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P:\36305\029\2023 PTRR AEP\"/>
    </mc:Choice>
  </mc:AlternateContent>
  <xr:revisionPtr revIDLastSave="0" documentId="13_ncr:1_{8812ED75-CB53-4151-B3B7-AB5AF4C2AE14}" xr6:coauthVersionLast="47" xr6:coauthVersionMax="47" xr10:uidLastSave="{00000000-0000-0000-0000-000000000000}"/>
  <bookViews>
    <workbookView xWindow="-120" yWindow="-120" windowWidth="29040" windowHeight="17520" xr2:uid="{73DD0F37-DF03-4C9B-AC52-4D9AF358608B}"/>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EP" sheetId="33" r:id="rId14"/>
  </sheets>
  <externalReferences>
    <externalReference r:id="rId1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3">'Detail of 3-Yr AEP'!$B$2:$I$23</definedName>
    <definedName name="_xlnm.Print_Area" localSheetId="1">'H-32A-WP01 - Plant'!$A$1:$J$51</definedName>
    <definedName name="_xlnm.Print_Area" localSheetId="2">'H-32A-WP02 - Revenue Credits'!$C$1:$J$30</definedName>
    <definedName name="_xlnm.Print_Area" localSheetId="3">'H-32A-WP03 - Start-up Costs'!$B$2:$J$109</definedName>
    <definedName name="_xlnm.Print_Area" localSheetId="4">'H-32A-WP04 - Zonal Investment'!$B$1:$I$56</definedName>
    <definedName name="_xlnm.Print_Area" localSheetId="5">'H-32A-WP05 - True-up &amp; Adjusts'!$B$1:$O$61</definedName>
    <definedName name="_xlnm.Print_Area" localSheetId="6">'H-32A-WP06 - Debt Service'!$A$3:$AH$50</definedName>
    <definedName name="_xlnm.Print_Area" localSheetId="7">'H-32A-WP06a - Debt Serv Monthly'!$B$3:$AJ$31</definedName>
    <definedName name="_xlnm.Print_Area" localSheetId="8">'H-32A-WP06b - Int on Work Cap'!$C$2:$I$27</definedName>
    <definedName name="_xlnm.Print_Area" localSheetId="10">'H-32A-WP08 - TEC True-up'!$A$1:$K$36</definedName>
    <definedName name="_xlnm.Print_Area" localSheetId="11">'H-32A-WP09 - Transmission O&amp;M'!$B$1:$K$109</definedName>
    <definedName name="_xlnm.Print_Area" localSheetId="12">'H-32A-WP10 - Margin Requirement'!$B$2:$F$27</definedName>
    <definedName name="_xlnm.Print_Area" localSheetId="9">'WP07 - TEC'!$A$1:$N$59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5" l="1"/>
  <c r="F35" i="18"/>
  <c r="X7" i="26"/>
  <c r="K101" i="1"/>
  <c r="K8" i="1"/>
  <c r="A99" i="1"/>
  <c r="A100" i="1" l="1"/>
  <c r="D12" i="20" l="1"/>
  <c r="B12" i="20"/>
  <c r="H24" i="17" l="1"/>
  <c r="F22" i="1"/>
  <c r="F21" i="1"/>
  <c r="E109" i="24"/>
  <c r="I109" i="24"/>
  <c r="J103" i="24"/>
  <c r="H103" i="24"/>
  <c r="G103" i="24"/>
  <c r="G21" i="24" l="1"/>
  <c r="J76" i="24"/>
  <c r="E30" i="24"/>
  <c r="G20" i="24"/>
  <c r="E76" i="24" l="1"/>
  <c r="F44" i="1" s="1"/>
  <c r="I26" i="19"/>
  <c r="I27" i="19" l="1"/>
  <c r="I21" i="19"/>
  <c r="H68" i="18"/>
  <c r="G19" i="24" l="1"/>
  <c r="I30" i="19"/>
  <c r="I31" i="19"/>
  <c r="I32" i="19"/>
  <c r="I33" i="19"/>
  <c r="J109" i="24"/>
  <c r="H109" i="24"/>
  <c r="G109" i="24"/>
  <c r="F64" i="1" s="1"/>
  <c r="I96" i="24"/>
  <c r="G96" i="24"/>
  <c r="J89" i="24"/>
  <c r="I89" i="24"/>
  <c r="H89" i="24"/>
  <c r="H69" i="24"/>
  <c r="G68" i="24"/>
  <c r="J68" i="24" s="1"/>
  <c r="G67" i="24"/>
  <c r="J67" i="24" s="1"/>
  <c r="J66" i="24"/>
  <c r="I63" i="24"/>
  <c r="G63" i="24"/>
  <c r="J62" i="24"/>
  <c r="J61" i="24"/>
  <c r="H61" i="24"/>
  <c r="J60" i="24"/>
  <c r="I57" i="24"/>
  <c r="H57" i="24"/>
  <c r="G56" i="24"/>
  <c r="J56" i="24" s="1"/>
  <c r="G55" i="24"/>
  <c r="J55" i="24" s="1"/>
  <c r="I30" i="24"/>
  <c r="H25" i="24"/>
  <c r="E41" i="24"/>
  <c r="F40" i="1" s="1"/>
  <c r="G69" i="24" l="1"/>
  <c r="J96" i="24"/>
  <c r="J63" i="24"/>
  <c r="J69" i="24"/>
  <c r="J57" i="24"/>
  <c r="U33" i="25" l="1"/>
  <c r="I23" i="19" l="1"/>
  <c r="I24" i="19"/>
  <c r="I25" i="19" l="1"/>
  <c r="I28" i="19"/>
  <c r="H34" i="19"/>
  <c r="I22" i="19" l="1"/>
  <c r="H71" i="18" l="1"/>
  <c r="H70" i="18"/>
  <c r="H69" i="18"/>
  <c r="H67" i="18"/>
  <c r="H66" i="18"/>
  <c r="F48" i="1" s="1"/>
  <c r="K48" i="1" s="1"/>
  <c r="H72" i="18"/>
  <c r="A5" i="16" l="1"/>
  <c r="B32" i="25" l="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W32" i="25"/>
  <c r="W33" i="25" s="1"/>
  <c r="W34" i="25" s="1"/>
  <c r="W35" i="25" s="1"/>
  <c r="W36" i="25" s="1"/>
  <c r="W37" i="25" s="1"/>
  <c r="W38" i="25" s="1"/>
  <c r="W39" i="25" s="1"/>
  <c r="W40" i="25" s="1"/>
  <c r="W41" i="25" s="1"/>
  <c r="W42" i="25" s="1"/>
  <c r="W43" i="25" s="1"/>
  <c r="W44" i="25" s="1"/>
  <c r="W45" i="25" s="1"/>
  <c r="W46" i="25" s="1"/>
  <c r="W47" i="25" s="1"/>
  <c r="W48" i="25" s="1"/>
  <c r="W49" i="25" s="1"/>
  <c r="W50" i="25" s="1"/>
  <c r="W51" i="25" s="1"/>
  <c r="W52" i="25" s="1"/>
  <c r="W53" i="25" s="1"/>
  <c r="W54" i="25" s="1"/>
  <c r="W55" i="25" s="1"/>
  <c r="W56" i="25" s="1"/>
  <c r="W57" i="25" s="1"/>
  <c r="W58" i="25" s="1"/>
  <c r="W59" i="25" s="1"/>
  <c r="W60" i="25" s="1"/>
  <c r="W61" i="25" s="1"/>
  <c r="W62" i="25" s="1"/>
  <c r="W63" i="25" s="1"/>
  <c r="W64" i="25" s="1"/>
  <c r="W65" i="25" s="1"/>
  <c r="W66" i="25" s="1"/>
  <c r="W67" i="25" s="1"/>
  <c r="W68" i="25" s="1"/>
  <c r="W69" i="25" s="1"/>
  <c r="W70" i="25" s="1"/>
  <c r="W71" i="25" s="1"/>
  <c r="W72" i="25" s="1"/>
  <c r="W73" i="25" s="1"/>
  <c r="W74" i="25" s="1"/>
  <c r="W75" i="25" s="1"/>
  <c r="W76" i="25" s="1"/>
  <c r="W77" i="25" s="1"/>
  <c r="W78" i="25" s="1"/>
  <c r="W79" i="25" s="1"/>
  <c r="W80" i="25" s="1"/>
  <c r="W81" i="25" s="1"/>
  <c r="W82" i="25" s="1"/>
  <c r="W83" i="25" s="1"/>
  <c r="W84" i="25" s="1"/>
  <c r="W85" i="25" s="1"/>
  <c r="W86" i="25" s="1"/>
  <c r="W87" i="25" s="1"/>
  <c r="W88" i="25" s="1"/>
  <c r="W89" i="25" s="1"/>
  <c r="W90" i="25" s="1"/>
  <c r="W91" i="25" s="1"/>
  <c r="W92" i="25" s="1"/>
  <c r="W93" i="25" s="1"/>
  <c r="W94" i="25" s="1"/>
  <c r="W95" i="25" s="1"/>
  <c r="W96" i="25" s="1"/>
  <c r="W97" i="25" s="1"/>
  <c r="W98" i="25" s="1"/>
  <c r="W99" i="25" s="1"/>
  <c r="W100" i="25" s="1"/>
  <c r="I17" i="19"/>
  <c r="F19" i="18"/>
  <c r="F18" i="18"/>
  <c r="F17" i="18"/>
  <c r="F16" i="18"/>
  <c r="F15" i="18"/>
  <c r="F17" i="33"/>
  <c r="D17" i="33"/>
  <c r="G17" i="33"/>
  <c r="G16" i="33"/>
  <c r="F16" i="33"/>
  <c r="D16" i="33"/>
  <c r="G15" i="33"/>
  <c r="F15" i="33"/>
  <c r="D15" i="33"/>
  <c r="F21" i="33"/>
  <c r="G21" i="33"/>
  <c r="F20" i="33"/>
  <c r="H20" i="33"/>
  <c r="D19" i="33"/>
  <c r="F18" i="33"/>
  <c r="H18" i="33"/>
  <c r="F14" i="33"/>
  <c r="H14" i="33"/>
  <c r="F13" i="33"/>
  <c r="G13" i="33"/>
  <c r="F29" i="18"/>
  <c r="G20" i="33"/>
  <c r="H13" i="33"/>
  <c r="F19" i="33"/>
  <c r="H19" i="33"/>
  <c r="D22" i="33"/>
  <c r="H21" i="33"/>
  <c r="G18" i="33"/>
  <c r="G19" i="33"/>
  <c r="G14" i="33"/>
  <c r="F22" i="33"/>
  <c r="H22" i="33"/>
  <c r="G22" i="33"/>
  <c r="F36" i="18"/>
  <c r="N41" i="20"/>
  <c r="E16" i="20" s="1"/>
  <c r="E21" i="20" s="1"/>
  <c r="E22" i="20" s="1"/>
  <c r="E23" i="20" s="1"/>
  <c r="E24" i="20" s="1"/>
  <c r="E25" i="20" s="1"/>
  <c r="E26" i="20" s="1"/>
  <c r="E27" i="20" s="1"/>
  <c r="E28" i="20" s="1"/>
  <c r="E29" i="20" s="1"/>
  <c r="E30" i="20" s="1"/>
  <c r="E31" i="20" s="1"/>
  <c r="E32" i="20" s="1"/>
  <c r="H55" i="18"/>
  <c r="F23" i="1"/>
  <c r="K23" i="1" s="1"/>
  <c r="I34" i="16"/>
  <c r="I39" i="16"/>
  <c r="I43" i="16"/>
  <c r="I15" i="19"/>
  <c r="I16" i="19"/>
  <c r="I20" i="19"/>
  <c r="AH21" i="25"/>
  <c r="AH20" i="25"/>
  <c r="B14" i="28"/>
  <c r="B15" i="28"/>
  <c r="B16" i="28"/>
  <c r="B17" i="28"/>
  <c r="B18" i="28"/>
  <c r="B19" i="28"/>
  <c r="B20" i="28"/>
  <c r="B21" i="28"/>
  <c r="B22" i="28"/>
  <c r="B23" i="28"/>
  <c r="B24" i="28"/>
  <c r="B25" i="28"/>
  <c r="B26" i="28"/>
  <c r="U21" i="25"/>
  <c r="AH22" i="25"/>
  <c r="K32" i="1"/>
  <c r="C16" i="27"/>
  <c r="C17" i="27"/>
  <c r="C18" i="27"/>
  <c r="C19" i="27"/>
  <c r="C20" i="27"/>
  <c r="C21" i="27"/>
  <c r="C22" i="27"/>
  <c r="C23" i="27"/>
  <c r="C24" i="27"/>
  <c r="C25" i="27"/>
  <c r="C26" i="27"/>
  <c r="C27" i="27"/>
  <c r="O29" i="18"/>
  <c r="J5" i="16"/>
  <c r="H56" i="18"/>
  <c r="H54" i="18"/>
  <c r="H53" i="18"/>
  <c r="A94" i="1"/>
  <c r="F16" i="28"/>
  <c r="F56" i="1"/>
  <c r="H52" i="18"/>
  <c r="H50" i="18"/>
  <c r="Y29" i="18"/>
  <c r="Y38" i="18"/>
  <c r="O35" i="18"/>
  <c r="H49" i="18"/>
  <c r="H48" i="18"/>
  <c r="H47" i="18"/>
  <c r="H45" i="18"/>
  <c r="H44" i="18"/>
  <c r="F57" i="18"/>
  <c r="H51" i="18"/>
  <c r="Y35" i="18"/>
  <c r="O38" i="18"/>
  <c r="A1" i="1"/>
  <c r="H57" i="18"/>
  <c r="B17" i="24"/>
  <c r="B18" i="24" s="1"/>
  <c r="B19" i="24" s="1"/>
  <c r="H18" i="17"/>
  <c r="C17" i="17"/>
  <c r="C18" i="17"/>
  <c r="C19" i="17"/>
  <c r="C20" i="17"/>
  <c r="C21" i="17" s="1"/>
  <c r="C22" i="17" s="1"/>
  <c r="C23" i="17" s="1"/>
  <c r="C24" i="17" s="1"/>
  <c r="C25" i="17" s="1"/>
  <c r="C26" i="17" s="1"/>
  <c r="C27" i="17" s="1"/>
  <c r="C28" i="17" s="1"/>
  <c r="C29" i="17" s="1"/>
  <c r="C30" i="17" s="1"/>
  <c r="C7" i="17"/>
  <c r="B10" i="19"/>
  <c r="B11" i="19" s="1"/>
  <c r="B12" i="19" s="1"/>
  <c r="B13" i="19" s="1"/>
  <c r="B14" i="19" s="1"/>
  <c r="B32" i="19"/>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I47" i="19"/>
  <c r="G49" i="19" s="1"/>
  <c r="G51" i="19" s="1"/>
  <c r="H27" i="23"/>
  <c r="F27" i="23"/>
  <c r="G20" i="23"/>
  <c r="J22" i="23"/>
  <c r="J21" i="23"/>
  <c r="J2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B37" i="22"/>
  <c r="B36" i="22"/>
  <c r="A42" i="22"/>
  <c r="A43" i="22"/>
  <c r="A44" i="22"/>
  <c r="A45" i="22"/>
  <c r="A46" i="22"/>
  <c r="A47" i="22"/>
  <c r="A48" i="22"/>
  <c r="A49" i="22"/>
  <c r="A50" i="22"/>
  <c r="A51" i="22"/>
  <c r="A52" i="22"/>
  <c r="A53" i="22"/>
  <c r="A54" i="22"/>
  <c r="A55" i="22"/>
  <c r="A56" i="22"/>
  <c r="A57" i="22"/>
  <c r="A58" i="22"/>
  <c r="A59" i="22"/>
  <c r="G21" i="23"/>
  <c r="I21" i="23"/>
  <c r="K21" i="23"/>
  <c r="M45" i="22"/>
  <c r="G22" i="23"/>
  <c r="I22" i="23"/>
  <c r="K22" i="23"/>
  <c r="M46" i="22"/>
  <c r="I20" i="23"/>
  <c r="K20" i="23"/>
  <c r="C40" i="20"/>
  <c r="C41" i="20"/>
  <c r="C42" i="20"/>
  <c r="C43" i="20"/>
  <c r="C44" i="20"/>
  <c r="C45" i="20"/>
  <c r="C46" i="20"/>
  <c r="C47" i="20"/>
  <c r="C48" i="20"/>
  <c r="C49" i="20"/>
  <c r="C50" i="20"/>
  <c r="F22" i="20"/>
  <c r="F23" i="20"/>
  <c r="F24" i="20"/>
  <c r="F25" i="20"/>
  <c r="F26" i="20"/>
  <c r="F27" i="20"/>
  <c r="F28" i="20"/>
  <c r="F29" i="20"/>
  <c r="F30" i="20"/>
  <c r="F31" i="20"/>
  <c r="F32" i="20"/>
  <c r="C22" i="20"/>
  <c r="C23" i="20"/>
  <c r="C24" i="20"/>
  <c r="C25" i="20"/>
  <c r="C26" i="20"/>
  <c r="C27" i="20"/>
  <c r="C28" i="20"/>
  <c r="C29" i="20"/>
  <c r="C30" i="20"/>
  <c r="C31" i="20"/>
  <c r="C32" i="20"/>
  <c r="E12" i="20"/>
  <c r="C12" i="20"/>
  <c r="G27" i="23"/>
  <c r="A18" i="1"/>
  <c r="A19" i="1"/>
  <c r="A20" i="1"/>
  <c r="A21" i="1"/>
  <c r="A22" i="1"/>
  <c r="A23" i="1"/>
  <c r="A24" i="1"/>
  <c r="A25" i="1"/>
  <c r="A26" i="1"/>
  <c r="A27" i="1"/>
  <c r="A28" i="1"/>
  <c r="A29" i="1"/>
  <c r="A30" i="1"/>
  <c r="A31" i="1"/>
  <c r="A32" i="1"/>
  <c r="A33" i="1"/>
  <c r="A37" i="1"/>
  <c r="A38" i="1"/>
  <c r="A39" i="1"/>
  <c r="A40" i="1"/>
  <c r="A41" i="1"/>
  <c r="A42" i="1"/>
  <c r="A43"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H22" i="1"/>
  <c r="H60" i="1"/>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F48" i="16"/>
  <c r="C35" i="16"/>
  <c r="C36" i="16"/>
  <c r="C37" i="16" s="1"/>
  <c r="C38" i="16" s="1"/>
  <c r="C39" i="16" s="1"/>
  <c r="C40" i="16" s="1"/>
  <c r="C41" i="16" s="1"/>
  <c r="C42" i="16" s="1"/>
  <c r="C43" i="16" s="1"/>
  <c r="C44" i="16" s="1"/>
  <c r="C45" i="16" s="1"/>
  <c r="C46" i="16" s="1"/>
  <c r="I27" i="16"/>
  <c r="H27" i="16"/>
  <c r="F79" i="1"/>
  <c r="G27" i="16"/>
  <c r="E27" i="16"/>
  <c r="C14" i="16"/>
  <c r="C15" i="16" s="1"/>
  <c r="C16" i="16" s="1"/>
  <c r="C17" i="16" s="1"/>
  <c r="C18" i="16" s="1"/>
  <c r="C19" i="16" s="1"/>
  <c r="C20" i="16" s="1"/>
  <c r="C21" i="16" s="1"/>
  <c r="C22" i="16" s="1"/>
  <c r="C23" i="16" s="1"/>
  <c r="C24" i="16" s="1"/>
  <c r="C25" i="16" s="1"/>
  <c r="F49" i="1"/>
  <c r="K49" i="1" s="1"/>
  <c r="I125" i="1"/>
  <c r="I126" i="1"/>
  <c r="I123" i="1"/>
  <c r="H65" i="1"/>
  <c r="H66" i="1"/>
  <c r="H71" i="1"/>
  <c r="H61" i="1"/>
  <c r="F127" i="1"/>
  <c r="K46" i="1"/>
  <c r="K65" i="1"/>
  <c r="K66" i="1"/>
  <c r="M44" i="22"/>
  <c r="B20" i="24" l="1"/>
  <c r="B21" i="24" s="1"/>
  <c r="G34" i="19"/>
  <c r="B53" i="25"/>
  <c r="I19" i="19"/>
  <c r="J18" i="16"/>
  <c r="F49" i="19"/>
  <c r="F51" i="19" s="1"/>
  <c r="K88" i="1" s="1"/>
  <c r="J22" i="16"/>
  <c r="I42" i="16"/>
  <c r="J21" i="16"/>
  <c r="H49" i="19"/>
  <c r="H51" i="19" s="1"/>
  <c r="I41" i="16"/>
  <c r="J20" i="16"/>
  <c r="J23" i="16"/>
  <c r="I44" i="16"/>
  <c r="I18" i="19"/>
  <c r="I45" i="16"/>
  <c r="J24" i="16"/>
  <c r="J19" i="16"/>
  <c r="I40" i="16"/>
  <c r="I46" i="16"/>
  <c r="J25" i="16"/>
  <c r="J13" i="16"/>
  <c r="E39" i="20"/>
  <c r="E40" i="20" s="1"/>
  <c r="E41" i="20" s="1"/>
  <c r="E42" i="20" s="1"/>
  <c r="E43" i="20" s="1"/>
  <c r="E44" i="20" s="1"/>
  <c r="E45" i="20" s="1"/>
  <c r="E46" i="20" s="1"/>
  <c r="E47" i="20" s="1"/>
  <c r="E48" i="20" s="1"/>
  <c r="E49" i="20" s="1"/>
  <c r="E50" i="20" s="1"/>
  <c r="E36" i="20"/>
  <c r="U20" i="25"/>
  <c r="B22" i="24" l="1"/>
  <c r="B23" i="24" s="1"/>
  <c r="B24" i="24" s="1"/>
  <c r="B25" i="24" s="1"/>
  <c r="B26" i="24" s="1"/>
  <c r="B27" i="24" s="1"/>
  <c r="I14" i="19"/>
  <c r="U22" i="25"/>
  <c r="B54" i="25"/>
  <c r="I51" i="19"/>
  <c r="G38" i="19"/>
  <c r="F77" i="1" s="1"/>
  <c r="I38" i="16"/>
  <c r="J17" i="16"/>
  <c r="I37" i="16"/>
  <c r="J16" i="16"/>
  <c r="I36" i="16"/>
  <c r="J15" i="16"/>
  <c r="I35" i="16"/>
  <c r="F27" i="16"/>
  <c r="J14" i="16"/>
  <c r="F34" i="19" l="1"/>
  <c r="K87" i="1" s="1"/>
  <c r="B28" i="24"/>
  <c r="B29" i="24" s="1"/>
  <c r="B30" i="24" s="1"/>
  <c r="B55" i="25"/>
  <c r="J27" i="16"/>
  <c r="B31" i="24" l="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I34" i="19"/>
  <c r="B56" i="25"/>
  <c r="F38" i="19"/>
  <c r="K86" i="1" l="1"/>
  <c r="F56" i="19"/>
  <c r="B57" i="25"/>
  <c r="K89" i="1"/>
  <c r="K91" i="1" s="1"/>
  <c r="G56" i="19"/>
  <c r="H56" i="19"/>
  <c r="H38" i="19"/>
  <c r="I38" i="19" s="1"/>
  <c r="F82" i="1"/>
  <c r="K77" i="1"/>
  <c r="H15" i="22" s="1"/>
  <c r="G124" i="1" l="1"/>
  <c r="I124" i="1" s="1"/>
  <c r="I127" i="1" s="1"/>
  <c r="K127" i="1" s="1"/>
  <c r="I61" i="1" s="1"/>
  <c r="K61" i="1" s="1"/>
  <c r="B58" i="25"/>
  <c r="I42" i="1"/>
  <c r="K42" i="1" s="1"/>
  <c r="I40" i="1"/>
  <c r="I43" i="1"/>
  <c r="K43" i="1" s="1"/>
  <c r="I81" i="1"/>
  <c r="I22" i="1"/>
  <c r="K22" i="1" s="1"/>
  <c r="I56" i="1"/>
  <c r="K56" i="1" s="1"/>
  <c r="I54" i="1"/>
  <c r="K54" i="1" s="1"/>
  <c r="I25" i="1"/>
  <c r="I24" i="1"/>
  <c r="K24" i="1" s="1"/>
  <c r="I21" i="1"/>
  <c r="K21" i="1" s="1"/>
  <c r="I64" i="1"/>
  <c r="I71" i="1" s="1"/>
  <c r="K118" i="1"/>
  <c r="I53" i="1"/>
  <c r="I44" i="1" l="1"/>
  <c r="K44" i="1" s="1"/>
  <c r="I60" i="1"/>
  <c r="K60" i="1" s="1"/>
  <c r="I79" i="1"/>
  <c r="K79" i="1" s="1"/>
  <c r="I80" i="1"/>
  <c r="K80" i="1" s="1"/>
  <c r="E103" i="24"/>
  <c r="I98" i="24"/>
  <c r="I103" i="24" s="1"/>
  <c r="H91" i="24"/>
  <c r="H96" i="24" s="1"/>
  <c r="E96" i="24"/>
  <c r="F63" i="1" s="1"/>
  <c r="G83" i="24"/>
  <c r="G89" i="24" s="1"/>
  <c r="E89" i="24"/>
  <c r="I66" i="24"/>
  <c r="I69" i="24" s="1"/>
  <c r="E69" i="24"/>
  <c r="H60" i="24"/>
  <c r="H63" i="24" s="1"/>
  <c r="E63" i="24"/>
  <c r="F45" i="1" s="1"/>
  <c r="E57" i="24"/>
  <c r="G54" i="24"/>
  <c r="G57" i="24" s="1"/>
  <c r="G76" i="24"/>
  <c r="I76" i="24"/>
  <c r="B59" i="25"/>
  <c r="K45" i="1" l="1"/>
  <c r="H76" i="24"/>
  <c r="K82" i="1"/>
  <c r="K63" i="1"/>
  <c r="K67" i="1" s="1"/>
  <c r="H29" i="22" s="1"/>
  <c r="H30" i="22" s="1"/>
  <c r="J30" i="22" s="1"/>
  <c r="F67" i="1"/>
  <c r="G41" i="24"/>
  <c r="H41" i="24"/>
  <c r="H27" i="24" s="1"/>
  <c r="I41" i="24"/>
  <c r="B60" i="25"/>
  <c r="AJ32" i="26"/>
  <c r="AJ33" i="26" s="1"/>
  <c r="AJ34" i="26" s="1"/>
  <c r="AJ35" i="26" s="1"/>
  <c r="AJ36" i="26" s="1"/>
  <c r="AJ37" i="26" s="1"/>
  <c r="AJ38" i="26" s="1"/>
  <c r="AJ39" i="26" s="1"/>
  <c r="AJ40" i="26" s="1"/>
  <c r="AJ41" i="26" s="1"/>
  <c r="AJ42" i="26" s="1"/>
  <c r="AJ43" i="26" s="1"/>
  <c r="AJ44" i="26" s="1"/>
  <c r="AJ45" i="26" s="1"/>
  <c r="AJ46" i="26" s="1"/>
  <c r="AJ47" i="26" s="1"/>
  <c r="AJ48" i="26" s="1"/>
  <c r="AJ49" i="26" s="1"/>
  <c r="AJ50" i="26" s="1"/>
  <c r="AJ51" i="26" s="1"/>
  <c r="AJ52" i="26" s="1"/>
  <c r="AJ53" i="26" s="1"/>
  <c r="AJ54" i="26" s="1"/>
  <c r="AJ55" i="26" s="1"/>
  <c r="AJ56" i="26" s="1"/>
  <c r="AJ57" i="26" s="1"/>
  <c r="AJ58" i="26" s="1"/>
  <c r="AJ59" i="26" s="1"/>
  <c r="AJ60" i="26" s="1"/>
  <c r="AJ61" i="26" s="1"/>
  <c r="AJ62" i="26" s="1"/>
  <c r="AJ63" i="26" s="1"/>
  <c r="AJ64" i="26" s="1"/>
  <c r="AJ65" i="26" s="1"/>
  <c r="AJ66" i="26" s="1"/>
  <c r="AJ67" i="26" s="1"/>
  <c r="AJ68" i="26" s="1"/>
  <c r="AJ69" i="26" s="1"/>
  <c r="AJ70" i="26" s="1"/>
  <c r="AJ71" i="26" s="1"/>
  <c r="AJ72" i="26" s="1"/>
  <c r="AJ73" i="26" s="1"/>
  <c r="AJ74" i="26" s="1"/>
  <c r="AJ75" i="26" s="1"/>
  <c r="AJ76" i="26" s="1"/>
  <c r="AJ77" i="26" s="1"/>
  <c r="AJ78" i="26" s="1"/>
  <c r="AJ79" i="26" s="1"/>
  <c r="AJ80" i="26" s="1"/>
  <c r="AJ81" i="26" s="1"/>
  <c r="AJ82" i="26" s="1"/>
  <c r="AJ83" i="26" s="1"/>
  <c r="AJ84" i="26" s="1"/>
  <c r="AJ85" i="26" s="1"/>
  <c r="AJ86" i="26" s="1"/>
  <c r="AJ87" i="26" s="1"/>
  <c r="AJ88" i="26" s="1"/>
  <c r="AJ89" i="26" s="1"/>
  <c r="AJ90" i="26" s="1"/>
  <c r="AJ91" i="26" s="1"/>
  <c r="AJ92" i="26" s="1"/>
  <c r="AJ93" i="26" s="1"/>
  <c r="AJ94" i="26" s="1"/>
  <c r="AJ95" i="26" s="1"/>
  <c r="AJ96" i="26" s="1"/>
  <c r="AJ97" i="26" s="1"/>
  <c r="AJ98" i="26" s="1"/>
  <c r="AJ99" i="26" s="1"/>
  <c r="AJ100" i="26" s="1"/>
  <c r="AJ101" i="26" s="1"/>
  <c r="AJ102" i="26" s="1"/>
  <c r="AJ103" i="26" s="1"/>
  <c r="AJ104" i="26" s="1"/>
  <c r="AJ105" i="26" s="1"/>
  <c r="AJ106" i="26" s="1"/>
  <c r="AJ107" i="26" s="1"/>
  <c r="AJ108" i="26" s="1"/>
  <c r="AJ109" i="26" s="1"/>
  <c r="AJ110" i="26" s="1"/>
  <c r="AJ111" i="26" s="1"/>
  <c r="AJ112" i="26" s="1"/>
  <c r="AJ113" i="26" s="1"/>
  <c r="AJ114" i="26" s="1"/>
  <c r="AJ115" i="26" s="1"/>
  <c r="AJ116" i="26" s="1"/>
  <c r="AJ117" i="26" s="1"/>
  <c r="AJ118" i="26" s="1"/>
  <c r="AJ119" i="26" s="1"/>
  <c r="AJ120" i="26" s="1"/>
  <c r="AJ121" i="26" s="1"/>
  <c r="AJ122" i="26" s="1"/>
  <c r="AJ123" i="26" s="1"/>
  <c r="AJ124" i="26" s="1"/>
  <c r="AJ125" i="26" s="1"/>
  <c r="AJ126" i="26" s="1"/>
  <c r="AJ127" i="26" s="1"/>
  <c r="AJ128" i="26" s="1"/>
  <c r="AJ129" i="26" s="1"/>
  <c r="AJ130" i="26" s="1"/>
  <c r="AJ131" i="26" s="1"/>
  <c r="AJ132" i="26" s="1"/>
  <c r="AJ133" i="26" s="1"/>
  <c r="AJ134" i="26" s="1"/>
  <c r="AJ135" i="26" s="1"/>
  <c r="AJ136" i="26" s="1"/>
  <c r="AJ137" i="26" s="1"/>
  <c r="AJ138" i="26" s="1"/>
  <c r="AJ139" i="26" s="1"/>
  <c r="AJ140" i="26" s="1"/>
  <c r="AJ141" i="26" s="1"/>
  <c r="AJ142" i="26" s="1"/>
  <c r="AJ143" i="26" s="1"/>
  <c r="AJ144" i="26" s="1"/>
  <c r="AJ145" i="26" s="1"/>
  <c r="AJ146" i="26" s="1"/>
  <c r="AJ147" i="26" s="1"/>
  <c r="AJ148" i="26" s="1"/>
  <c r="AJ149" i="26" s="1"/>
  <c r="AJ150" i="26" s="1"/>
  <c r="AJ151" i="26" s="1"/>
  <c r="AJ152" i="26" s="1"/>
  <c r="AJ153" i="26" s="1"/>
  <c r="AJ154" i="26" s="1"/>
  <c r="AJ155" i="26" s="1"/>
  <c r="AJ156" i="26" s="1"/>
  <c r="AJ157" i="26" s="1"/>
  <c r="AJ158" i="26" s="1"/>
  <c r="AJ159" i="26" s="1"/>
  <c r="AJ160" i="26" s="1"/>
  <c r="AJ161" i="26" s="1"/>
  <c r="AJ162" i="26" s="1"/>
  <c r="AJ163" i="26" s="1"/>
  <c r="AJ164" i="26" s="1"/>
  <c r="AJ165" i="26" s="1"/>
  <c r="AJ166" i="26" s="1"/>
  <c r="AJ167" i="26" s="1"/>
  <c r="AJ168" i="26" s="1"/>
  <c r="AJ169" i="26" s="1"/>
  <c r="AJ170" i="26" s="1"/>
  <c r="AJ171" i="26" s="1"/>
  <c r="AJ172" i="26" s="1"/>
  <c r="AJ173" i="26" s="1"/>
  <c r="AJ174" i="26" s="1"/>
  <c r="AJ175" i="26" s="1"/>
  <c r="AJ176" i="26" s="1"/>
  <c r="AJ177" i="26" s="1"/>
  <c r="AJ178" i="26" s="1"/>
  <c r="AJ179" i="26" s="1"/>
  <c r="AJ180" i="26" s="1"/>
  <c r="AJ181" i="26" s="1"/>
  <c r="AJ182" i="26" s="1"/>
  <c r="AJ183" i="26" s="1"/>
  <c r="AJ184" i="26" s="1"/>
  <c r="AJ185" i="26" s="1"/>
  <c r="AJ186" i="26" s="1"/>
  <c r="AJ187" i="26" s="1"/>
  <c r="AJ188" i="26" s="1"/>
  <c r="AJ189" i="26" s="1"/>
  <c r="AJ190" i="26" s="1"/>
  <c r="AJ191" i="26" s="1"/>
  <c r="AJ192" i="26" s="1"/>
  <c r="AJ193" i="26" s="1"/>
  <c r="AJ194" i="26" s="1"/>
  <c r="AJ195" i="26" s="1"/>
  <c r="AJ196" i="26" s="1"/>
  <c r="AJ197" i="26" s="1"/>
  <c r="AJ198" i="26" s="1"/>
  <c r="AJ199" i="26" s="1"/>
  <c r="AJ200" i="26" s="1"/>
  <c r="AJ201" i="26" s="1"/>
  <c r="AJ202" i="26" s="1"/>
  <c r="AJ203" i="26" s="1"/>
  <c r="AJ204" i="26" s="1"/>
  <c r="AJ205" i="26" s="1"/>
  <c r="AJ206" i="26" s="1"/>
  <c r="AJ207" i="26" s="1"/>
  <c r="AJ208" i="26" s="1"/>
  <c r="AJ209" i="26" s="1"/>
  <c r="AJ210" i="26" s="1"/>
  <c r="AJ211" i="26" s="1"/>
  <c r="AJ212" i="26" s="1"/>
  <c r="AJ213" i="26" s="1"/>
  <c r="AJ214" i="26" s="1"/>
  <c r="AJ215" i="26" s="1"/>
  <c r="AJ216" i="26" s="1"/>
  <c r="AJ217" i="26" s="1"/>
  <c r="AJ218" i="26" s="1"/>
  <c r="AJ219" i="26" s="1"/>
  <c r="AJ220" i="26" s="1"/>
  <c r="AJ221" i="26" s="1"/>
  <c r="AJ222" i="26" s="1"/>
  <c r="AJ223" i="26" s="1"/>
  <c r="AJ224" i="26" s="1"/>
  <c r="AJ225" i="26" s="1"/>
  <c r="AJ226" i="26" s="1"/>
  <c r="AJ227" i="26" s="1"/>
  <c r="AJ228" i="26" s="1"/>
  <c r="AJ229" i="26" s="1"/>
  <c r="AJ230" i="26" s="1"/>
  <c r="AJ231" i="26" s="1"/>
  <c r="AJ232" i="26" s="1"/>
  <c r="AJ233" i="26" s="1"/>
  <c r="AJ234" i="26" s="1"/>
  <c r="AJ235" i="26" s="1"/>
  <c r="AJ236" i="26" s="1"/>
  <c r="AJ237" i="26" s="1"/>
  <c r="AJ238" i="26" s="1"/>
  <c r="AJ239" i="26" s="1"/>
  <c r="AJ240" i="26" s="1"/>
  <c r="AJ241" i="26" s="1"/>
  <c r="AJ242" i="26" s="1"/>
  <c r="AJ243" i="26" s="1"/>
  <c r="AJ244" i="26" s="1"/>
  <c r="AJ245" i="26" s="1"/>
  <c r="AJ246" i="26" s="1"/>
  <c r="AJ247" i="26" s="1"/>
  <c r="AJ248" i="26" s="1"/>
  <c r="AJ249" i="26" s="1"/>
  <c r="AJ250" i="26" s="1"/>
  <c r="AJ251" i="26" s="1"/>
  <c r="AJ252" i="26" s="1"/>
  <c r="AJ253" i="26" s="1"/>
  <c r="AJ254" i="26" s="1"/>
  <c r="AJ255" i="26" s="1"/>
  <c r="AJ256" i="26" s="1"/>
  <c r="AJ257" i="26" s="1"/>
  <c r="AJ258" i="26" s="1"/>
  <c r="AJ259" i="26" s="1"/>
  <c r="AJ260" i="26" s="1"/>
  <c r="AJ261" i="26" s="1"/>
  <c r="AJ262" i="26" s="1"/>
  <c r="AJ263" i="26" s="1"/>
  <c r="AJ264" i="26" s="1"/>
  <c r="AJ265" i="26" s="1"/>
  <c r="AJ266" i="26" s="1"/>
  <c r="AJ267" i="26" s="1"/>
  <c r="AJ268" i="26" s="1"/>
  <c r="AJ269" i="26" s="1"/>
  <c r="AJ270" i="26" s="1"/>
  <c r="AJ271" i="26" s="1"/>
  <c r="AJ272" i="26" s="1"/>
  <c r="AJ273" i="26" s="1"/>
  <c r="AJ274" i="26" s="1"/>
  <c r="AJ275" i="26" s="1"/>
  <c r="AJ276" i="26" s="1"/>
  <c r="AJ277" i="26" s="1"/>
  <c r="AJ278" i="26" s="1"/>
  <c r="AJ279" i="26" s="1"/>
  <c r="AJ280" i="26" s="1"/>
  <c r="AJ281" i="26" s="1"/>
  <c r="AJ282" i="26" s="1"/>
  <c r="AJ283" i="26" s="1"/>
  <c r="AJ284" i="26" s="1"/>
  <c r="AJ285" i="26" s="1"/>
  <c r="AJ286" i="26" s="1"/>
  <c r="AJ287" i="26" s="1"/>
  <c r="AJ288" i="26" s="1"/>
  <c r="AJ289" i="26" s="1"/>
  <c r="AJ290" i="26" s="1"/>
  <c r="AJ291" i="26" s="1"/>
  <c r="AJ292" i="26" s="1"/>
  <c r="AJ293" i="26" s="1"/>
  <c r="AJ294" i="26" s="1"/>
  <c r="AJ295" i="26" s="1"/>
  <c r="AJ296" i="26" s="1"/>
  <c r="AJ297" i="26" s="1"/>
  <c r="AJ298" i="26" s="1"/>
  <c r="AJ299" i="26" s="1"/>
  <c r="AJ300" i="26" s="1"/>
  <c r="AJ301" i="26" s="1"/>
  <c r="AJ302" i="26" s="1"/>
  <c r="AJ303" i="26" s="1"/>
  <c r="AJ304" i="26" s="1"/>
  <c r="AJ305" i="26" s="1"/>
  <c r="AJ306" i="26" s="1"/>
  <c r="AJ307" i="26" s="1"/>
  <c r="AJ308" i="26" s="1"/>
  <c r="AJ309" i="26" s="1"/>
  <c r="AJ310" i="26" s="1"/>
  <c r="AJ311" i="26" s="1"/>
  <c r="AJ312" i="26" s="1"/>
  <c r="AJ313" i="26" s="1"/>
  <c r="AJ314" i="26" s="1"/>
  <c r="AJ315" i="26" s="1"/>
  <c r="AJ316" i="26" s="1"/>
  <c r="AJ317" i="26" s="1"/>
  <c r="AJ318" i="26" s="1"/>
  <c r="AJ319" i="26" s="1"/>
  <c r="AJ320" i="26" s="1"/>
  <c r="AJ321" i="26" s="1"/>
  <c r="AJ322" i="26" s="1"/>
  <c r="AJ323" i="26" s="1"/>
  <c r="AJ324" i="26" s="1"/>
  <c r="AJ325" i="26" s="1"/>
  <c r="AJ326" i="26" s="1"/>
  <c r="AJ327" i="26" s="1"/>
  <c r="AJ328" i="26" s="1"/>
  <c r="AJ329" i="26" s="1"/>
  <c r="AJ330" i="26" s="1"/>
  <c r="AJ331" i="26" s="1"/>
  <c r="AJ332" i="26" s="1"/>
  <c r="AJ333" i="26" s="1"/>
  <c r="AJ334" i="26" s="1"/>
  <c r="AJ335" i="26" s="1"/>
  <c r="AJ336" i="26" s="1"/>
  <c r="AJ337" i="26" s="1"/>
  <c r="AJ338" i="26" s="1"/>
  <c r="AJ339" i="26" s="1"/>
  <c r="AJ340" i="26" s="1"/>
  <c r="AJ341" i="26" s="1"/>
  <c r="AJ342" i="26" s="1"/>
  <c r="AJ343" i="26" s="1"/>
  <c r="AJ344" i="26" s="1"/>
  <c r="AJ345" i="26" s="1"/>
  <c r="AJ346" i="26" s="1"/>
  <c r="AJ347" i="26" s="1"/>
  <c r="AJ348" i="26" s="1"/>
  <c r="AJ349" i="26" s="1"/>
  <c r="AJ350" i="26" s="1"/>
  <c r="AJ351" i="26" s="1"/>
  <c r="AJ352" i="26" s="1"/>
  <c r="AJ353" i="26" s="1"/>
  <c r="AJ354" i="26" s="1"/>
  <c r="AJ355" i="26" s="1"/>
  <c r="AJ356" i="26" s="1"/>
  <c r="AJ357" i="26" s="1"/>
  <c r="AJ358" i="26" s="1"/>
  <c r="AJ359" i="26" s="1"/>
  <c r="AJ360" i="26" s="1"/>
  <c r="AJ361" i="26" s="1"/>
  <c r="AJ362" i="26" s="1"/>
  <c r="AJ363" i="26" s="1"/>
  <c r="AJ364" i="26" s="1"/>
  <c r="AJ365" i="26" s="1"/>
  <c r="AJ366" i="26" s="1"/>
  <c r="AJ367" i="26" s="1"/>
  <c r="AJ368" i="26" s="1"/>
  <c r="AJ369" i="26" s="1"/>
  <c r="AJ370" i="26" s="1"/>
  <c r="AJ371" i="26" s="1"/>
  <c r="AJ372" i="26" s="1"/>
  <c r="AJ373" i="26" s="1"/>
  <c r="AJ374" i="26" s="1"/>
  <c r="AJ375" i="26" s="1"/>
  <c r="AJ376" i="26" s="1"/>
  <c r="AJ377" i="26" s="1"/>
  <c r="AJ378" i="26" s="1"/>
  <c r="AJ379" i="26" s="1"/>
  <c r="AJ380" i="26" s="1"/>
  <c r="AJ381" i="26" s="1"/>
  <c r="AJ382" i="26" s="1"/>
  <c r="AJ383" i="26" s="1"/>
  <c r="AJ384" i="26" s="1"/>
  <c r="AJ385" i="26" s="1"/>
  <c r="AJ386" i="26" s="1"/>
  <c r="AJ387" i="26" s="1"/>
  <c r="AJ388" i="26" s="1"/>
  <c r="AJ389" i="26" s="1"/>
  <c r="AJ390" i="26" s="1"/>
  <c r="AJ391" i="26" s="1"/>
  <c r="AJ392" i="26" s="1"/>
  <c r="AJ393" i="26" s="1"/>
  <c r="AJ394" i="26" s="1"/>
  <c r="AJ395" i="26" s="1"/>
  <c r="AJ396" i="26" s="1"/>
  <c r="AJ397" i="26" s="1"/>
  <c r="AJ398" i="26" s="1"/>
  <c r="AJ399" i="26" s="1"/>
  <c r="AJ400" i="26" s="1"/>
  <c r="AJ401" i="26" s="1"/>
  <c r="AJ402" i="26" s="1"/>
  <c r="AJ403" i="26" s="1"/>
  <c r="AJ404" i="26" s="1"/>
  <c r="AJ405" i="26" s="1"/>
  <c r="AJ406" i="26" s="1"/>
  <c r="AJ407" i="26" s="1"/>
  <c r="AJ408" i="26" s="1"/>
  <c r="AJ409" i="26" s="1"/>
  <c r="AJ410" i="26" s="1"/>
  <c r="AJ411" i="26" s="1"/>
  <c r="AJ412" i="26" s="1"/>
  <c r="AJ413" i="26" s="1"/>
  <c r="AJ414" i="26" s="1"/>
  <c r="AJ415" i="26" s="1"/>
  <c r="AJ416" i="26" s="1"/>
  <c r="AJ417" i="26" s="1"/>
  <c r="AJ418" i="26" s="1"/>
  <c r="AJ419" i="26" s="1"/>
  <c r="AJ420" i="26" s="1"/>
  <c r="AJ421" i="26" s="1"/>
  <c r="AJ422" i="26" s="1"/>
  <c r="AJ423" i="26" s="1"/>
  <c r="AJ424" i="26" s="1"/>
  <c r="AJ425" i="26" s="1"/>
  <c r="AJ426" i="26" s="1"/>
  <c r="AJ427" i="26" s="1"/>
  <c r="AJ428" i="26" s="1"/>
  <c r="AJ429" i="26" s="1"/>
  <c r="AJ430" i="26" s="1"/>
  <c r="AJ431" i="26" s="1"/>
  <c r="AJ432" i="26" s="1"/>
  <c r="AJ433" i="26" s="1"/>
  <c r="AJ434" i="26" s="1"/>
  <c r="AJ435" i="26" s="1"/>
  <c r="AJ436" i="26" s="1"/>
  <c r="AJ437" i="26" s="1"/>
  <c r="AJ438" i="26" s="1"/>
  <c r="AJ439" i="26" s="1"/>
  <c r="AJ440" i="26" s="1"/>
  <c r="AJ441" i="26" s="1"/>
  <c r="AJ442" i="26" s="1"/>
  <c r="AJ443" i="26" s="1"/>
  <c r="AJ444" i="26" s="1"/>
  <c r="AJ445" i="26" s="1"/>
  <c r="AJ446" i="26" s="1"/>
  <c r="AJ447" i="26" s="1"/>
  <c r="AJ448" i="26" s="1"/>
  <c r="AJ449" i="26" s="1"/>
  <c r="AJ450" i="26" s="1"/>
  <c r="AJ451" i="26" s="1"/>
  <c r="AJ452" i="26" s="1"/>
  <c r="AJ453" i="26" s="1"/>
  <c r="AJ454" i="26" s="1"/>
  <c r="AJ455" i="26" s="1"/>
  <c r="AJ456" i="26" s="1"/>
  <c r="AJ457" i="26" s="1"/>
  <c r="AJ458" i="26" s="1"/>
  <c r="AJ459" i="26" s="1"/>
  <c r="AJ460" i="26" s="1"/>
  <c r="AJ461" i="26" s="1"/>
  <c r="AJ462" i="26" s="1"/>
  <c r="AJ463" i="26" s="1"/>
  <c r="AJ464" i="26" s="1"/>
  <c r="AJ465" i="26" s="1"/>
  <c r="AJ466" i="26" s="1"/>
  <c r="AJ467" i="26" s="1"/>
  <c r="AJ468" i="26" s="1"/>
  <c r="AJ469" i="26" s="1"/>
  <c r="AJ470" i="26" s="1"/>
  <c r="AJ471" i="26" s="1"/>
  <c r="AJ472" i="26" s="1"/>
  <c r="AJ473" i="26" s="1"/>
  <c r="AJ474" i="26" s="1"/>
  <c r="AJ475" i="26" s="1"/>
  <c r="AJ476" i="26" s="1"/>
  <c r="AJ477" i="26" s="1"/>
  <c r="AJ478" i="26" s="1"/>
  <c r="AJ479" i="26" s="1"/>
  <c r="AJ480" i="26" s="1"/>
  <c r="AJ481" i="26" s="1"/>
  <c r="AJ482" i="26" s="1"/>
  <c r="AJ483" i="26" s="1"/>
  <c r="AJ484" i="26" s="1"/>
  <c r="AJ485" i="26" s="1"/>
  <c r="AJ486" i="26" s="1"/>
  <c r="AJ487" i="26" s="1"/>
  <c r="AJ488" i="26" s="1"/>
  <c r="AJ489" i="26" s="1"/>
  <c r="AJ490" i="26" s="1"/>
  <c r="AJ491" i="26" s="1"/>
  <c r="AJ492" i="26" s="1"/>
  <c r="AJ493" i="26" s="1"/>
  <c r="AJ494" i="26" s="1"/>
  <c r="AJ495" i="26" s="1"/>
  <c r="AJ496" i="26" s="1"/>
  <c r="AJ497" i="26" s="1"/>
  <c r="AJ498" i="26" s="1"/>
  <c r="AJ499" i="26" s="1"/>
  <c r="AJ500" i="26" s="1"/>
  <c r="AJ501" i="26" s="1"/>
  <c r="AJ502" i="26" s="1"/>
  <c r="AJ503" i="26" s="1"/>
  <c r="AJ504" i="26" s="1"/>
  <c r="AJ505" i="26" s="1"/>
  <c r="AJ506" i="26" s="1"/>
  <c r="AJ507" i="26" s="1"/>
  <c r="AJ508" i="26" s="1"/>
  <c r="AJ509" i="26" s="1"/>
  <c r="AJ510" i="26" s="1"/>
  <c r="AJ511" i="26" s="1"/>
  <c r="AJ512" i="26" s="1"/>
  <c r="AJ513" i="26" s="1"/>
  <c r="AJ514" i="26" s="1"/>
  <c r="AJ515" i="26" s="1"/>
  <c r="AJ516" i="26" s="1"/>
  <c r="AJ517" i="26" s="1"/>
  <c r="AJ518" i="26" s="1"/>
  <c r="AJ519" i="26" s="1"/>
  <c r="AJ520" i="26" s="1"/>
  <c r="AJ521" i="26" s="1"/>
  <c r="AJ522" i="26" s="1"/>
  <c r="AJ523" i="26" s="1"/>
  <c r="AJ524" i="26" s="1"/>
  <c r="AJ525" i="26" s="1"/>
  <c r="AJ526" i="26" s="1"/>
  <c r="AJ527" i="26" s="1"/>
  <c r="AJ528" i="26" s="1"/>
  <c r="AJ529" i="26" s="1"/>
  <c r="AJ530" i="26" s="1"/>
  <c r="AJ531" i="26" s="1"/>
  <c r="AJ532" i="26" s="1"/>
  <c r="AJ533" i="26" s="1"/>
  <c r="AJ534" i="26" s="1"/>
  <c r="AJ535" i="26" s="1"/>
  <c r="AJ536" i="26" s="1"/>
  <c r="AJ537" i="26" s="1"/>
  <c r="AJ538" i="26" s="1"/>
  <c r="AJ539" i="26" s="1"/>
  <c r="AJ540" i="26" s="1"/>
  <c r="AJ541" i="26" s="1"/>
  <c r="AJ542" i="26" s="1"/>
  <c r="AJ543" i="26" s="1"/>
  <c r="AJ544" i="26" s="1"/>
  <c r="AJ545" i="26" s="1"/>
  <c r="AJ546" i="26" s="1"/>
  <c r="AJ547" i="26" s="1"/>
  <c r="AJ548" i="26" s="1"/>
  <c r="AJ549" i="26" s="1"/>
  <c r="AJ550" i="26" s="1"/>
  <c r="AJ551" i="26" s="1"/>
  <c r="AJ552" i="26" s="1"/>
  <c r="AJ553" i="26" s="1"/>
  <c r="AJ554" i="26" s="1"/>
  <c r="AJ555" i="26" s="1"/>
  <c r="AJ556" i="26" s="1"/>
  <c r="AJ557" i="26" s="1"/>
  <c r="AJ558" i="26" s="1"/>
  <c r="AJ559" i="26" s="1"/>
  <c r="AJ560" i="26" s="1"/>
  <c r="AJ561" i="26" s="1"/>
  <c r="AJ562" i="26" s="1"/>
  <c r="AJ563" i="26" s="1"/>
  <c r="AJ564" i="26" s="1"/>
  <c r="AJ565" i="26" s="1"/>
  <c r="AJ566" i="26" s="1"/>
  <c r="AJ567" i="26" s="1"/>
  <c r="AJ568" i="26" s="1"/>
  <c r="AJ569" i="26" s="1"/>
  <c r="AJ570" i="26" s="1"/>
  <c r="AJ571" i="26" s="1"/>
  <c r="AJ572" i="26" s="1"/>
  <c r="AJ573" i="26" s="1"/>
  <c r="AJ574" i="26" s="1"/>
  <c r="AJ575" i="26" s="1"/>
  <c r="AJ576" i="26" s="1"/>
  <c r="AJ577" i="26" s="1"/>
  <c r="AJ578" i="26" s="1"/>
  <c r="AJ579" i="26" s="1"/>
  <c r="AJ580" i="26" s="1"/>
  <c r="AJ581" i="26" s="1"/>
  <c r="AJ582" i="26" s="1"/>
  <c r="AJ583" i="26" s="1"/>
  <c r="AJ584" i="26" s="1"/>
  <c r="AJ585" i="26" s="1"/>
  <c r="AJ586" i="26" s="1"/>
  <c r="AJ587" i="26" s="1"/>
  <c r="AJ588" i="26" s="1"/>
  <c r="AJ589" i="26" s="1"/>
  <c r="AJ590" i="26" s="1"/>
  <c r="AJ591" i="26" s="1"/>
  <c r="AJ592" i="26" s="1"/>
  <c r="AJ593" i="26" s="1"/>
  <c r="AJ594" i="26" s="1"/>
  <c r="AJ595" i="26" s="1"/>
  <c r="AJ596" i="26" s="1"/>
  <c r="AJ597" i="26" s="1"/>
  <c r="AJ598" i="26" s="1"/>
  <c r="AJ599" i="26" s="1"/>
  <c r="AJ600" i="26" s="1"/>
  <c r="AJ601" i="26" s="1"/>
  <c r="AJ602" i="26" s="1"/>
  <c r="AJ603" i="26" s="1"/>
  <c r="AJ604" i="26" s="1"/>
  <c r="AJ605" i="26" s="1"/>
  <c r="AJ606" i="26" s="1"/>
  <c r="AJ607" i="26" s="1"/>
  <c r="AJ608" i="26" s="1"/>
  <c r="AJ609" i="26" s="1"/>
  <c r="AJ610" i="26" s="1"/>
  <c r="AJ611" i="26" s="1"/>
  <c r="AJ612" i="26" s="1"/>
  <c r="AJ613" i="26" s="1"/>
  <c r="AJ614" i="26" s="1"/>
  <c r="AJ615" i="26" s="1"/>
  <c r="AJ616" i="26" s="1"/>
  <c r="AJ617" i="26" s="1"/>
  <c r="AJ618" i="26" s="1"/>
  <c r="AJ619" i="26" s="1"/>
  <c r="AJ620" i="26" s="1"/>
  <c r="AJ621" i="26" s="1"/>
  <c r="AJ622" i="26" s="1"/>
  <c r="AJ623" i="26" s="1"/>
  <c r="AJ624" i="26" s="1"/>
  <c r="AJ625" i="26" s="1"/>
  <c r="AJ626" i="26" s="1"/>
  <c r="AJ627" i="26" s="1"/>
  <c r="AJ628" i="26" s="1"/>
  <c r="AJ629" i="26" s="1"/>
  <c r="AJ630" i="26" s="1"/>
  <c r="AJ631" i="26" s="1"/>
  <c r="AJ632" i="26" s="1"/>
  <c r="AJ633" i="26" s="1"/>
  <c r="AJ634" i="26" s="1"/>
  <c r="AJ635" i="26" s="1"/>
  <c r="AJ636" i="26" s="1"/>
  <c r="AJ637" i="26" s="1"/>
  <c r="AJ638" i="26" s="1"/>
  <c r="AJ639" i="26" s="1"/>
  <c r="AJ640" i="26" s="1"/>
  <c r="AJ641" i="26" s="1"/>
  <c r="AJ642" i="26" s="1"/>
  <c r="AJ643" i="26" s="1"/>
  <c r="AJ644" i="26" s="1"/>
  <c r="AJ645" i="26" s="1"/>
  <c r="AJ646" i="26" s="1"/>
  <c r="AJ647" i="26" s="1"/>
  <c r="AJ648" i="26" s="1"/>
  <c r="AJ649" i="26" s="1"/>
  <c r="AJ650" i="26" s="1"/>
  <c r="AJ651" i="26" s="1"/>
  <c r="AJ652" i="26" s="1"/>
  <c r="AJ653" i="26" s="1"/>
  <c r="AJ654" i="26" s="1"/>
  <c r="AJ655" i="26" s="1"/>
  <c r="AJ656" i="26" s="1"/>
  <c r="AJ657" i="26" s="1"/>
  <c r="AJ658" i="26" s="1"/>
  <c r="AJ659" i="26" s="1"/>
  <c r="AJ660" i="26" s="1"/>
  <c r="AJ661" i="26" s="1"/>
  <c r="AJ662" i="26" s="1"/>
  <c r="AJ663" i="26" s="1"/>
  <c r="AJ664" i="26" s="1"/>
  <c r="AJ665" i="26" s="1"/>
  <c r="AJ666" i="26" s="1"/>
  <c r="AJ667" i="26" s="1"/>
  <c r="AJ668" i="26" s="1"/>
  <c r="AJ669" i="26" s="1"/>
  <c r="AJ670" i="26" s="1"/>
  <c r="AJ671" i="26" s="1"/>
  <c r="AJ672" i="26" s="1"/>
  <c r="AJ673" i="26" s="1"/>
  <c r="AJ674" i="26" s="1"/>
  <c r="AJ675" i="26" s="1"/>
  <c r="AJ676" i="26" s="1"/>
  <c r="AJ677" i="26" s="1"/>
  <c r="AJ678" i="26" s="1"/>
  <c r="AJ679" i="26" s="1"/>
  <c r="AJ680" i="26" s="1"/>
  <c r="AJ681" i="26" s="1"/>
  <c r="AJ682" i="26" s="1"/>
  <c r="AJ683" i="26" s="1"/>
  <c r="AJ684" i="26" s="1"/>
  <c r="AJ685" i="26" s="1"/>
  <c r="AJ686" i="26" s="1"/>
  <c r="AJ687" i="26" s="1"/>
  <c r="AJ688" i="26" s="1"/>
  <c r="AJ689" i="26" s="1"/>
  <c r="AJ690" i="26" s="1"/>
  <c r="AJ691" i="26" s="1"/>
  <c r="AJ692" i="26" s="1"/>
  <c r="AJ693" i="26" s="1"/>
  <c r="AJ694" i="26" s="1"/>
  <c r="AJ695" i="26" s="1"/>
  <c r="AJ696" i="26" s="1"/>
  <c r="AJ697" i="26" s="1"/>
  <c r="AJ698" i="26" s="1"/>
  <c r="AJ699" i="26" s="1"/>
  <c r="AJ700" i="26" s="1"/>
  <c r="AJ701" i="26" s="1"/>
  <c r="AJ702" i="26" s="1"/>
  <c r="AJ703" i="26" s="1"/>
  <c r="AJ704" i="26" s="1"/>
  <c r="AJ705" i="26" s="1"/>
  <c r="AJ706" i="26" s="1"/>
  <c r="AJ707" i="26" s="1"/>
  <c r="AJ708" i="26" s="1"/>
  <c r="AJ709" i="26" s="1"/>
  <c r="AJ710" i="26" s="1"/>
  <c r="AJ711" i="26" s="1"/>
  <c r="AJ712" i="26" s="1"/>
  <c r="AJ713" i="26" s="1"/>
  <c r="AJ714" i="26" s="1"/>
  <c r="AJ715" i="26" s="1"/>
  <c r="AJ716" i="26" s="1"/>
  <c r="AJ717" i="26" s="1"/>
  <c r="AJ718" i="26" s="1"/>
  <c r="AJ719" i="26" s="1"/>
  <c r="AJ720" i="26" s="1"/>
  <c r="AJ721" i="26" s="1"/>
  <c r="AJ722" i="26" s="1"/>
  <c r="AJ723" i="26" s="1"/>
  <c r="AJ724" i="26" s="1"/>
  <c r="AJ725" i="26" s="1"/>
  <c r="AJ726" i="26" s="1"/>
  <c r="AJ727" i="26" s="1"/>
  <c r="AJ728" i="26" s="1"/>
  <c r="AJ729" i="26" s="1"/>
  <c r="AJ730" i="26" s="1"/>
  <c r="AJ731" i="26" s="1"/>
  <c r="AJ732" i="26" s="1"/>
  <c r="AJ733" i="26" s="1"/>
  <c r="AJ734" i="26" s="1"/>
  <c r="AJ735" i="26" s="1"/>
  <c r="AJ736" i="26" s="1"/>
  <c r="AJ737" i="26" s="1"/>
  <c r="AJ738" i="26" s="1"/>
  <c r="AJ739" i="26" s="1"/>
  <c r="AJ740" i="26" s="1"/>
  <c r="AJ741" i="26" s="1"/>
  <c r="AJ742" i="26" s="1"/>
  <c r="AJ743" i="26" s="1"/>
  <c r="AJ744" i="26" s="1"/>
  <c r="AJ745" i="26" s="1"/>
  <c r="AJ746" i="26" s="1"/>
  <c r="AJ747" i="26" s="1"/>
  <c r="AJ748" i="26" s="1"/>
  <c r="AJ749" i="26" s="1"/>
  <c r="AJ750" i="26" s="1"/>
  <c r="AJ751" i="26" s="1"/>
  <c r="AJ752" i="26" s="1"/>
  <c r="AJ753" i="26" s="1"/>
  <c r="AJ754" i="26" s="1"/>
  <c r="AJ755" i="26" s="1"/>
  <c r="AJ756" i="26" s="1"/>
  <c r="AJ757" i="26" s="1"/>
  <c r="AJ758" i="26" s="1"/>
  <c r="AJ759" i="26" s="1"/>
  <c r="AJ760" i="26" s="1"/>
  <c r="AJ761" i="26" s="1"/>
  <c r="AJ762" i="26" s="1"/>
  <c r="AJ763" i="26" s="1"/>
  <c r="AJ764" i="26" s="1"/>
  <c r="AJ765" i="26" s="1"/>
  <c r="AJ766" i="26" s="1"/>
  <c r="AJ767" i="26" s="1"/>
  <c r="AJ768" i="26" s="1"/>
  <c r="AJ769" i="26" s="1"/>
  <c r="AJ770" i="26" s="1"/>
  <c r="AJ771" i="26" s="1"/>
  <c r="AJ772" i="26" s="1"/>
  <c r="AJ773" i="26" s="1"/>
  <c r="AJ774" i="26" s="1"/>
  <c r="AJ775" i="26" s="1"/>
  <c r="AJ776" i="26" s="1"/>
  <c r="AJ777" i="26" s="1"/>
  <c r="AJ778" i="26" s="1"/>
  <c r="AJ779" i="26" s="1"/>
  <c r="AJ780" i="26" s="1"/>
  <c r="AJ781" i="26" s="1"/>
  <c r="AJ782" i="26" s="1"/>
  <c r="AJ783" i="26" s="1"/>
  <c r="AJ784" i="26" s="1"/>
  <c r="AJ785" i="26" s="1"/>
  <c r="AJ786" i="26" s="1"/>
  <c r="AJ787" i="26" s="1"/>
  <c r="AJ788" i="26" s="1"/>
  <c r="AJ789" i="26" s="1"/>
  <c r="AJ790" i="26" s="1"/>
  <c r="AJ791" i="26" s="1"/>
  <c r="AJ792" i="26" s="1"/>
  <c r="AJ793" i="26" s="1"/>
  <c r="AJ794" i="26" s="1"/>
  <c r="AJ795" i="26" s="1"/>
  <c r="AJ796" i="26" s="1"/>
  <c r="AJ797" i="26" s="1"/>
  <c r="AJ798" i="26" s="1"/>
  <c r="AJ799" i="26" s="1"/>
  <c r="AJ800" i="26" s="1"/>
  <c r="AJ801" i="26" s="1"/>
  <c r="AJ802" i="26" s="1"/>
  <c r="AJ803" i="26" s="1"/>
  <c r="AJ804" i="26" s="1"/>
  <c r="AJ805" i="26" s="1"/>
  <c r="AJ806" i="26" s="1"/>
  <c r="AJ807" i="26" s="1"/>
  <c r="AJ808" i="26" s="1"/>
  <c r="AJ809" i="26" s="1"/>
  <c r="AJ810" i="26" s="1"/>
  <c r="AJ811" i="26" s="1"/>
  <c r="Q32" i="26"/>
  <c r="Q33" i="26" s="1"/>
  <c r="Q34" i="26" s="1"/>
  <c r="Q35" i="26" s="1"/>
  <c r="Q36" i="26" s="1"/>
  <c r="Q37" i="26" s="1"/>
  <c r="Q38" i="26" s="1"/>
  <c r="Q39" i="26" s="1"/>
  <c r="Q40" i="26" s="1"/>
  <c r="Q41" i="26" s="1"/>
  <c r="Q42" i="26" s="1"/>
  <c r="Q43" i="26" s="1"/>
  <c r="Q44" i="26" s="1"/>
  <c r="Q45" i="26" s="1"/>
  <c r="Q46" i="26" s="1"/>
  <c r="Q47" i="26" s="1"/>
  <c r="Q48" i="26" s="1"/>
  <c r="Q49" i="26" s="1"/>
  <c r="Q50" i="26" s="1"/>
  <c r="Q51" i="26" s="1"/>
  <c r="Q52" i="26" s="1"/>
  <c r="Q53" i="26" s="1"/>
  <c r="Q54" i="26" s="1"/>
  <c r="Q55" i="26" s="1"/>
  <c r="Q56" i="26" s="1"/>
  <c r="Q57" i="26" s="1"/>
  <c r="Q58" i="26" s="1"/>
  <c r="Q59" i="26" s="1"/>
  <c r="Q60" i="26" s="1"/>
  <c r="Q61" i="26" s="1"/>
  <c r="Q62" i="26" s="1"/>
  <c r="Q63" i="26" s="1"/>
  <c r="Q64" i="26" s="1"/>
  <c r="Q65" i="26" s="1"/>
  <c r="Q66" i="26" s="1"/>
  <c r="Q67" i="26" s="1"/>
  <c r="Q68" i="26" s="1"/>
  <c r="Q69" i="26" s="1"/>
  <c r="Q70" i="26" s="1"/>
  <c r="Q71" i="26" s="1"/>
  <c r="Q72" i="26" s="1"/>
  <c r="Q73" i="26" s="1"/>
  <c r="Q74" i="26" s="1"/>
  <c r="Q75" i="26" s="1"/>
  <c r="Q76" i="26" s="1"/>
  <c r="Q77" i="26" s="1"/>
  <c r="Q78" i="26" s="1"/>
  <c r="Q79" i="26" s="1"/>
  <c r="Q80" i="26" s="1"/>
  <c r="AE32" i="26"/>
  <c r="AE33" i="26" s="1"/>
  <c r="AE34" i="26" s="1"/>
  <c r="AE35" i="26" s="1"/>
  <c r="AE36" i="26" s="1"/>
  <c r="AE37" i="26" s="1"/>
  <c r="AE38" i="26" s="1"/>
  <c r="AE39" i="26" s="1"/>
  <c r="AE40" i="26" s="1"/>
  <c r="AE41" i="26" s="1"/>
  <c r="AE42" i="26" s="1"/>
  <c r="AE43" i="26" s="1"/>
  <c r="AE44" i="26" s="1"/>
  <c r="AE45" i="26" s="1"/>
  <c r="AE46" i="26" s="1"/>
  <c r="AE47" i="26" s="1"/>
  <c r="AE48" i="26" s="1"/>
  <c r="AE49" i="26" s="1"/>
  <c r="AE50" i="26" s="1"/>
  <c r="AE51" i="26" s="1"/>
  <c r="AE52" i="26" s="1"/>
  <c r="AE53" i="26" s="1"/>
  <c r="AE54" i="26" s="1"/>
  <c r="AE55" i="26" s="1"/>
  <c r="AE56" i="26" s="1"/>
  <c r="AE57" i="26" s="1"/>
  <c r="AE58" i="26" s="1"/>
  <c r="AE59" i="26" s="1"/>
  <c r="AE60" i="26" s="1"/>
  <c r="AE61" i="26" s="1"/>
  <c r="AE62" i="26" s="1"/>
  <c r="AE63" i="26" s="1"/>
  <c r="AE64" i="26" s="1"/>
  <c r="AE65" i="26" s="1"/>
  <c r="AE66" i="26" s="1"/>
  <c r="AE67" i="26" s="1"/>
  <c r="AE68" i="26" s="1"/>
  <c r="AE69" i="26" s="1"/>
  <c r="AE70" i="26" s="1"/>
  <c r="AE71" i="26" s="1"/>
  <c r="AE72" i="26" s="1"/>
  <c r="AE73" i="26" s="1"/>
  <c r="AE74" i="26" s="1"/>
  <c r="AE75" i="26" s="1"/>
  <c r="AE76" i="26" s="1"/>
  <c r="AE77" i="26" s="1"/>
  <c r="AE78" i="26" s="1"/>
  <c r="AE79" i="26" s="1"/>
  <c r="AE80" i="26" s="1"/>
  <c r="AE81" i="26" s="1"/>
  <c r="AE82" i="26" s="1"/>
  <c r="AE83" i="26" s="1"/>
  <c r="AE84" i="26" s="1"/>
  <c r="AE85" i="26" s="1"/>
  <c r="AE86" i="26" s="1"/>
  <c r="AE87" i="26" s="1"/>
  <c r="AE88" i="26" s="1"/>
  <c r="AE89" i="26" s="1"/>
  <c r="AE90" i="26" s="1"/>
  <c r="AE91" i="26" s="1"/>
  <c r="AE92" i="26" s="1"/>
  <c r="AE93" i="26" s="1"/>
  <c r="AE94" i="26" s="1"/>
  <c r="AE95" i="26" s="1"/>
  <c r="AE96" i="26" s="1"/>
  <c r="AE97" i="26" s="1"/>
  <c r="AE98" i="26" s="1"/>
  <c r="AE99" i="26" s="1"/>
  <c r="AE100" i="26" s="1"/>
  <c r="AE101" i="26" s="1"/>
  <c r="AE102" i="26" s="1"/>
  <c r="AE103" i="26" s="1"/>
  <c r="AE104" i="26" s="1"/>
  <c r="AE105" i="26" s="1"/>
  <c r="AE106" i="26" s="1"/>
  <c r="AE107" i="26" s="1"/>
  <c r="AE108" i="26" s="1"/>
  <c r="AE109" i="26" s="1"/>
  <c r="AE110" i="26" s="1"/>
  <c r="AE111" i="26" s="1"/>
  <c r="AE112" i="26" s="1"/>
  <c r="AE113" i="26" s="1"/>
  <c r="AE114" i="26" s="1"/>
  <c r="AE115" i="26" s="1"/>
  <c r="AE116" i="26" s="1"/>
  <c r="AE117" i="26" s="1"/>
  <c r="AE118" i="26" s="1"/>
  <c r="AE119" i="26" s="1"/>
  <c r="AE120" i="26" s="1"/>
  <c r="AE121" i="26" s="1"/>
  <c r="AE122" i="26" s="1"/>
  <c r="AE123" i="26" s="1"/>
  <c r="AE124" i="26" s="1"/>
  <c r="AE125" i="26" s="1"/>
  <c r="AE126" i="26" s="1"/>
  <c r="AE127" i="26" s="1"/>
  <c r="AE128" i="26" s="1"/>
  <c r="AE129" i="26" s="1"/>
  <c r="AE130" i="26" s="1"/>
  <c r="AE131" i="26" s="1"/>
  <c r="AE132" i="26" s="1"/>
  <c r="AE133" i="26" s="1"/>
  <c r="AE134" i="26" s="1"/>
  <c r="AE135" i="26" s="1"/>
  <c r="AE136" i="26" s="1"/>
  <c r="AE137" i="26" s="1"/>
  <c r="AE138" i="26" s="1"/>
  <c r="AE139" i="26" s="1"/>
  <c r="AE140" i="26" s="1"/>
  <c r="AE141" i="26" s="1"/>
  <c r="AE142" i="26" s="1"/>
  <c r="AE143" i="26" s="1"/>
  <c r="AE144" i="26" s="1"/>
  <c r="AE145" i="26" s="1"/>
  <c r="AE146" i="26" s="1"/>
  <c r="AE147" i="26" s="1"/>
  <c r="AE148" i="26" s="1"/>
  <c r="AE149" i="26" s="1"/>
  <c r="AE150" i="26" s="1"/>
  <c r="AE151" i="26" s="1"/>
  <c r="AE152" i="26" s="1"/>
  <c r="AE153" i="26" s="1"/>
  <c r="AE154" i="26" s="1"/>
  <c r="AE155" i="26" s="1"/>
  <c r="AE156" i="26" s="1"/>
  <c r="AE157" i="26" s="1"/>
  <c r="AE158" i="26" s="1"/>
  <c r="AE159" i="26" s="1"/>
  <c r="AE160" i="26" s="1"/>
  <c r="AE161" i="26" s="1"/>
  <c r="AE162" i="26" s="1"/>
  <c r="AE163" i="26" s="1"/>
  <c r="AE164" i="26" s="1"/>
  <c r="AE165" i="26" s="1"/>
  <c r="AE166" i="26" s="1"/>
  <c r="AE167" i="26" s="1"/>
  <c r="AE168" i="26" s="1"/>
  <c r="AE169" i="26" s="1"/>
  <c r="AE170" i="26" s="1"/>
  <c r="AE171" i="26" s="1"/>
  <c r="AE172" i="26" s="1"/>
  <c r="AE173" i="26" s="1"/>
  <c r="AE174" i="26" s="1"/>
  <c r="AE175" i="26" s="1"/>
  <c r="AE176" i="26" s="1"/>
  <c r="AE177" i="26" s="1"/>
  <c r="AE178" i="26" s="1"/>
  <c r="AE179" i="26" s="1"/>
  <c r="AE180" i="26" s="1"/>
  <c r="AE181" i="26" s="1"/>
  <c r="AE182" i="26" s="1"/>
  <c r="AE183" i="26" s="1"/>
  <c r="AE184" i="26" s="1"/>
  <c r="AE185" i="26" s="1"/>
  <c r="AE186" i="26" s="1"/>
  <c r="AE187" i="26" s="1"/>
  <c r="AE188" i="26" s="1"/>
  <c r="AE189" i="26" s="1"/>
  <c r="AE190" i="26" s="1"/>
  <c r="AE191" i="26" s="1"/>
  <c r="AE192" i="26" s="1"/>
  <c r="AE193" i="26" s="1"/>
  <c r="AE194" i="26" s="1"/>
  <c r="AE195" i="26" s="1"/>
  <c r="AE196" i="26" s="1"/>
  <c r="AE197" i="26" s="1"/>
  <c r="AE198" i="26" s="1"/>
  <c r="AE199" i="26" s="1"/>
  <c r="AE200" i="26" s="1"/>
  <c r="AE201" i="26" s="1"/>
  <c r="AE202" i="26" s="1"/>
  <c r="AE203" i="26" s="1"/>
  <c r="AE204" i="26" s="1"/>
  <c r="AE205" i="26" s="1"/>
  <c r="AE206" i="26" s="1"/>
  <c r="AE207" i="26" s="1"/>
  <c r="AE208" i="26" s="1"/>
  <c r="AE209" i="26" s="1"/>
  <c r="AE210" i="26" s="1"/>
  <c r="AE211" i="26" s="1"/>
  <c r="AE212" i="26" s="1"/>
  <c r="AE213" i="26" s="1"/>
  <c r="AE214" i="26" s="1"/>
  <c r="AE215" i="26" s="1"/>
  <c r="AE216" i="26" s="1"/>
  <c r="AE217" i="26" s="1"/>
  <c r="AE218" i="26" s="1"/>
  <c r="AE219" i="26" s="1"/>
  <c r="AE220" i="26" s="1"/>
  <c r="AE221" i="26" s="1"/>
  <c r="AE222" i="26" s="1"/>
  <c r="AE223" i="26" s="1"/>
  <c r="AE224" i="26" s="1"/>
  <c r="AE225" i="26" s="1"/>
  <c r="AE226" i="26" s="1"/>
  <c r="AE227" i="26" s="1"/>
  <c r="AE228" i="26" s="1"/>
  <c r="AE229" i="26" s="1"/>
  <c r="AE230" i="26" s="1"/>
  <c r="AE231" i="26" s="1"/>
  <c r="AE232" i="26" s="1"/>
  <c r="AE233" i="26" s="1"/>
  <c r="AE234" i="26" s="1"/>
  <c r="AE235" i="26" s="1"/>
  <c r="AE236" i="26" s="1"/>
  <c r="AE237" i="26" s="1"/>
  <c r="AE238" i="26" s="1"/>
  <c r="AE239" i="26" s="1"/>
  <c r="AE240" i="26" s="1"/>
  <c r="AE241" i="26" s="1"/>
  <c r="AE242" i="26" s="1"/>
  <c r="AE243" i="26" s="1"/>
  <c r="AE244" i="26" s="1"/>
  <c r="AE245" i="26" s="1"/>
  <c r="AE246" i="26" s="1"/>
  <c r="AE247" i="26" s="1"/>
  <c r="AE248" i="26" s="1"/>
  <c r="AE249" i="26" s="1"/>
  <c r="AE250" i="26" s="1"/>
  <c r="AE251" i="26" s="1"/>
  <c r="AE252" i="26" s="1"/>
  <c r="AE253" i="26" s="1"/>
  <c r="AE254" i="26" s="1"/>
  <c r="AE255" i="26" s="1"/>
  <c r="AE256" i="26" s="1"/>
  <c r="AE257" i="26" s="1"/>
  <c r="AE258" i="26" s="1"/>
  <c r="AE259" i="26" s="1"/>
  <c r="AE260" i="26" s="1"/>
  <c r="AE261" i="26" s="1"/>
  <c r="AE262" i="26" s="1"/>
  <c r="AE263" i="26" s="1"/>
  <c r="AE264" i="26" s="1"/>
  <c r="AE265" i="26" s="1"/>
  <c r="AE266" i="26" s="1"/>
  <c r="AE267" i="26" s="1"/>
  <c r="AE268" i="26" s="1"/>
  <c r="AE269" i="26" s="1"/>
  <c r="AE270" i="26" s="1"/>
  <c r="AE271" i="26" s="1"/>
  <c r="AE272" i="26" s="1"/>
  <c r="AE273" i="26" s="1"/>
  <c r="AE274" i="26" s="1"/>
  <c r="AE275" i="26" s="1"/>
  <c r="AE276" i="26" s="1"/>
  <c r="AE277" i="26" s="1"/>
  <c r="AE278" i="26" s="1"/>
  <c r="AE279" i="26" s="1"/>
  <c r="AE280" i="26" s="1"/>
  <c r="AE281" i="26" s="1"/>
  <c r="AE282" i="26" s="1"/>
  <c r="AE283" i="26" s="1"/>
  <c r="AE284" i="26" s="1"/>
  <c r="AE285" i="26" s="1"/>
  <c r="AE286" i="26" s="1"/>
  <c r="AE287" i="26" s="1"/>
  <c r="AE288" i="26" s="1"/>
  <c r="AE289" i="26" s="1"/>
  <c r="AE290" i="26" s="1"/>
  <c r="AE291" i="26" s="1"/>
  <c r="AE292" i="26" s="1"/>
  <c r="AE293" i="26" s="1"/>
  <c r="AE294" i="26" s="1"/>
  <c r="AE295" i="26" s="1"/>
  <c r="AE296" i="26" s="1"/>
  <c r="AE297" i="26" s="1"/>
  <c r="AE298" i="26" s="1"/>
  <c r="AE299" i="26" s="1"/>
  <c r="AE300" i="26" s="1"/>
  <c r="AE301" i="26" s="1"/>
  <c r="AE302" i="26" s="1"/>
  <c r="AE303" i="26" s="1"/>
  <c r="AE304" i="26" s="1"/>
  <c r="AE305" i="26" s="1"/>
  <c r="AE306" i="26" s="1"/>
  <c r="AE307" i="26" s="1"/>
  <c r="AE308" i="26" s="1"/>
  <c r="AE309" i="26" s="1"/>
  <c r="AE310" i="26" s="1"/>
  <c r="AE311" i="26" s="1"/>
  <c r="AE312" i="26" s="1"/>
  <c r="AE313" i="26" s="1"/>
  <c r="AE314" i="26" s="1"/>
  <c r="AE315" i="26" s="1"/>
  <c r="AE316" i="26" s="1"/>
  <c r="AE317" i="26" s="1"/>
  <c r="AE318" i="26" s="1"/>
  <c r="AE319" i="26" s="1"/>
  <c r="AE320" i="26" s="1"/>
  <c r="AE321" i="26" s="1"/>
  <c r="AE322" i="26" s="1"/>
  <c r="AE323" i="26" s="1"/>
  <c r="AE324" i="26" s="1"/>
  <c r="AE325" i="26" s="1"/>
  <c r="AE326" i="26" s="1"/>
  <c r="AE327" i="26" s="1"/>
  <c r="AE328" i="26" s="1"/>
  <c r="AE329" i="26" s="1"/>
  <c r="AE330" i="26" s="1"/>
  <c r="AE331" i="26" s="1"/>
  <c r="AE332" i="26" s="1"/>
  <c r="AE333" i="26" s="1"/>
  <c r="AE334" i="26" s="1"/>
  <c r="AE335" i="26" s="1"/>
  <c r="AE336" i="26" s="1"/>
  <c r="AE337" i="26" s="1"/>
  <c r="AE338" i="26" s="1"/>
  <c r="AE339" i="26" s="1"/>
  <c r="AE340" i="26" s="1"/>
  <c r="AE341" i="26" s="1"/>
  <c r="AE342" i="26" s="1"/>
  <c r="AE343" i="26" s="1"/>
  <c r="AE344" i="26" s="1"/>
  <c r="AE345" i="26" s="1"/>
  <c r="AE346" i="26" s="1"/>
  <c r="AE347" i="26" s="1"/>
  <c r="AE348" i="26" s="1"/>
  <c r="AE349" i="26" s="1"/>
  <c r="AE350" i="26" s="1"/>
  <c r="AE351" i="26" s="1"/>
  <c r="AE352" i="26" s="1"/>
  <c r="AE353" i="26" s="1"/>
  <c r="AE354" i="26" s="1"/>
  <c r="AE355" i="26" s="1"/>
  <c r="AE356" i="26" s="1"/>
  <c r="AE357" i="26" s="1"/>
  <c r="AE358" i="26" s="1"/>
  <c r="AE359" i="26" s="1"/>
  <c r="AE360" i="26" s="1"/>
  <c r="AE361" i="26" s="1"/>
  <c r="AE362" i="26" s="1"/>
  <c r="AE363" i="26" s="1"/>
  <c r="AE364" i="26" s="1"/>
  <c r="AE365" i="26" s="1"/>
  <c r="AE366" i="26" s="1"/>
  <c r="AE367" i="26" s="1"/>
  <c r="AE368" i="26" s="1"/>
  <c r="AE369" i="26" s="1"/>
  <c r="AE370" i="26" s="1"/>
  <c r="AE371" i="26" s="1"/>
  <c r="AE372" i="26" s="1"/>
  <c r="AE373" i="26" s="1"/>
  <c r="AE374" i="26" s="1"/>
  <c r="AE375" i="26" s="1"/>
  <c r="AE376" i="26" s="1"/>
  <c r="AE377" i="26" s="1"/>
  <c r="AE378" i="26" s="1"/>
  <c r="AE379" i="26" s="1"/>
  <c r="AE380" i="26" s="1"/>
  <c r="AE381" i="26" s="1"/>
  <c r="AE382" i="26" s="1"/>
  <c r="AE383" i="26" s="1"/>
  <c r="AE384" i="26" s="1"/>
  <c r="AE385" i="26" s="1"/>
  <c r="AE386" i="26" s="1"/>
  <c r="AE387" i="26" s="1"/>
  <c r="AE388" i="26" s="1"/>
  <c r="AE389" i="26" s="1"/>
  <c r="AE390" i="26" s="1"/>
  <c r="AE391" i="26" s="1"/>
  <c r="AE392" i="26" s="1"/>
  <c r="AE393" i="26" s="1"/>
  <c r="AE394" i="26" s="1"/>
  <c r="AE395" i="26" s="1"/>
  <c r="AE396" i="26" s="1"/>
  <c r="AE397" i="26" s="1"/>
  <c r="AE398" i="26" s="1"/>
  <c r="AE399" i="26" s="1"/>
  <c r="AE400" i="26" s="1"/>
  <c r="AE401" i="26" s="1"/>
  <c r="AE402" i="26" s="1"/>
  <c r="AE403" i="26" s="1"/>
  <c r="AE404" i="26" s="1"/>
  <c r="AE405" i="26" s="1"/>
  <c r="AE406" i="26" s="1"/>
  <c r="AE407" i="26" s="1"/>
  <c r="AE408" i="26" s="1"/>
  <c r="AE409" i="26" s="1"/>
  <c r="AE410" i="26" s="1"/>
  <c r="AE411" i="26" s="1"/>
  <c r="AE412" i="26" s="1"/>
  <c r="AE413" i="26" s="1"/>
  <c r="AE414" i="26" s="1"/>
  <c r="AE415" i="26" s="1"/>
  <c r="AE416" i="26" s="1"/>
  <c r="AE417" i="26" s="1"/>
  <c r="AE418" i="26" s="1"/>
  <c r="AE419" i="26" s="1"/>
  <c r="AE420" i="26" s="1"/>
  <c r="AE421" i="26" s="1"/>
  <c r="AE422" i="26" s="1"/>
  <c r="AE423" i="26" s="1"/>
  <c r="AE424" i="26" s="1"/>
  <c r="AE425" i="26" s="1"/>
  <c r="AE426" i="26" s="1"/>
  <c r="AE427" i="26" s="1"/>
  <c r="AE428" i="26" s="1"/>
  <c r="AE429" i="26" s="1"/>
  <c r="AE430" i="26" s="1"/>
  <c r="AE431" i="26" s="1"/>
  <c r="AE432" i="26" s="1"/>
  <c r="AE433" i="26" s="1"/>
  <c r="AE434" i="26" s="1"/>
  <c r="AE435" i="26" s="1"/>
  <c r="AE436" i="26" s="1"/>
  <c r="AE437" i="26" s="1"/>
  <c r="AE438" i="26" s="1"/>
  <c r="AE439" i="26" s="1"/>
  <c r="AE440" i="26" s="1"/>
  <c r="AE441" i="26" s="1"/>
  <c r="AE442" i="26" s="1"/>
  <c r="AE443" i="26" s="1"/>
  <c r="AE444" i="26" s="1"/>
  <c r="AE445" i="26" s="1"/>
  <c r="AE446" i="26" s="1"/>
  <c r="AE447" i="26" s="1"/>
  <c r="AE448" i="26" s="1"/>
  <c r="AE449" i="26" s="1"/>
  <c r="AE450" i="26" s="1"/>
  <c r="AE451" i="26" s="1"/>
  <c r="AE452" i="26" s="1"/>
  <c r="AE453" i="26" s="1"/>
  <c r="AE454" i="26" s="1"/>
  <c r="AE455" i="26" s="1"/>
  <c r="AE456" i="26" s="1"/>
  <c r="AE457" i="26" s="1"/>
  <c r="AE458" i="26" s="1"/>
  <c r="AE459" i="26" s="1"/>
  <c r="AE460" i="26" s="1"/>
  <c r="AE461" i="26" s="1"/>
  <c r="AE462" i="26" s="1"/>
  <c r="AE463" i="26" s="1"/>
  <c r="AE464" i="26" s="1"/>
  <c r="AE465" i="26" s="1"/>
  <c r="AE466" i="26" s="1"/>
  <c r="AE467" i="26" s="1"/>
  <c r="AE468" i="26" s="1"/>
  <c r="AE469" i="26" s="1"/>
  <c r="AE470" i="26" s="1"/>
  <c r="AE471" i="26" s="1"/>
  <c r="AE472" i="26" s="1"/>
  <c r="AE473" i="26" s="1"/>
  <c r="AE474" i="26" s="1"/>
  <c r="AE475" i="26" s="1"/>
  <c r="AE476" i="26" s="1"/>
  <c r="AE477" i="26" s="1"/>
  <c r="AE478" i="26" s="1"/>
  <c r="AE479" i="26" s="1"/>
  <c r="AE480" i="26" s="1"/>
  <c r="AE481" i="26" s="1"/>
  <c r="AE482" i="26" s="1"/>
  <c r="AE483" i="26" s="1"/>
  <c r="AE484" i="26" s="1"/>
  <c r="AE485" i="26" s="1"/>
  <c r="AE486" i="26" s="1"/>
  <c r="AE487" i="26" s="1"/>
  <c r="AE488" i="26" s="1"/>
  <c r="AE489" i="26" s="1"/>
  <c r="AE490" i="26" s="1"/>
  <c r="AE491" i="26" s="1"/>
  <c r="AE492" i="26" s="1"/>
  <c r="AE493" i="26" s="1"/>
  <c r="AE494" i="26" s="1"/>
  <c r="AE495" i="26" s="1"/>
  <c r="AE496" i="26" s="1"/>
  <c r="AE497" i="26" s="1"/>
  <c r="AE498" i="26" s="1"/>
  <c r="AE499" i="26" s="1"/>
  <c r="AE500" i="26" s="1"/>
  <c r="AE501" i="26" s="1"/>
  <c r="AE502" i="26" s="1"/>
  <c r="AE503" i="26" s="1"/>
  <c r="AE504" i="26" s="1"/>
  <c r="AE505" i="26" s="1"/>
  <c r="AE506" i="26" s="1"/>
  <c r="AE507" i="26" s="1"/>
  <c r="AE508" i="26" s="1"/>
  <c r="AE509" i="26" s="1"/>
  <c r="AE510" i="26" s="1"/>
  <c r="AE511" i="26" s="1"/>
  <c r="AE512" i="26" s="1"/>
  <c r="AE513" i="26" s="1"/>
  <c r="AE514" i="26" s="1"/>
  <c r="AE515" i="26" s="1"/>
  <c r="AE516" i="26" s="1"/>
  <c r="AE517" i="26" s="1"/>
  <c r="AE518" i="26" s="1"/>
  <c r="AE519" i="26" s="1"/>
  <c r="AE520" i="26" s="1"/>
  <c r="AE521" i="26" s="1"/>
  <c r="AE522" i="26" s="1"/>
  <c r="AE523" i="26" s="1"/>
  <c r="AE524" i="26" s="1"/>
  <c r="AE525" i="26" s="1"/>
  <c r="AE526" i="26" s="1"/>
  <c r="AE527" i="26" s="1"/>
  <c r="AE528" i="26" s="1"/>
  <c r="AE529" i="26" s="1"/>
  <c r="AE530" i="26" s="1"/>
  <c r="AE531" i="26" s="1"/>
  <c r="AE532" i="26" s="1"/>
  <c r="AE533" i="26" s="1"/>
  <c r="AE534" i="26" s="1"/>
  <c r="AE535" i="26" s="1"/>
  <c r="AE536" i="26" s="1"/>
  <c r="AE537" i="26" s="1"/>
  <c r="AE538" i="26" s="1"/>
  <c r="AE539" i="26" s="1"/>
  <c r="AE540" i="26" s="1"/>
  <c r="AE541" i="26" s="1"/>
  <c r="AE542" i="26" s="1"/>
  <c r="AE543" i="26" s="1"/>
  <c r="AE544" i="26" s="1"/>
  <c r="AE545" i="26" s="1"/>
  <c r="AE546" i="26" s="1"/>
  <c r="AE547" i="26" s="1"/>
  <c r="AE548" i="26" s="1"/>
  <c r="AE549" i="26" s="1"/>
  <c r="AE550" i="26" s="1"/>
  <c r="AE551" i="26" s="1"/>
  <c r="AE552" i="26" s="1"/>
  <c r="AE553" i="26" s="1"/>
  <c r="AE554" i="26" s="1"/>
  <c r="AE555" i="26" s="1"/>
  <c r="AE556" i="26" s="1"/>
  <c r="AE557" i="26" s="1"/>
  <c r="AE558" i="26" s="1"/>
  <c r="AE559" i="26" s="1"/>
  <c r="AE560" i="26" s="1"/>
  <c r="AE561" i="26" s="1"/>
  <c r="AE562" i="26" s="1"/>
  <c r="AE563" i="26" s="1"/>
  <c r="AE564" i="26" s="1"/>
  <c r="AE565" i="26" s="1"/>
  <c r="AE566" i="26" s="1"/>
  <c r="AE567" i="26" s="1"/>
  <c r="AE568" i="26" s="1"/>
  <c r="AE569" i="26" s="1"/>
  <c r="AE570" i="26" s="1"/>
  <c r="AE571" i="26" s="1"/>
  <c r="AE572" i="26" s="1"/>
  <c r="AE573" i="26" s="1"/>
  <c r="AE574" i="26" s="1"/>
  <c r="AE575" i="26" s="1"/>
  <c r="AE576" i="26" s="1"/>
  <c r="AE577" i="26" s="1"/>
  <c r="AE578" i="26" s="1"/>
  <c r="AE579" i="26" s="1"/>
  <c r="AE580" i="26" s="1"/>
  <c r="AE581" i="26" s="1"/>
  <c r="AE582" i="26" s="1"/>
  <c r="AE583" i="26" s="1"/>
  <c r="AE584" i="26" s="1"/>
  <c r="AE585" i="26" s="1"/>
  <c r="AE586" i="26" s="1"/>
  <c r="AE587" i="26" s="1"/>
  <c r="AE588" i="26" s="1"/>
  <c r="AE589" i="26" s="1"/>
  <c r="AE590" i="26" s="1"/>
  <c r="AE591" i="26" s="1"/>
  <c r="AE592" i="26" s="1"/>
  <c r="AE593" i="26" s="1"/>
  <c r="AE594" i="26" s="1"/>
  <c r="AE595" i="26" s="1"/>
  <c r="AE596" i="26" s="1"/>
  <c r="AE597" i="26" s="1"/>
  <c r="AE598" i="26" s="1"/>
  <c r="AE599" i="26" s="1"/>
  <c r="AE600" i="26" s="1"/>
  <c r="AE601" i="26" s="1"/>
  <c r="AE602" i="26" s="1"/>
  <c r="AE603" i="26" s="1"/>
  <c r="AE604" i="26" s="1"/>
  <c r="AE605" i="26" s="1"/>
  <c r="AE606" i="26" s="1"/>
  <c r="AE607" i="26" s="1"/>
  <c r="AE608" i="26" s="1"/>
  <c r="AE609" i="26" s="1"/>
  <c r="AE610" i="26" s="1"/>
  <c r="AE611" i="26" s="1"/>
  <c r="AE612" i="26" s="1"/>
  <c r="AE613" i="26" s="1"/>
  <c r="AE614" i="26" s="1"/>
  <c r="AE615" i="26" s="1"/>
  <c r="AE616" i="26" s="1"/>
  <c r="AE617" i="26" s="1"/>
  <c r="AE618" i="26" s="1"/>
  <c r="AE619" i="26" s="1"/>
  <c r="AE620" i="26" s="1"/>
  <c r="AE621" i="26" s="1"/>
  <c r="AE622" i="26" s="1"/>
  <c r="AE623" i="26" s="1"/>
  <c r="AE624" i="26" s="1"/>
  <c r="AE625" i="26" s="1"/>
  <c r="AE626" i="26" s="1"/>
  <c r="AE627" i="26" s="1"/>
  <c r="AE628" i="26" s="1"/>
  <c r="AE629" i="26" s="1"/>
  <c r="AE630" i="26" s="1"/>
  <c r="AE631" i="26" s="1"/>
  <c r="AE632" i="26" s="1"/>
  <c r="AE633" i="26" s="1"/>
  <c r="AE634" i="26" s="1"/>
  <c r="AE635" i="26" s="1"/>
  <c r="AE636" i="26" s="1"/>
  <c r="AE637" i="26" s="1"/>
  <c r="AE638" i="26" s="1"/>
  <c r="AE639" i="26" s="1"/>
  <c r="AE640" i="26" s="1"/>
  <c r="AE641" i="26" s="1"/>
  <c r="AE642" i="26" s="1"/>
  <c r="AE643" i="26" s="1"/>
  <c r="AE644" i="26" s="1"/>
  <c r="AE645" i="26" s="1"/>
  <c r="AE646" i="26" s="1"/>
  <c r="AE647" i="26" s="1"/>
  <c r="AE648" i="26" s="1"/>
  <c r="AE649" i="26" s="1"/>
  <c r="AE650" i="26" s="1"/>
  <c r="AE651" i="26" s="1"/>
  <c r="AE652" i="26" s="1"/>
  <c r="AE653" i="26" s="1"/>
  <c r="AE654" i="26" s="1"/>
  <c r="AE655" i="26" s="1"/>
  <c r="AE656" i="26" s="1"/>
  <c r="AE657" i="26" s="1"/>
  <c r="AE658" i="26" s="1"/>
  <c r="AE659" i="26" s="1"/>
  <c r="AE660" i="26" s="1"/>
  <c r="AE661" i="26" s="1"/>
  <c r="AE662" i="26" s="1"/>
  <c r="AE663" i="26" s="1"/>
  <c r="AE664" i="26" s="1"/>
  <c r="AE665" i="26" s="1"/>
  <c r="AE666" i="26" s="1"/>
  <c r="AE667" i="26" s="1"/>
  <c r="AE668" i="26" s="1"/>
  <c r="AE669" i="26" s="1"/>
  <c r="AE670" i="26" s="1"/>
  <c r="AE671" i="26" s="1"/>
  <c r="AE672" i="26" s="1"/>
  <c r="AE673" i="26" s="1"/>
  <c r="AE674" i="26" s="1"/>
  <c r="AE675" i="26" s="1"/>
  <c r="AE676" i="26" s="1"/>
  <c r="AE677" i="26" s="1"/>
  <c r="AE678" i="26" s="1"/>
  <c r="AE679" i="26" s="1"/>
  <c r="AE680" i="26" s="1"/>
  <c r="AE681" i="26" s="1"/>
  <c r="AE682" i="26" s="1"/>
  <c r="AE683" i="26" s="1"/>
  <c r="AE684" i="26" s="1"/>
  <c r="AE685" i="26" s="1"/>
  <c r="AE686" i="26" s="1"/>
  <c r="AE687" i="26" s="1"/>
  <c r="AE688" i="26" s="1"/>
  <c r="AE689" i="26" s="1"/>
  <c r="AE690" i="26" s="1"/>
  <c r="AE691" i="26" s="1"/>
  <c r="AE692" i="26" s="1"/>
  <c r="AE693" i="26" s="1"/>
  <c r="AE694" i="26" s="1"/>
  <c r="AE695" i="26" s="1"/>
  <c r="AE696" i="26" s="1"/>
  <c r="AE697" i="26" s="1"/>
  <c r="AE698" i="26" s="1"/>
  <c r="AE699" i="26" s="1"/>
  <c r="AE700" i="26" s="1"/>
  <c r="AE701" i="26" s="1"/>
  <c r="AE702" i="26" s="1"/>
  <c r="AE703" i="26" s="1"/>
  <c r="AE704" i="26" s="1"/>
  <c r="AE705" i="26" s="1"/>
  <c r="AE706" i="26" s="1"/>
  <c r="AE707" i="26" s="1"/>
  <c r="AE708" i="26" s="1"/>
  <c r="AE709" i="26" s="1"/>
  <c r="AE710" i="26" s="1"/>
  <c r="AE711" i="26" s="1"/>
  <c r="AE712" i="26" s="1"/>
  <c r="AE713" i="26" s="1"/>
  <c r="AE714" i="26" s="1"/>
  <c r="AE715" i="26" s="1"/>
  <c r="AE716" i="26" s="1"/>
  <c r="AE717" i="26" s="1"/>
  <c r="AE718" i="26" s="1"/>
  <c r="AE719" i="26" s="1"/>
  <c r="AE720" i="26" s="1"/>
  <c r="AE721" i="26" s="1"/>
  <c r="AE722" i="26" s="1"/>
  <c r="AE723" i="26" s="1"/>
  <c r="AE724" i="26" s="1"/>
  <c r="AE725" i="26" s="1"/>
  <c r="AE726" i="26" s="1"/>
  <c r="AE727" i="26" s="1"/>
  <c r="AE728" i="26" s="1"/>
  <c r="AE729" i="26" s="1"/>
  <c r="AE730" i="26" s="1"/>
  <c r="AE731" i="26" s="1"/>
  <c r="AE732" i="26" s="1"/>
  <c r="AE733" i="26" s="1"/>
  <c r="AE734" i="26" s="1"/>
  <c r="AE735" i="26" s="1"/>
  <c r="AE736" i="26" s="1"/>
  <c r="AE737" i="26" s="1"/>
  <c r="AE738" i="26" s="1"/>
  <c r="AE739" i="26" s="1"/>
  <c r="AE740" i="26" s="1"/>
  <c r="AE741" i="26" s="1"/>
  <c r="AE742" i="26" s="1"/>
  <c r="AE743" i="26" s="1"/>
  <c r="AE744" i="26" s="1"/>
  <c r="AE745" i="26" s="1"/>
  <c r="AE746" i="26" s="1"/>
  <c r="AE747" i="26" s="1"/>
  <c r="AE748" i="26" s="1"/>
  <c r="AE749" i="26" s="1"/>
  <c r="AE750" i="26" s="1"/>
  <c r="AE751" i="26" s="1"/>
  <c r="AE752" i="26" s="1"/>
  <c r="AE753" i="26" s="1"/>
  <c r="AE754" i="26" s="1"/>
  <c r="AE755" i="26" s="1"/>
  <c r="AE756" i="26" s="1"/>
  <c r="AE757" i="26" s="1"/>
  <c r="AE758" i="26" s="1"/>
  <c r="AE759" i="26" s="1"/>
  <c r="AE760" i="26" s="1"/>
  <c r="AE761" i="26" s="1"/>
  <c r="AE762" i="26" s="1"/>
  <c r="AE763" i="26" s="1"/>
  <c r="AE764" i="26" s="1"/>
  <c r="AE765" i="26" s="1"/>
  <c r="AE766" i="26" s="1"/>
  <c r="AE767" i="26" s="1"/>
  <c r="AE768" i="26" s="1"/>
  <c r="AE769" i="26" s="1"/>
  <c r="AE770" i="26" s="1"/>
  <c r="AE771" i="26" s="1"/>
  <c r="AE772" i="26" s="1"/>
  <c r="AE773" i="26" s="1"/>
  <c r="AE774" i="26" s="1"/>
  <c r="AE775" i="26" s="1"/>
  <c r="AE776" i="26" s="1"/>
  <c r="AE777" i="26" s="1"/>
  <c r="AE778" i="26" s="1"/>
  <c r="AE779" i="26" s="1"/>
  <c r="AE780" i="26" s="1"/>
  <c r="AE781" i="26" s="1"/>
  <c r="AE782" i="26" s="1"/>
  <c r="AE783" i="26" s="1"/>
  <c r="AE784" i="26" s="1"/>
  <c r="AE785" i="26" s="1"/>
  <c r="AE786" i="26" s="1"/>
  <c r="AE787" i="26" s="1"/>
  <c r="AE788" i="26" s="1"/>
  <c r="AE789" i="26" s="1"/>
  <c r="AE790" i="26" s="1"/>
  <c r="AE791" i="26" s="1"/>
  <c r="AE792" i="26" s="1"/>
  <c r="AE793" i="26" s="1"/>
  <c r="AE794" i="26" s="1"/>
  <c r="AE795" i="26" s="1"/>
  <c r="AE796" i="26" s="1"/>
  <c r="AE797" i="26" s="1"/>
  <c r="AE798" i="26" s="1"/>
  <c r="AE799" i="26" s="1"/>
  <c r="AE800" i="26" s="1"/>
  <c r="AE801" i="26" s="1"/>
  <c r="AE802" i="26" s="1"/>
  <c r="AE803" i="26" s="1"/>
  <c r="AE804" i="26" s="1"/>
  <c r="AE805" i="26" s="1"/>
  <c r="AE806" i="26" s="1"/>
  <c r="AE807" i="26" s="1"/>
  <c r="AE808" i="26" s="1"/>
  <c r="AE809" i="26" s="1"/>
  <c r="AE810" i="26" s="1"/>
  <c r="AE811" i="26" s="1"/>
  <c r="K40" i="1" l="1"/>
  <c r="E27" i="24"/>
  <c r="F41" i="1" s="1"/>
  <c r="E31" i="24"/>
  <c r="I31" i="24"/>
  <c r="B61" i="25"/>
  <c r="Q81" i="26"/>
  <c r="Q82" i="26" s="1"/>
  <c r="Q83" i="26" s="1"/>
  <c r="Q84" i="26" s="1"/>
  <c r="Q85" i="26" s="1"/>
  <c r="Q86" i="26" s="1"/>
  <c r="Q87" i="26" s="1"/>
  <c r="Q88" i="26" s="1"/>
  <c r="Q89" i="26" s="1"/>
  <c r="Q90" i="26" s="1"/>
  <c r="Q91" i="26" s="1"/>
  <c r="Q92" i="26" s="1"/>
  <c r="Q93" i="26" s="1"/>
  <c r="Q94" i="26" s="1"/>
  <c r="Q95" i="26" s="1"/>
  <c r="Q96" i="26" s="1"/>
  <c r="Q97" i="26" s="1"/>
  <c r="Q98" i="26" s="1"/>
  <c r="Q99" i="26" s="1"/>
  <c r="Q100" i="26" s="1"/>
  <c r="Q101" i="26" s="1"/>
  <c r="Q102" i="26" s="1"/>
  <c r="Q103" i="26" s="1"/>
  <c r="Q104" i="26" s="1"/>
  <c r="Q105" i="26" s="1"/>
  <c r="Q106" i="26" s="1"/>
  <c r="Q107" i="26" s="1"/>
  <c r="Q108" i="26" s="1"/>
  <c r="Q109" i="26" s="1"/>
  <c r="Q110" i="26" s="1"/>
  <c r="Q111" i="26" s="1"/>
  <c r="Q112" i="26" s="1"/>
  <c r="Q113" i="26" s="1"/>
  <c r="Q114" i="26" s="1"/>
  <c r="Q115" i="26" s="1"/>
  <c r="Q116" i="26" s="1"/>
  <c r="Q117" i="26" s="1"/>
  <c r="Q118" i="26" s="1"/>
  <c r="Q119" i="26" s="1"/>
  <c r="Q120" i="26" s="1"/>
  <c r="Q121" i="26" s="1"/>
  <c r="Q122" i="26" s="1"/>
  <c r="Q123" i="26" s="1"/>
  <c r="Q124" i="26" s="1"/>
  <c r="Q125" i="26" s="1"/>
  <c r="Q126" i="26" s="1"/>
  <c r="Q127" i="26" s="1"/>
  <c r="Q128" i="26" s="1"/>
  <c r="Q129" i="26" s="1"/>
  <c r="Q130" i="26" s="1"/>
  <c r="Q131" i="26" s="1"/>
  <c r="Q132" i="26" s="1"/>
  <c r="Q133" i="26" s="1"/>
  <c r="Q134" i="26" s="1"/>
  <c r="Q135" i="26" s="1"/>
  <c r="Q136" i="26" s="1"/>
  <c r="Q137" i="26" s="1"/>
  <c r="Q138" i="26" s="1"/>
  <c r="Q139" i="26" s="1"/>
  <c r="Q140" i="26" s="1"/>
  <c r="Q141" i="26" s="1"/>
  <c r="Q142" i="26" s="1"/>
  <c r="Q143" i="26" s="1"/>
  <c r="Q144" i="26" s="1"/>
  <c r="Q145" i="26" s="1"/>
  <c r="Q146" i="26" s="1"/>
  <c r="Q147" i="26" s="1"/>
  <c r="Q148" i="26" s="1"/>
  <c r="Q149" i="26" s="1"/>
  <c r="Q150" i="26" s="1"/>
  <c r="Q151" i="26" s="1"/>
  <c r="Q152" i="26" s="1"/>
  <c r="Q153" i="26" s="1"/>
  <c r="Q154" i="26" s="1"/>
  <c r="Q155" i="26" s="1"/>
  <c r="Q156" i="26" s="1"/>
  <c r="Q157" i="26" s="1"/>
  <c r="Q158" i="26" s="1"/>
  <c r="Q159" i="26" s="1"/>
  <c r="Q160" i="26" s="1"/>
  <c r="Q161" i="26" s="1"/>
  <c r="Q162" i="26" s="1"/>
  <c r="Q163" i="26" s="1"/>
  <c r="Q164" i="26" s="1"/>
  <c r="Q165" i="26" s="1"/>
  <c r="Q166" i="26" s="1"/>
  <c r="Q167" i="26" s="1"/>
  <c r="Q168" i="26" s="1"/>
  <c r="Q169" i="26" s="1"/>
  <c r="Q170" i="26" s="1"/>
  <c r="Q171" i="26" s="1"/>
  <c r="Q172" i="26" s="1"/>
  <c r="Q173" i="26" s="1"/>
  <c r="Q174" i="26" s="1"/>
  <c r="Q175" i="26" s="1"/>
  <c r="Q176" i="26" s="1"/>
  <c r="Q177" i="26" s="1"/>
  <c r="Q178" i="26" s="1"/>
  <c r="Q179" i="26" s="1"/>
  <c r="Q180" i="26" s="1"/>
  <c r="Q181" i="26" s="1"/>
  <c r="Q182" i="26" s="1"/>
  <c r="Q183" i="26" s="1"/>
  <c r="Q184" i="26" s="1"/>
  <c r="Q185" i="26" s="1"/>
  <c r="Q186" i="26" s="1"/>
  <c r="Q187" i="26" s="1"/>
  <c r="Q188" i="26" s="1"/>
  <c r="Q189" i="26" s="1"/>
  <c r="Q190" i="26" s="1"/>
  <c r="Q191" i="26" s="1"/>
  <c r="Q192" i="26" s="1"/>
  <c r="Q193" i="26" s="1"/>
  <c r="Q194" i="26" s="1"/>
  <c r="Q195" i="26" s="1"/>
  <c r="Q196" i="26" s="1"/>
  <c r="Q197" i="26" s="1"/>
  <c r="Q198" i="26" s="1"/>
  <c r="Q199" i="26" s="1"/>
  <c r="Q200" i="26" s="1"/>
  <c r="Q201" i="26" s="1"/>
  <c r="Q202" i="26" s="1"/>
  <c r="Q203" i="26" s="1"/>
  <c r="Q204" i="26" s="1"/>
  <c r="Q205" i="26" s="1"/>
  <c r="Q206" i="26" s="1"/>
  <c r="Q207" i="26" s="1"/>
  <c r="Q208" i="26" s="1"/>
  <c r="Q209" i="26" s="1"/>
  <c r="Q210" i="26" s="1"/>
  <c r="Q211" i="26" s="1"/>
  <c r="Q212" i="26" s="1"/>
  <c r="Q213" i="26" s="1"/>
  <c r="Q214" i="26" s="1"/>
  <c r="Q215" i="26" s="1"/>
  <c r="Q216" i="26" s="1"/>
  <c r="Q217" i="26" s="1"/>
  <c r="Q218" i="26" s="1"/>
  <c r="Q219" i="26" s="1"/>
  <c r="Q220" i="26" s="1"/>
  <c r="Q221" i="26" s="1"/>
  <c r="Q222" i="26" s="1"/>
  <c r="Q223" i="26" s="1"/>
  <c r="Q224" i="26" s="1"/>
  <c r="AG32" i="26"/>
  <c r="AG33" i="26" s="1"/>
  <c r="AG34" i="26" s="1"/>
  <c r="AG35" i="26" s="1"/>
  <c r="AG36" i="26" s="1"/>
  <c r="AG37" i="26" s="1"/>
  <c r="AG38" i="26" s="1"/>
  <c r="AG39" i="26" s="1"/>
  <c r="AG40" i="26" s="1"/>
  <c r="AG41" i="26" s="1"/>
  <c r="AG42" i="26" s="1"/>
  <c r="AG43" i="26" s="1"/>
  <c r="AG44" i="26" s="1"/>
  <c r="AG45" i="26" s="1"/>
  <c r="AG46" i="26" s="1"/>
  <c r="AG47" i="26" s="1"/>
  <c r="AG48" i="26" s="1"/>
  <c r="AG49" i="26" s="1"/>
  <c r="AG50" i="26" s="1"/>
  <c r="AG51" i="26" s="1"/>
  <c r="AG52" i="26" s="1"/>
  <c r="AG53" i="26" s="1"/>
  <c r="AG54" i="26" s="1"/>
  <c r="AG55" i="26" s="1"/>
  <c r="AG56" i="26" s="1"/>
  <c r="AG57" i="26" s="1"/>
  <c r="AG58" i="26" s="1"/>
  <c r="AG59" i="26" s="1"/>
  <c r="AG60" i="26" s="1"/>
  <c r="AG61" i="26" s="1"/>
  <c r="AG62" i="26" s="1"/>
  <c r="AG63" i="26" s="1"/>
  <c r="AG64" i="26" s="1"/>
  <c r="AG65" i="26" s="1"/>
  <c r="AG66" i="26" s="1"/>
  <c r="AG67" i="26" s="1"/>
  <c r="AG68" i="26" s="1"/>
  <c r="AG69" i="26" s="1"/>
  <c r="AG70" i="26" s="1"/>
  <c r="AG71" i="26" s="1"/>
  <c r="AG72" i="26" s="1"/>
  <c r="AG73" i="26" s="1"/>
  <c r="AG74" i="26" s="1"/>
  <c r="AG75" i="26" s="1"/>
  <c r="AG76" i="26" s="1"/>
  <c r="AG77" i="26" s="1"/>
  <c r="AG78" i="26" s="1"/>
  <c r="AG79" i="26" s="1"/>
  <c r="AG80" i="26" s="1"/>
  <c r="AG81" i="26" s="1"/>
  <c r="AG82" i="26" s="1"/>
  <c r="AG83" i="26" s="1"/>
  <c r="AG84" i="26" s="1"/>
  <c r="AG85" i="26" s="1"/>
  <c r="AG86" i="26" s="1"/>
  <c r="AG87" i="26" s="1"/>
  <c r="AG88" i="26" s="1"/>
  <c r="AG89" i="26" s="1"/>
  <c r="AG90" i="26" s="1"/>
  <c r="AG91" i="26" s="1"/>
  <c r="AG92" i="26" s="1"/>
  <c r="AG93" i="26" s="1"/>
  <c r="AG94" i="26" s="1"/>
  <c r="AG95" i="26" s="1"/>
  <c r="AG96" i="26" s="1"/>
  <c r="AG97" i="26" s="1"/>
  <c r="AG98" i="26" s="1"/>
  <c r="AG99" i="26" s="1"/>
  <c r="AG100" i="26" s="1"/>
  <c r="AG101" i="26" s="1"/>
  <c r="AG102" i="26" s="1"/>
  <c r="AG103" i="26" s="1"/>
  <c r="AG104" i="26" s="1"/>
  <c r="AG105" i="26" s="1"/>
  <c r="AG106" i="26" s="1"/>
  <c r="AG107" i="26" s="1"/>
  <c r="AG108" i="26" s="1"/>
  <c r="AG109" i="26" s="1"/>
  <c r="AG110" i="26" s="1"/>
  <c r="AG111" i="26" s="1"/>
  <c r="AG112" i="26" s="1"/>
  <c r="AG113" i="26" s="1"/>
  <c r="AG114" i="26" s="1"/>
  <c r="AG115" i="26" s="1"/>
  <c r="AG116" i="26" s="1"/>
  <c r="AG117" i="26" s="1"/>
  <c r="AG118" i="26" s="1"/>
  <c r="AG119" i="26" s="1"/>
  <c r="AG120" i="26" s="1"/>
  <c r="AG121" i="26" s="1"/>
  <c r="AG122" i="26" s="1"/>
  <c r="AG123" i="26" s="1"/>
  <c r="AG124" i="26" s="1"/>
  <c r="AG125" i="26" s="1"/>
  <c r="AG126" i="26" s="1"/>
  <c r="AG127" i="26" s="1"/>
  <c r="AG128" i="26" s="1"/>
  <c r="AG129" i="26" s="1"/>
  <c r="AG130" i="26" s="1"/>
  <c r="AG131" i="26" s="1"/>
  <c r="AG132" i="26" s="1"/>
  <c r="AG133" i="26" s="1"/>
  <c r="AG134" i="26" s="1"/>
  <c r="AG135" i="26" s="1"/>
  <c r="AG136" i="26" s="1"/>
  <c r="AG137" i="26" s="1"/>
  <c r="AG138" i="26" s="1"/>
  <c r="AG139" i="26" s="1"/>
  <c r="AG140" i="26" s="1"/>
  <c r="AG141" i="26" s="1"/>
  <c r="AG142" i="26" s="1"/>
  <c r="AG143" i="26" s="1"/>
  <c r="AG144" i="26" s="1"/>
  <c r="AG145" i="26" s="1"/>
  <c r="AG146" i="26" s="1"/>
  <c r="AG147" i="26" s="1"/>
  <c r="AG148" i="26" s="1"/>
  <c r="AG149" i="26" s="1"/>
  <c r="AG150" i="26" s="1"/>
  <c r="AG151" i="26" s="1"/>
  <c r="AG152" i="26" s="1"/>
  <c r="AG153" i="26" s="1"/>
  <c r="AG154" i="26" s="1"/>
  <c r="AG155" i="26" s="1"/>
  <c r="AG156" i="26" s="1"/>
  <c r="AG157" i="26" s="1"/>
  <c r="AG158" i="26" s="1"/>
  <c r="AG159" i="26" s="1"/>
  <c r="AG160" i="26" s="1"/>
  <c r="AG161" i="26" s="1"/>
  <c r="AG162" i="26" s="1"/>
  <c r="AG163" i="26" s="1"/>
  <c r="AG164" i="26" s="1"/>
  <c r="AG165" i="26" s="1"/>
  <c r="AG166" i="26" s="1"/>
  <c r="AG167" i="26" s="1"/>
  <c r="AG168" i="26" s="1"/>
  <c r="AG169" i="26" s="1"/>
  <c r="AG170" i="26" s="1"/>
  <c r="AG171" i="26" s="1"/>
  <c r="AG172" i="26" s="1"/>
  <c r="AG173" i="26" s="1"/>
  <c r="AG174" i="26" s="1"/>
  <c r="AG175" i="26" s="1"/>
  <c r="AG176" i="26" s="1"/>
  <c r="AG177" i="26" s="1"/>
  <c r="AG178" i="26" s="1"/>
  <c r="AG179" i="26" s="1"/>
  <c r="AG180" i="26" s="1"/>
  <c r="AG181" i="26" s="1"/>
  <c r="AG182" i="26" s="1"/>
  <c r="AG183" i="26" s="1"/>
  <c r="AG184" i="26" s="1"/>
  <c r="AG185" i="26" s="1"/>
  <c r="AG186" i="26" s="1"/>
  <c r="AG187" i="26" s="1"/>
  <c r="AG188" i="26" s="1"/>
  <c r="AG189" i="26" s="1"/>
  <c r="AG190" i="26" s="1"/>
  <c r="AG191" i="26" s="1"/>
  <c r="AG192" i="26" s="1"/>
  <c r="AG193" i="26" s="1"/>
  <c r="AG194" i="26" s="1"/>
  <c r="AG195" i="26" s="1"/>
  <c r="AG196" i="26" s="1"/>
  <c r="AG197" i="26" s="1"/>
  <c r="AG198" i="26" s="1"/>
  <c r="AG199" i="26" s="1"/>
  <c r="AG200" i="26" s="1"/>
  <c r="AG201" i="26" s="1"/>
  <c r="AG202" i="26" s="1"/>
  <c r="AG203" i="26" s="1"/>
  <c r="AG204" i="26" s="1"/>
  <c r="AG205" i="26" s="1"/>
  <c r="AG206" i="26" s="1"/>
  <c r="AG207" i="26" s="1"/>
  <c r="AG208" i="26" s="1"/>
  <c r="AG209" i="26" s="1"/>
  <c r="AG210" i="26" s="1"/>
  <c r="AG211" i="26" s="1"/>
  <c r="AG212" i="26" s="1"/>
  <c r="AG213" i="26" s="1"/>
  <c r="AG214" i="26" s="1"/>
  <c r="AG215" i="26" s="1"/>
  <c r="AG216" i="26" s="1"/>
  <c r="AG217" i="26" s="1"/>
  <c r="AG218" i="26" s="1"/>
  <c r="AG219" i="26" s="1"/>
  <c r="AG220" i="26" s="1"/>
  <c r="AG221" i="26" s="1"/>
  <c r="AG222" i="26" s="1"/>
  <c r="AG223" i="26" s="1"/>
  <c r="AG224" i="26" s="1"/>
  <c r="AG225" i="26" s="1"/>
  <c r="AG226" i="26" s="1"/>
  <c r="AG227" i="26" s="1"/>
  <c r="AG228" i="26" s="1"/>
  <c r="AG229" i="26" s="1"/>
  <c r="AG230" i="26" s="1"/>
  <c r="AG231" i="26" s="1"/>
  <c r="AG232" i="26" s="1"/>
  <c r="AG233" i="26" s="1"/>
  <c r="AG234" i="26" s="1"/>
  <c r="AG235" i="26" s="1"/>
  <c r="AG236" i="26" s="1"/>
  <c r="AG237" i="26" s="1"/>
  <c r="AG238" i="26" s="1"/>
  <c r="AG239" i="26" s="1"/>
  <c r="AG240" i="26" s="1"/>
  <c r="AG241" i="26" s="1"/>
  <c r="AG242" i="26" s="1"/>
  <c r="AG243" i="26" s="1"/>
  <c r="AG244" i="26" s="1"/>
  <c r="AG245" i="26" s="1"/>
  <c r="AG246" i="26" s="1"/>
  <c r="AG247" i="26" s="1"/>
  <c r="AG248" i="26" s="1"/>
  <c r="AG249" i="26" s="1"/>
  <c r="AG250" i="26" s="1"/>
  <c r="AG251" i="26" s="1"/>
  <c r="AG252" i="26" s="1"/>
  <c r="AG253" i="26" s="1"/>
  <c r="AG254" i="26" s="1"/>
  <c r="AG255" i="26" s="1"/>
  <c r="AG256" i="26" s="1"/>
  <c r="AG257" i="26" s="1"/>
  <c r="AG258" i="26" s="1"/>
  <c r="AG259" i="26" s="1"/>
  <c r="AG260" i="26" s="1"/>
  <c r="AG261" i="26" s="1"/>
  <c r="AG262" i="26" s="1"/>
  <c r="AG263" i="26" s="1"/>
  <c r="AG264" i="26" s="1"/>
  <c r="AG265" i="26" s="1"/>
  <c r="AG266" i="26" s="1"/>
  <c r="AG267" i="26" s="1"/>
  <c r="AG268" i="26" s="1"/>
  <c r="AG269" i="26" s="1"/>
  <c r="AG270" i="26" s="1"/>
  <c r="AG271" i="26" s="1"/>
  <c r="AG272" i="26" s="1"/>
  <c r="AG273" i="26" s="1"/>
  <c r="AG274" i="26" s="1"/>
  <c r="AG275" i="26" s="1"/>
  <c r="AG276" i="26" s="1"/>
  <c r="AG277" i="26" s="1"/>
  <c r="AG278" i="26" s="1"/>
  <c r="AG279" i="26" s="1"/>
  <c r="AG280" i="26" s="1"/>
  <c r="AG281" i="26" s="1"/>
  <c r="AG282" i="26" s="1"/>
  <c r="AG283" i="26" s="1"/>
  <c r="AG284" i="26" s="1"/>
  <c r="AG285" i="26" s="1"/>
  <c r="AG286" i="26" s="1"/>
  <c r="AG287" i="26" s="1"/>
  <c r="AG288" i="26" s="1"/>
  <c r="AG289" i="26" s="1"/>
  <c r="AG290" i="26" s="1"/>
  <c r="AG291" i="26" s="1"/>
  <c r="AG292" i="26" s="1"/>
  <c r="AG293" i="26" s="1"/>
  <c r="AG294" i="26" s="1"/>
  <c r="AG295" i="26" s="1"/>
  <c r="AG296" i="26" s="1"/>
  <c r="AG297" i="26" s="1"/>
  <c r="AG298" i="26" s="1"/>
  <c r="AG299" i="26" s="1"/>
  <c r="AG300" i="26" s="1"/>
  <c r="AG301" i="26" s="1"/>
  <c r="AG302" i="26" s="1"/>
  <c r="AG303" i="26" s="1"/>
  <c r="AG304" i="26" s="1"/>
  <c r="AG305" i="26" s="1"/>
  <c r="AG306" i="26" s="1"/>
  <c r="AG307" i="26" s="1"/>
  <c r="AG308" i="26" s="1"/>
  <c r="AG309" i="26" s="1"/>
  <c r="AG310" i="26" s="1"/>
  <c r="AG311" i="26" s="1"/>
  <c r="AG312" i="26" s="1"/>
  <c r="AG313" i="26" s="1"/>
  <c r="AG314" i="26" s="1"/>
  <c r="AG315" i="26" s="1"/>
  <c r="AG316" i="26" s="1"/>
  <c r="AG317" i="26" s="1"/>
  <c r="AG318" i="26" s="1"/>
  <c r="AG319" i="26" s="1"/>
  <c r="AG320" i="26" s="1"/>
  <c r="AG321" i="26" s="1"/>
  <c r="AG322" i="26" s="1"/>
  <c r="AG323" i="26" s="1"/>
  <c r="AG324" i="26" s="1"/>
  <c r="AG325" i="26" s="1"/>
  <c r="AG326" i="26" s="1"/>
  <c r="AG327" i="26" s="1"/>
  <c r="AG328" i="26" s="1"/>
  <c r="AG329" i="26" s="1"/>
  <c r="AG330" i="26" s="1"/>
  <c r="AG331" i="26" s="1"/>
  <c r="AG332" i="26" s="1"/>
  <c r="AG333" i="26" s="1"/>
  <c r="AG334" i="26" s="1"/>
  <c r="AG335" i="26" s="1"/>
  <c r="AG336" i="26" s="1"/>
  <c r="AG337" i="26" s="1"/>
  <c r="AG338" i="26" s="1"/>
  <c r="AG339" i="26" s="1"/>
  <c r="AG340" i="26" s="1"/>
  <c r="AG341" i="26" s="1"/>
  <c r="AG342" i="26" s="1"/>
  <c r="AG343" i="26" s="1"/>
  <c r="AG344" i="26" s="1"/>
  <c r="AG345" i="26" s="1"/>
  <c r="AG346" i="26" s="1"/>
  <c r="AG347" i="26" s="1"/>
  <c r="AG348" i="26" s="1"/>
  <c r="AG349" i="26" s="1"/>
  <c r="AG350" i="26" s="1"/>
  <c r="AG351" i="26" s="1"/>
  <c r="AG352" i="26" s="1"/>
  <c r="AG353" i="26" s="1"/>
  <c r="AG354" i="26" s="1"/>
  <c r="AG355" i="26" s="1"/>
  <c r="AG356" i="26" s="1"/>
  <c r="AG357" i="26" s="1"/>
  <c r="AG358" i="26" s="1"/>
  <c r="AG359" i="26" s="1"/>
  <c r="AG360" i="26" s="1"/>
  <c r="AG361" i="26" s="1"/>
  <c r="AG362" i="26" s="1"/>
  <c r="AG363" i="26" s="1"/>
  <c r="AG364" i="26" s="1"/>
  <c r="AG365" i="26" s="1"/>
  <c r="AG366" i="26" s="1"/>
  <c r="AG367" i="26" s="1"/>
  <c r="AG368" i="26" s="1"/>
  <c r="AG369" i="26" s="1"/>
  <c r="AG370" i="26" s="1"/>
  <c r="AG371" i="26" s="1"/>
  <c r="AG372" i="26" s="1"/>
  <c r="AG373" i="26" s="1"/>
  <c r="AG374" i="26" s="1"/>
  <c r="AG375" i="26" s="1"/>
  <c r="AG376" i="26" s="1"/>
  <c r="AG377" i="26" s="1"/>
  <c r="AG378" i="26" s="1"/>
  <c r="AG379" i="26" s="1"/>
  <c r="AG380" i="26" s="1"/>
  <c r="AG381" i="26" s="1"/>
  <c r="AG382" i="26" s="1"/>
  <c r="AG383" i="26" s="1"/>
  <c r="AG384" i="26" s="1"/>
  <c r="AG385" i="26" s="1"/>
  <c r="AG386" i="26" s="1"/>
  <c r="AG387" i="26" s="1"/>
  <c r="AG388" i="26" s="1"/>
  <c r="AG389" i="26" s="1"/>
  <c r="AG390" i="26" s="1"/>
  <c r="AG391" i="26" s="1"/>
  <c r="AG392" i="26" s="1"/>
  <c r="AG393" i="26" s="1"/>
  <c r="AG394" i="26" s="1"/>
  <c r="AG395" i="26" s="1"/>
  <c r="AG396" i="26" s="1"/>
  <c r="AG397" i="26" s="1"/>
  <c r="AG398" i="26" s="1"/>
  <c r="AG399" i="26" s="1"/>
  <c r="AG400" i="26" s="1"/>
  <c r="AG401" i="26" s="1"/>
  <c r="AG402" i="26" s="1"/>
  <c r="AG403" i="26" s="1"/>
  <c r="AG404" i="26" s="1"/>
  <c r="AG405" i="26" s="1"/>
  <c r="AG406" i="26" s="1"/>
  <c r="AG407" i="26" s="1"/>
  <c r="AG408" i="26" s="1"/>
  <c r="AG409" i="26" s="1"/>
  <c r="AG410" i="26" s="1"/>
  <c r="AG411" i="26" s="1"/>
  <c r="AG412" i="26" s="1"/>
  <c r="AG413" i="26" s="1"/>
  <c r="AG414" i="26" s="1"/>
  <c r="AG415" i="26" s="1"/>
  <c r="AG416" i="26" s="1"/>
  <c r="AG417" i="26" s="1"/>
  <c r="AG418" i="26" s="1"/>
  <c r="AG419" i="26" s="1"/>
  <c r="AG420" i="26" s="1"/>
  <c r="AG421" i="26" s="1"/>
  <c r="AG422" i="26" s="1"/>
  <c r="AG423" i="26" s="1"/>
  <c r="AG424" i="26" s="1"/>
  <c r="AG425" i="26" s="1"/>
  <c r="AG426" i="26" s="1"/>
  <c r="AG427" i="26" s="1"/>
  <c r="AG428" i="26" s="1"/>
  <c r="AG429" i="26" s="1"/>
  <c r="AG430" i="26" s="1"/>
  <c r="AG431" i="26" s="1"/>
  <c r="AG432" i="26" s="1"/>
  <c r="AG433" i="26" s="1"/>
  <c r="AG434" i="26" s="1"/>
  <c r="AG435" i="26" s="1"/>
  <c r="AG436" i="26" s="1"/>
  <c r="AG437" i="26" s="1"/>
  <c r="AG438" i="26" s="1"/>
  <c r="AG439" i="26" s="1"/>
  <c r="AG440" i="26" s="1"/>
  <c r="AG441" i="26" s="1"/>
  <c r="AG442" i="26" s="1"/>
  <c r="AG443" i="26" s="1"/>
  <c r="AG444" i="26" s="1"/>
  <c r="AG445" i="26" s="1"/>
  <c r="AG446" i="26" s="1"/>
  <c r="AG447" i="26" s="1"/>
  <c r="AG448" i="26" s="1"/>
  <c r="AG449" i="26" s="1"/>
  <c r="AG450" i="26" s="1"/>
  <c r="AG451" i="26" s="1"/>
  <c r="AG452" i="26" s="1"/>
  <c r="AG453" i="26" s="1"/>
  <c r="AG454" i="26" s="1"/>
  <c r="AG455" i="26" s="1"/>
  <c r="AG456" i="26" s="1"/>
  <c r="AG457" i="26" s="1"/>
  <c r="AG458" i="26" s="1"/>
  <c r="AG459" i="26" s="1"/>
  <c r="AG460" i="26" s="1"/>
  <c r="AG461" i="26" s="1"/>
  <c r="AG462" i="26" s="1"/>
  <c r="AG463" i="26" s="1"/>
  <c r="AG464" i="26" s="1"/>
  <c r="AG465" i="26" s="1"/>
  <c r="AG466" i="26" s="1"/>
  <c r="AG467" i="26" s="1"/>
  <c r="AG468" i="26" s="1"/>
  <c r="AG469" i="26" s="1"/>
  <c r="AG470" i="26" s="1"/>
  <c r="AG471" i="26" s="1"/>
  <c r="AG472" i="26" s="1"/>
  <c r="AG473" i="26" s="1"/>
  <c r="AG474" i="26" s="1"/>
  <c r="AG475" i="26" s="1"/>
  <c r="AG476" i="26" s="1"/>
  <c r="AG477" i="26" s="1"/>
  <c r="AG478" i="26" s="1"/>
  <c r="AG479" i="26" s="1"/>
  <c r="AG480" i="26" s="1"/>
  <c r="AG481" i="26" s="1"/>
  <c r="AG482" i="26" s="1"/>
  <c r="AG483" i="26" s="1"/>
  <c r="AG484" i="26" s="1"/>
  <c r="AG485" i="26" s="1"/>
  <c r="AG486" i="26" s="1"/>
  <c r="AG487" i="26" s="1"/>
  <c r="AG488" i="26" s="1"/>
  <c r="AG489" i="26" s="1"/>
  <c r="AG490" i="26" s="1"/>
  <c r="AG491" i="26" s="1"/>
  <c r="AG492" i="26" s="1"/>
  <c r="AG493" i="26" s="1"/>
  <c r="AG494" i="26" s="1"/>
  <c r="AG495" i="26" s="1"/>
  <c r="AG496" i="26" s="1"/>
  <c r="AG497" i="26" s="1"/>
  <c r="AG498" i="26" s="1"/>
  <c r="AG499" i="26" s="1"/>
  <c r="AG500" i="26" s="1"/>
  <c r="AG501" i="26" s="1"/>
  <c r="AG502" i="26" s="1"/>
  <c r="AG503" i="26" s="1"/>
  <c r="AG504" i="26" s="1"/>
  <c r="AG505" i="26" s="1"/>
  <c r="AG506" i="26" s="1"/>
  <c r="AG507" i="26" s="1"/>
  <c r="AG508" i="26" s="1"/>
  <c r="AG509" i="26" s="1"/>
  <c r="AG510" i="26" s="1"/>
  <c r="AG511" i="26" s="1"/>
  <c r="AG512" i="26" s="1"/>
  <c r="AG513" i="26" s="1"/>
  <c r="AG514" i="26" s="1"/>
  <c r="AG515" i="26" s="1"/>
  <c r="AG516" i="26" s="1"/>
  <c r="AG517" i="26" s="1"/>
  <c r="AG518" i="26" s="1"/>
  <c r="AG519" i="26" s="1"/>
  <c r="AG520" i="26" s="1"/>
  <c r="AG521" i="26" s="1"/>
  <c r="AG522" i="26" s="1"/>
  <c r="AG523" i="26" s="1"/>
  <c r="AG524" i="26" s="1"/>
  <c r="AG525" i="26" s="1"/>
  <c r="AG526" i="26" s="1"/>
  <c r="AG527" i="26" s="1"/>
  <c r="AG528" i="26" s="1"/>
  <c r="AG529" i="26" s="1"/>
  <c r="AG530" i="26" s="1"/>
  <c r="AG531" i="26" s="1"/>
  <c r="AG532" i="26" s="1"/>
  <c r="AG533" i="26" s="1"/>
  <c r="AG534" i="26" s="1"/>
  <c r="AG535" i="26" s="1"/>
  <c r="AG536" i="26" s="1"/>
  <c r="AG537" i="26" s="1"/>
  <c r="AG538" i="26" s="1"/>
  <c r="AG539" i="26" s="1"/>
  <c r="AG540" i="26" s="1"/>
  <c r="AG541" i="26" s="1"/>
  <c r="AG542" i="26" s="1"/>
  <c r="AG543" i="26" s="1"/>
  <c r="AG544" i="26" s="1"/>
  <c r="AG545" i="26" s="1"/>
  <c r="AG546" i="26" s="1"/>
  <c r="AG547" i="26" s="1"/>
  <c r="AG548" i="26" s="1"/>
  <c r="AG549" i="26" s="1"/>
  <c r="AG550" i="26" s="1"/>
  <c r="AG551" i="26" s="1"/>
  <c r="AG552" i="26" s="1"/>
  <c r="AG553" i="26" s="1"/>
  <c r="AG554" i="26" s="1"/>
  <c r="AG555" i="26" s="1"/>
  <c r="AG556" i="26" s="1"/>
  <c r="AG557" i="26" s="1"/>
  <c r="AG558" i="26" s="1"/>
  <c r="AG559" i="26" s="1"/>
  <c r="AG560" i="26" s="1"/>
  <c r="AG561" i="26" s="1"/>
  <c r="AG562" i="26" s="1"/>
  <c r="AG563" i="26" s="1"/>
  <c r="AG564" i="26" s="1"/>
  <c r="AG565" i="26" s="1"/>
  <c r="AG566" i="26" s="1"/>
  <c r="AG567" i="26" s="1"/>
  <c r="AG568" i="26" s="1"/>
  <c r="AG569" i="26" s="1"/>
  <c r="AG570" i="26" s="1"/>
  <c r="AG571" i="26" s="1"/>
  <c r="AG572" i="26" s="1"/>
  <c r="AG573" i="26" s="1"/>
  <c r="AG574" i="26" s="1"/>
  <c r="AG575" i="26" s="1"/>
  <c r="AG576" i="26" s="1"/>
  <c r="AG577" i="26" s="1"/>
  <c r="AG578" i="26" s="1"/>
  <c r="AG579" i="26" s="1"/>
  <c r="AG580" i="26" s="1"/>
  <c r="AG581" i="26" s="1"/>
  <c r="AG582" i="26" s="1"/>
  <c r="AG583" i="26" s="1"/>
  <c r="AG584" i="26" s="1"/>
  <c r="AG585" i="26" s="1"/>
  <c r="AG586" i="26" s="1"/>
  <c r="AG587" i="26" s="1"/>
  <c r="AG588" i="26" s="1"/>
  <c r="AG589" i="26" s="1"/>
  <c r="AG590" i="26" s="1"/>
  <c r="AG591" i="26" s="1"/>
  <c r="AG592" i="26" s="1"/>
  <c r="AG593" i="26" s="1"/>
  <c r="AG594" i="26" s="1"/>
  <c r="AG595" i="26" s="1"/>
  <c r="AG596" i="26" s="1"/>
  <c r="AG597" i="26" s="1"/>
  <c r="AG598" i="26" s="1"/>
  <c r="AG599" i="26" s="1"/>
  <c r="AG600" i="26" s="1"/>
  <c r="AG601" i="26" s="1"/>
  <c r="AG602" i="26" s="1"/>
  <c r="AG603" i="26" s="1"/>
  <c r="AG604" i="26" s="1"/>
  <c r="AG605" i="26" s="1"/>
  <c r="AG606" i="26" s="1"/>
  <c r="AG607" i="26" s="1"/>
  <c r="AG608" i="26" s="1"/>
  <c r="AG609" i="26" s="1"/>
  <c r="AG610" i="26" s="1"/>
  <c r="AG611" i="26" s="1"/>
  <c r="AG612" i="26" s="1"/>
  <c r="AG613" i="26" s="1"/>
  <c r="AG614" i="26" s="1"/>
  <c r="AG615" i="26" s="1"/>
  <c r="AG616" i="26" s="1"/>
  <c r="AG617" i="26" s="1"/>
  <c r="AG618" i="26" s="1"/>
  <c r="AG619" i="26" s="1"/>
  <c r="AG620" i="26" s="1"/>
  <c r="AG621" i="26" s="1"/>
  <c r="AG622" i="26" s="1"/>
  <c r="AG623" i="26" s="1"/>
  <c r="AG624" i="26" s="1"/>
  <c r="AG625" i="26" s="1"/>
  <c r="AG626" i="26" s="1"/>
  <c r="AG627" i="26" s="1"/>
  <c r="AG628" i="26" s="1"/>
  <c r="AG629" i="26" s="1"/>
  <c r="AG630" i="26" s="1"/>
  <c r="AG631" i="26" s="1"/>
  <c r="AG632" i="26" s="1"/>
  <c r="AG633" i="26" s="1"/>
  <c r="AG634" i="26" s="1"/>
  <c r="AG635" i="26" s="1"/>
  <c r="AG636" i="26" s="1"/>
  <c r="AG637" i="26" s="1"/>
  <c r="AG638" i="26" s="1"/>
  <c r="AG639" i="26" s="1"/>
  <c r="AG640" i="26" s="1"/>
  <c r="AG641" i="26" s="1"/>
  <c r="AG642" i="26" s="1"/>
  <c r="AG643" i="26" s="1"/>
  <c r="AG644" i="26" s="1"/>
  <c r="AG645" i="26" s="1"/>
  <c r="AG646" i="26" s="1"/>
  <c r="AG647" i="26" s="1"/>
  <c r="AG648" i="26" s="1"/>
  <c r="AG649" i="26" s="1"/>
  <c r="AG650" i="26" s="1"/>
  <c r="AG651" i="26" s="1"/>
  <c r="AG652" i="26" s="1"/>
  <c r="AG653" i="26" s="1"/>
  <c r="AG654" i="26" s="1"/>
  <c r="AG655" i="26" s="1"/>
  <c r="AG656" i="26" s="1"/>
  <c r="AG657" i="26" s="1"/>
  <c r="AG658" i="26" s="1"/>
  <c r="AG659" i="26" s="1"/>
  <c r="AG660" i="26" s="1"/>
  <c r="AG661" i="26" s="1"/>
  <c r="AG662" i="26" s="1"/>
  <c r="AG663" i="26" s="1"/>
  <c r="AG664" i="26" s="1"/>
  <c r="AG665" i="26" s="1"/>
  <c r="AG666" i="26" s="1"/>
  <c r="AG667" i="26" s="1"/>
  <c r="AG668" i="26" s="1"/>
  <c r="AG669" i="26" s="1"/>
  <c r="AG670" i="26" s="1"/>
  <c r="AG671" i="26" s="1"/>
  <c r="AG672" i="26" s="1"/>
  <c r="AG673" i="26" s="1"/>
  <c r="AG674" i="26" s="1"/>
  <c r="AG675" i="26" s="1"/>
  <c r="AG676" i="26" s="1"/>
  <c r="AG677" i="26" s="1"/>
  <c r="AG678" i="26" s="1"/>
  <c r="AG679" i="26" s="1"/>
  <c r="AG680" i="26" s="1"/>
  <c r="AG681" i="26" s="1"/>
  <c r="AG682" i="26" s="1"/>
  <c r="AG683" i="26" s="1"/>
  <c r="AG684" i="26" s="1"/>
  <c r="AG685" i="26" s="1"/>
  <c r="AG686" i="26" s="1"/>
  <c r="AG687" i="26" s="1"/>
  <c r="AG688" i="26" s="1"/>
  <c r="AG689" i="26" s="1"/>
  <c r="AG690" i="26" s="1"/>
  <c r="AG691" i="26" s="1"/>
  <c r="AG692" i="26" s="1"/>
  <c r="AG693" i="26" s="1"/>
  <c r="AG694" i="26" s="1"/>
  <c r="AG695" i="26" s="1"/>
  <c r="AG696" i="26" s="1"/>
  <c r="AG697" i="26" s="1"/>
  <c r="AG698" i="26" s="1"/>
  <c r="AG699" i="26" s="1"/>
  <c r="AG700" i="26" s="1"/>
  <c r="AG701" i="26" s="1"/>
  <c r="AG702" i="26" s="1"/>
  <c r="AG703" i="26" s="1"/>
  <c r="AG704" i="26" s="1"/>
  <c r="AG705" i="26" s="1"/>
  <c r="AG706" i="26" s="1"/>
  <c r="AG707" i="26" s="1"/>
  <c r="AG708" i="26" s="1"/>
  <c r="AG709" i="26" s="1"/>
  <c r="AG710" i="26" s="1"/>
  <c r="AG711" i="26" s="1"/>
  <c r="AG712" i="26" s="1"/>
  <c r="AG713" i="26" s="1"/>
  <c r="AG714" i="26" s="1"/>
  <c r="AG715" i="26" s="1"/>
  <c r="AG716" i="26" s="1"/>
  <c r="AG717" i="26" s="1"/>
  <c r="AG718" i="26" s="1"/>
  <c r="AG719" i="26" s="1"/>
  <c r="AG720" i="26" s="1"/>
  <c r="AG721" i="26" s="1"/>
  <c r="AG722" i="26" s="1"/>
  <c r="AG723" i="26" s="1"/>
  <c r="AG724" i="26" s="1"/>
  <c r="AG725" i="26" s="1"/>
  <c r="AG726" i="26" s="1"/>
  <c r="AG727" i="26" s="1"/>
  <c r="AG728" i="26" s="1"/>
  <c r="AG729" i="26" s="1"/>
  <c r="AG730" i="26" s="1"/>
  <c r="AG731" i="26" s="1"/>
  <c r="AG732" i="26" s="1"/>
  <c r="AG733" i="26" s="1"/>
  <c r="AG734" i="26" s="1"/>
  <c r="AG735" i="26" s="1"/>
  <c r="AG736" i="26" s="1"/>
  <c r="AG737" i="26" s="1"/>
  <c r="AG738" i="26" s="1"/>
  <c r="AG739" i="26" s="1"/>
  <c r="AG740" i="26" s="1"/>
  <c r="AG741" i="26" s="1"/>
  <c r="AG742" i="26" s="1"/>
  <c r="AG743" i="26" s="1"/>
  <c r="AG744" i="26" s="1"/>
  <c r="AG745" i="26" s="1"/>
  <c r="AG746" i="26" s="1"/>
  <c r="AG747" i="26" s="1"/>
  <c r="AG748" i="26" s="1"/>
  <c r="AG749" i="26" s="1"/>
  <c r="AG750" i="26" s="1"/>
  <c r="AG751" i="26" s="1"/>
  <c r="AG752" i="26" s="1"/>
  <c r="AG753" i="26" s="1"/>
  <c r="AG754" i="26" s="1"/>
  <c r="AG755" i="26" s="1"/>
  <c r="AG756" i="26" s="1"/>
  <c r="AG757" i="26" s="1"/>
  <c r="AG758" i="26" s="1"/>
  <c r="AG759" i="26" s="1"/>
  <c r="AG760" i="26" s="1"/>
  <c r="AG761" i="26" s="1"/>
  <c r="AG762" i="26" s="1"/>
  <c r="AG763" i="26" s="1"/>
  <c r="AG764" i="26" s="1"/>
  <c r="AG765" i="26" s="1"/>
  <c r="AG766" i="26" s="1"/>
  <c r="AG767" i="26" s="1"/>
  <c r="AG768" i="26" s="1"/>
  <c r="AG769" i="26" s="1"/>
  <c r="AG770" i="26" s="1"/>
  <c r="AG771" i="26" s="1"/>
  <c r="AG772" i="26" s="1"/>
  <c r="AG773" i="26" s="1"/>
  <c r="AG774" i="26" s="1"/>
  <c r="AG775" i="26" s="1"/>
  <c r="AG776" i="26" s="1"/>
  <c r="AG777" i="26" s="1"/>
  <c r="AG778" i="26" s="1"/>
  <c r="AG779" i="26" s="1"/>
  <c r="AG780" i="26" s="1"/>
  <c r="AG781" i="26" s="1"/>
  <c r="AG782" i="26" s="1"/>
  <c r="AG783" i="26" s="1"/>
  <c r="AG784" i="26" s="1"/>
  <c r="AG785" i="26" s="1"/>
  <c r="AG786" i="26" s="1"/>
  <c r="AG787" i="26" s="1"/>
  <c r="AG788" i="26" s="1"/>
  <c r="AG789" i="26" s="1"/>
  <c r="AG790" i="26" s="1"/>
  <c r="AG791" i="26" s="1"/>
  <c r="AG792" i="26" s="1"/>
  <c r="AG793" i="26" s="1"/>
  <c r="AG794" i="26" s="1"/>
  <c r="AG795" i="26" s="1"/>
  <c r="AG796" i="26" s="1"/>
  <c r="AG797" i="26" s="1"/>
  <c r="AG798" i="26" s="1"/>
  <c r="AG799" i="26" s="1"/>
  <c r="AG800" i="26" s="1"/>
  <c r="AG801" i="26" s="1"/>
  <c r="AG802" i="26" s="1"/>
  <c r="AG803" i="26" s="1"/>
  <c r="AG804" i="26" s="1"/>
  <c r="AG805" i="26" s="1"/>
  <c r="AG806" i="26" s="1"/>
  <c r="AG807" i="26" s="1"/>
  <c r="AG808" i="26" s="1"/>
  <c r="AG809" i="26" s="1"/>
  <c r="AG810" i="26" s="1"/>
  <c r="AG811" i="26" s="1"/>
  <c r="G32" i="26"/>
  <c r="G33" i="26" s="1"/>
  <c r="G34" i="26" s="1"/>
  <c r="G35" i="26" s="1"/>
  <c r="G36" i="26" s="1"/>
  <c r="G37" i="26" s="1"/>
  <c r="G38" i="26" s="1"/>
  <c r="G39" i="26" s="1"/>
  <c r="G40" i="26" s="1"/>
  <c r="G41" i="26" s="1"/>
  <c r="G42" i="26" s="1"/>
  <c r="G43" i="26" s="1"/>
  <c r="G44" i="26" s="1"/>
  <c r="G45" i="26" s="1"/>
  <c r="G46" i="26" s="1"/>
  <c r="G47" i="26" s="1"/>
  <c r="G48" i="26" s="1"/>
  <c r="G49" i="26" s="1"/>
  <c r="G50" i="26" s="1"/>
  <c r="G51" i="26" s="1"/>
  <c r="G52" i="26" s="1"/>
  <c r="G53" i="26" s="1"/>
  <c r="G54" i="26" s="1"/>
  <c r="G55" i="26" s="1"/>
  <c r="G56" i="26" s="1"/>
  <c r="G57" i="26" s="1"/>
  <c r="G58" i="26" s="1"/>
  <c r="G59" i="26" s="1"/>
  <c r="G60" i="26" s="1"/>
  <c r="G61" i="26" s="1"/>
  <c r="G62" i="26" s="1"/>
  <c r="G63" i="26" s="1"/>
  <c r="G64" i="26" s="1"/>
  <c r="G65" i="26" s="1"/>
  <c r="G66" i="26" s="1"/>
  <c r="G67" i="26" s="1"/>
  <c r="G68" i="26" s="1"/>
  <c r="G69" i="26" s="1"/>
  <c r="G70" i="26" s="1"/>
  <c r="G71" i="26" s="1"/>
  <c r="G72" i="26" s="1"/>
  <c r="G73" i="26" s="1"/>
  <c r="G74" i="26" s="1"/>
  <c r="G75" i="26" s="1"/>
  <c r="G76" i="26" s="1"/>
  <c r="G77" i="26" s="1"/>
  <c r="G78" i="26" s="1"/>
  <c r="G79" i="26" s="1"/>
  <c r="G80" i="26" s="1"/>
  <c r="G81" i="26" s="1"/>
  <c r="G82" i="26" s="1"/>
  <c r="G83" i="26" s="1"/>
  <c r="G84" i="26" s="1"/>
  <c r="G85" i="26" s="1"/>
  <c r="G86" i="26" s="1"/>
  <c r="G87" i="26" s="1"/>
  <c r="G88" i="26" s="1"/>
  <c r="G89" i="26" s="1"/>
  <c r="G90" i="26" s="1"/>
  <c r="G91" i="26" s="1"/>
  <c r="G92" i="26" s="1"/>
  <c r="G93" i="26" s="1"/>
  <c r="G94" i="26" s="1"/>
  <c r="G95" i="26" s="1"/>
  <c r="G96" i="26" s="1"/>
  <c r="G97" i="26" s="1"/>
  <c r="G98" i="26" s="1"/>
  <c r="G99" i="26" s="1"/>
  <c r="G100" i="26" s="1"/>
  <c r="G101" i="26" s="1"/>
  <c r="G102" i="26" s="1"/>
  <c r="G103" i="26" s="1"/>
  <c r="G104" i="26" s="1"/>
  <c r="G105" i="26" s="1"/>
  <c r="G106" i="26" s="1"/>
  <c r="G107" i="26" s="1"/>
  <c r="G108" i="26" s="1"/>
  <c r="G109" i="26" s="1"/>
  <c r="G110" i="26" s="1"/>
  <c r="G111" i="26" s="1"/>
  <c r="G112" i="26" s="1"/>
  <c r="G113" i="26" s="1"/>
  <c r="G114" i="26" s="1"/>
  <c r="G115" i="26" s="1"/>
  <c r="G116" i="26" s="1"/>
  <c r="G117" i="26" s="1"/>
  <c r="G118" i="26" s="1"/>
  <c r="G119" i="26" s="1"/>
  <c r="G120" i="26" s="1"/>
  <c r="G121" i="26" s="1"/>
  <c r="G122" i="26" s="1"/>
  <c r="G123" i="26" s="1"/>
  <c r="G124" i="26" s="1"/>
  <c r="G125" i="26" s="1"/>
  <c r="G126" i="26" s="1"/>
  <c r="G127" i="26" s="1"/>
  <c r="G128" i="26" s="1"/>
  <c r="G129" i="26" s="1"/>
  <c r="G130" i="26" s="1"/>
  <c r="G131" i="26" s="1"/>
  <c r="G132" i="26" s="1"/>
  <c r="G133" i="26" s="1"/>
  <c r="G134" i="26" s="1"/>
  <c r="G135" i="26" s="1"/>
  <c r="G136" i="26" s="1"/>
  <c r="G137" i="26" s="1"/>
  <c r="G138" i="26" s="1"/>
  <c r="G139" i="26" s="1"/>
  <c r="G140" i="26" s="1"/>
  <c r="G141" i="26" s="1"/>
  <c r="G142" i="26" s="1"/>
  <c r="G143" i="26" s="1"/>
  <c r="G144" i="26" s="1"/>
  <c r="G145" i="26" s="1"/>
  <c r="G146" i="26" s="1"/>
  <c r="G147" i="26" s="1"/>
  <c r="G148" i="26" s="1"/>
  <c r="G149" i="26" s="1"/>
  <c r="G150" i="26" s="1"/>
  <c r="G151" i="26" s="1"/>
  <c r="G152" i="26" s="1"/>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G177" i="26" s="1"/>
  <c r="G178" i="26" s="1"/>
  <c r="G179" i="26" s="1"/>
  <c r="G180" i="26" s="1"/>
  <c r="G181" i="26" s="1"/>
  <c r="G182" i="26" s="1"/>
  <c r="G183" i="26" s="1"/>
  <c r="G184" i="26" s="1"/>
  <c r="G185" i="26" s="1"/>
  <c r="G186" i="26" s="1"/>
  <c r="G187" i="26" s="1"/>
  <c r="G188" i="26" s="1"/>
  <c r="G189" i="26" s="1"/>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H32" i="26"/>
  <c r="H33" i="26" s="1"/>
  <c r="H34" i="26" s="1"/>
  <c r="H35" i="26" s="1"/>
  <c r="H36" i="26" s="1"/>
  <c r="H37" i="26" s="1"/>
  <c r="H38" i="26" s="1"/>
  <c r="H39" i="26" s="1"/>
  <c r="H40" i="26" s="1"/>
  <c r="H41" i="26" s="1"/>
  <c r="H42" i="26" s="1"/>
  <c r="H43" i="26" s="1"/>
  <c r="H44" i="26" s="1"/>
  <c r="H45" i="26" s="1"/>
  <c r="H46" i="26" s="1"/>
  <c r="H47" i="26" s="1"/>
  <c r="H48" i="26" s="1"/>
  <c r="H49" i="26" s="1"/>
  <c r="H50" i="26" s="1"/>
  <c r="H51" i="26" s="1"/>
  <c r="H52" i="26" s="1"/>
  <c r="H53" i="26" s="1"/>
  <c r="H54" i="26" s="1"/>
  <c r="H55" i="26" s="1"/>
  <c r="H56" i="26" s="1"/>
  <c r="H57" i="26" s="1"/>
  <c r="H58" i="26" s="1"/>
  <c r="H59" i="26" s="1"/>
  <c r="H60" i="26" s="1"/>
  <c r="H61" i="26" s="1"/>
  <c r="H62" i="26" s="1"/>
  <c r="H63" i="26" s="1"/>
  <c r="H64" i="26" s="1"/>
  <c r="H65" i="26" s="1"/>
  <c r="H66" i="26" s="1"/>
  <c r="H67" i="26" s="1"/>
  <c r="H68" i="26" s="1"/>
  <c r="H69" i="26" s="1"/>
  <c r="H70" i="26" s="1"/>
  <c r="H71" i="26" s="1"/>
  <c r="H72" i="26" s="1"/>
  <c r="H73" i="26" s="1"/>
  <c r="H74" i="26" s="1"/>
  <c r="H75" i="26" s="1"/>
  <c r="H76" i="26" s="1"/>
  <c r="H77" i="26" s="1"/>
  <c r="H78" i="26" s="1"/>
  <c r="H79" i="26" s="1"/>
  <c r="H80" i="26" s="1"/>
  <c r="H81" i="26" s="1"/>
  <c r="H82" i="26" s="1"/>
  <c r="H83" i="26" s="1"/>
  <c r="H84" i="26" s="1"/>
  <c r="H85" i="26" s="1"/>
  <c r="H86" i="26" s="1"/>
  <c r="H87" i="26" s="1"/>
  <c r="H88" i="26" s="1"/>
  <c r="H89" i="26" s="1"/>
  <c r="H90" i="26" s="1"/>
  <c r="H91" i="26" s="1"/>
  <c r="H92" i="26" s="1"/>
  <c r="H93" i="26" s="1"/>
  <c r="H94" i="26" s="1"/>
  <c r="H95" i="26" s="1"/>
  <c r="H96" i="26" s="1"/>
  <c r="H97" i="26" s="1"/>
  <c r="H98" i="26" s="1"/>
  <c r="H99" i="26" s="1"/>
  <c r="H100" i="26" s="1"/>
  <c r="H101" i="26" s="1"/>
  <c r="H102" i="26" s="1"/>
  <c r="H103" i="26" s="1"/>
  <c r="H104" i="26" s="1"/>
  <c r="H105" i="26" s="1"/>
  <c r="H106" i="26" s="1"/>
  <c r="H107" i="26" s="1"/>
  <c r="H108" i="26" s="1"/>
  <c r="H109" i="26" s="1"/>
  <c r="H110" i="26" s="1"/>
  <c r="H111" i="26" s="1"/>
  <c r="H112" i="26" s="1"/>
  <c r="H113" i="26" s="1"/>
  <c r="H114" i="26" s="1"/>
  <c r="H115" i="26" s="1"/>
  <c r="H116" i="26" s="1"/>
  <c r="H117" i="26" s="1"/>
  <c r="H118" i="26" s="1"/>
  <c r="H119" i="26" s="1"/>
  <c r="H120" i="26" s="1"/>
  <c r="H121" i="26" s="1"/>
  <c r="H122" i="26" s="1"/>
  <c r="H123" i="26" s="1"/>
  <c r="H124" i="26" s="1"/>
  <c r="H125" i="26" s="1"/>
  <c r="H126" i="26" s="1"/>
  <c r="H127" i="26" s="1"/>
  <c r="H128" i="26" s="1"/>
  <c r="H129" i="26" s="1"/>
  <c r="H130" i="26" s="1"/>
  <c r="H131" i="26" s="1"/>
  <c r="H132" i="26" s="1"/>
  <c r="H133" i="26" s="1"/>
  <c r="H134" i="26" s="1"/>
  <c r="H135" i="26" s="1"/>
  <c r="H136" i="26" s="1"/>
  <c r="H137" i="26" s="1"/>
  <c r="H138" i="26" s="1"/>
  <c r="H139" i="26" s="1"/>
  <c r="H140" i="26" s="1"/>
  <c r="H141" i="26" s="1"/>
  <c r="H142" i="26" s="1"/>
  <c r="H143" i="26" s="1"/>
  <c r="H144" i="26" s="1"/>
  <c r="H145" i="26" s="1"/>
  <c r="H146" i="26" s="1"/>
  <c r="H147" i="26" s="1"/>
  <c r="H148" i="26" s="1"/>
  <c r="H149" i="26" s="1"/>
  <c r="H150" i="26" s="1"/>
  <c r="H151" i="26" s="1"/>
  <c r="H152" i="26" s="1"/>
  <c r="H153" i="26" s="1"/>
  <c r="H154" i="26" s="1"/>
  <c r="H155" i="26" s="1"/>
  <c r="H156" i="26" s="1"/>
  <c r="H157" i="26" s="1"/>
  <c r="H158" i="26" s="1"/>
  <c r="H159" i="26" s="1"/>
  <c r="H160" i="26" s="1"/>
  <c r="H161" i="26" s="1"/>
  <c r="H162" i="26" s="1"/>
  <c r="H163" i="26" s="1"/>
  <c r="H164" i="26" s="1"/>
  <c r="H165" i="26" s="1"/>
  <c r="H166" i="26" s="1"/>
  <c r="H167" i="26" s="1"/>
  <c r="H168" i="26" s="1"/>
  <c r="H169" i="26" s="1"/>
  <c r="H170" i="26" s="1"/>
  <c r="H171" i="26" s="1"/>
  <c r="H172" i="26" s="1"/>
  <c r="H173" i="26" s="1"/>
  <c r="H174" i="26" s="1"/>
  <c r="H175" i="26" s="1"/>
  <c r="H176" i="26" s="1"/>
  <c r="H177" i="26" s="1"/>
  <c r="H178" i="26" s="1"/>
  <c r="H179" i="26" s="1"/>
  <c r="H180" i="26" s="1"/>
  <c r="H181" i="26" s="1"/>
  <c r="H182" i="26" s="1"/>
  <c r="H183" i="26" s="1"/>
  <c r="H184" i="26" s="1"/>
  <c r="H185" i="26" s="1"/>
  <c r="H186" i="26" s="1"/>
  <c r="H187" i="26" s="1"/>
  <c r="H188" i="26" s="1"/>
  <c r="H189" i="26" s="1"/>
  <c r="H190" i="26" s="1"/>
  <c r="H191" i="26" s="1"/>
  <c r="H192" i="26" s="1"/>
  <c r="H193" i="26" s="1"/>
  <c r="H194" i="26" s="1"/>
  <c r="H195" i="26" s="1"/>
  <c r="H196" i="26" s="1"/>
  <c r="H197" i="26" s="1"/>
  <c r="H198" i="26" s="1"/>
  <c r="H199" i="26" s="1"/>
  <c r="H200" i="26" s="1"/>
  <c r="H201" i="26" s="1"/>
  <c r="H202" i="26" s="1"/>
  <c r="H203" i="26" s="1"/>
  <c r="H204" i="26" s="1"/>
  <c r="H205" i="26" s="1"/>
  <c r="H206" i="26" s="1"/>
  <c r="H207" i="26" s="1"/>
  <c r="H208" i="26" s="1"/>
  <c r="H209" i="26" s="1"/>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K32" i="26"/>
  <c r="K33" i="26" s="1"/>
  <c r="K34" i="26" s="1"/>
  <c r="K35" i="26" s="1"/>
  <c r="K36" i="26" s="1"/>
  <c r="K37" i="26" s="1"/>
  <c r="K38" i="26" s="1"/>
  <c r="K39" i="26" s="1"/>
  <c r="K40" i="26" s="1"/>
  <c r="K41" i="26" s="1"/>
  <c r="K42" i="26" s="1"/>
  <c r="K43" i="26" s="1"/>
  <c r="K44" i="26" s="1"/>
  <c r="K45" i="26" s="1"/>
  <c r="K46" i="26" s="1"/>
  <c r="K47" i="26" s="1"/>
  <c r="K48" i="26" s="1"/>
  <c r="K49" i="26" s="1"/>
  <c r="K50" i="26" s="1"/>
  <c r="K51" i="26" s="1"/>
  <c r="K52" i="26" s="1"/>
  <c r="K53" i="26" s="1"/>
  <c r="K54" i="26" s="1"/>
  <c r="K55" i="26" s="1"/>
  <c r="K56" i="26" s="1"/>
  <c r="K57" i="26" s="1"/>
  <c r="K58" i="26" s="1"/>
  <c r="K59" i="26" s="1"/>
  <c r="K60" i="26" s="1"/>
  <c r="K61" i="26" s="1"/>
  <c r="K62" i="26" s="1"/>
  <c r="K63" i="26" s="1"/>
  <c r="K64" i="26" s="1"/>
  <c r="K65" i="26" s="1"/>
  <c r="K66" i="26" s="1"/>
  <c r="K67" i="26" s="1"/>
  <c r="K68" i="26" s="1"/>
  <c r="K69" i="26" s="1"/>
  <c r="K70" i="26" s="1"/>
  <c r="K71" i="26" s="1"/>
  <c r="K72" i="26" s="1"/>
  <c r="K73" i="26" s="1"/>
  <c r="K74" i="26" s="1"/>
  <c r="K75" i="26" s="1"/>
  <c r="K76" i="26" s="1"/>
  <c r="K77" i="26" s="1"/>
  <c r="K78" i="26" s="1"/>
  <c r="K79" i="26" s="1"/>
  <c r="K80" i="26" s="1"/>
  <c r="K81" i="26" s="1"/>
  <c r="K82" i="26" s="1"/>
  <c r="K83" i="26" s="1"/>
  <c r="K84" i="26" s="1"/>
  <c r="K85" i="26" s="1"/>
  <c r="K86" i="26" s="1"/>
  <c r="K87" i="26" s="1"/>
  <c r="K88" i="26" s="1"/>
  <c r="K89" i="26" s="1"/>
  <c r="K90" i="26" s="1"/>
  <c r="K91" i="26" s="1"/>
  <c r="K92" i="26" s="1"/>
  <c r="K93" i="26" s="1"/>
  <c r="K94" i="26" s="1"/>
  <c r="K95" i="26" s="1"/>
  <c r="K96" i="26" s="1"/>
  <c r="K97" i="26" s="1"/>
  <c r="K98" i="26" s="1"/>
  <c r="K99" i="26" s="1"/>
  <c r="K100" i="26" s="1"/>
  <c r="K101" i="26" s="1"/>
  <c r="K102" i="26" s="1"/>
  <c r="K103" i="26" s="1"/>
  <c r="K104" i="26" s="1"/>
  <c r="K105" i="26" s="1"/>
  <c r="K106" i="26" s="1"/>
  <c r="K107" i="26" s="1"/>
  <c r="K108" i="26" s="1"/>
  <c r="K109" i="26" s="1"/>
  <c r="K110" i="26" s="1"/>
  <c r="K111" i="26" s="1"/>
  <c r="K112" i="26" s="1"/>
  <c r="K113" i="26" s="1"/>
  <c r="K114" i="26" s="1"/>
  <c r="K115" i="26" s="1"/>
  <c r="K116" i="26" s="1"/>
  <c r="K117" i="26" s="1"/>
  <c r="K118" i="26" s="1"/>
  <c r="K119" i="26" s="1"/>
  <c r="K120" i="26" s="1"/>
  <c r="K121" i="26" s="1"/>
  <c r="K122" i="26" s="1"/>
  <c r="K123" i="26" s="1"/>
  <c r="K124" i="26" s="1"/>
  <c r="K125" i="26" s="1"/>
  <c r="K126" i="26" s="1"/>
  <c r="K127" i="26" s="1"/>
  <c r="K128" i="26" s="1"/>
  <c r="K129" i="26" s="1"/>
  <c r="K130" i="26" s="1"/>
  <c r="K131" i="26" s="1"/>
  <c r="K132" i="26" s="1"/>
  <c r="K133" i="26" s="1"/>
  <c r="K134" i="26" s="1"/>
  <c r="K135" i="26" s="1"/>
  <c r="K136" i="26" s="1"/>
  <c r="K137" i="26" s="1"/>
  <c r="K138" i="26" s="1"/>
  <c r="K139" i="26" s="1"/>
  <c r="K140" i="26" s="1"/>
  <c r="K141" i="26" s="1"/>
  <c r="K142" i="26" s="1"/>
  <c r="K143" i="26" s="1"/>
  <c r="K144" i="26" s="1"/>
  <c r="K145" i="26" s="1"/>
  <c r="K146" i="26" s="1"/>
  <c r="K147" i="26" s="1"/>
  <c r="K148" i="26" s="1"/>
  <c r="K149" i="26" s="1"/>
  <c r="K150" i="26" s="1"/>
  <c r="K151" i="26" s="1"/>
  <c r="K152" i="26" s="1"/>
  <c r="K153" i="26" s="1"/>
  <c r="K154" i="26" s="1"/>
  <c r="K155" i="26" s="1"/>
  <c r="K156" i="26" s="1"/>
  <c r="K157" i="26" s="1"/>
  <c r="K158" i="26" s="1"/>
  <c r="K159" i="26" s="1"/>
  <c r="K160" i="26" s="1"/>
  <c r="K161" i="26" s="1"/>
  <c r="K162" i="26" s="1"/>
  <c r="K163" i="26" s="1"/>
  <c r="K164" i="26" s="1"/>
  <c r="K165" i="26" s="1"/>
  <c r="K166" i="26" s="1"/>
  <c r="K167" i="26" s="1"/>
  <c r="K168" i="26" s="1"/>
  <c r="K169" i="26" s="1"/>
  <c r="K170" i="26" s="1"/>
  <c r="K171" i="26" s="1"/>
  <c r="K172" i="26" s="1"/>
  <c r="K173" i="26" s="1"/>
  <c r="K174" i="26" s="1"/>
  <c r="K175" i="26" s="1"/>
  <c r="K176" i="26" s="1"/>
  <c r="K177" i="26" s="1"/>
  <c r="K178" i="26" s="1"/>
  <c r="K179" i="26" s="1"/>
  <c r="K180" i="26" s="1"/>
  <c r="K181" i="26" s="1"/>
  <c r="K182" i="26" s="1"/>
  <c r="K183" i="26" s="1"/>
  <c r="K184" i="26" s="1"/>
  <c r="K185" i="26" s="1"/>
  <c r="K186" i="26" s="1"/>
  <c r="K187" i="26" s="1"/>
  <c r="K188" i="26" s="1"/>
  <c r="K189" i="26" s="1"/>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AI32" i="26"/>
  <c r="AI33" i="26" s="1"/>
  <c r="AI34" i="26" s="1"/>
  <c r="AI35" i="26" s="1"/>
  <c r="AI36" i="26" s="1"/>
  <c r="AI37" i="26" s="1"/>
  <c r="AI38" i="26" s="1"/>
  <c r="AI39" i="26" s="1"/>
  <c r="AI40" i="26" s="1"/>
  <c r="AI41" i="26" s="1"/>
  <c r="AI42" i="26" s="1"/>
  <c r="AI43" i="26" s="1"/>
  <c r="AI44" i="26" s="1"/>
  <c r="AI45" i="26" s="1"/>
  <c r="AI46" i="26" s="1"/>
  <c r="AI47" i="26" s="1"/>
  <c r="AI48" i="26" s="1"/>
  <c r="AI49" i="26" s="1"/>
  <c r="AI50" i="26" s="1"/>
  <c r="AI51" i="26" s="1"/>
  <c r="AI52" i="26" s="1"/>
  <c r="AI53" i="26" s="1"/>
  <c r="AI54" i="26" s="1"/>
  <c r="AI55" i="26" s="1"/>
  <c r="AI56" i="26" s="1"/>
  <c r="AI57" i="26" s="1"/>
  <c r="AI58" i="26" s="1"/>
  <c r="AI59" i="26" s="1"/>
  <c r="AI60" i="26" s="1"/>
  <c r="AI61" i="26" s="1"/>
  <c r="AI62" i="26" s="1"/>
  <c r="AI63" i="26" s="1"/>
  <c r="AI64" i="26" s="1"/>
  <c r="AI65" i="26" s="1"/>
  <c r="AI66" i="26" s="1"/>
  <c r="AI67" i="26" s="1"/>
  <c r="AI68" i="26" s="1"/>
  <c r="AI69" i="26" s="1"/>
  <c r="AI70" i="26" s="1"/>
  <c r="AI71" i="26" s="1"/>
  <c r="AI72" i="26" s="1"/>
  <c r="AI73" i="26" s="1"/>
  <c r="AI74" i="26" s="1"/>
  <c r="AI75" i="26" s="1"/>
  <c r="AI76" i="26" s="1"/>
  <c r="AI77" i="26" s="1"/>
  <c r="AI78" i="26" s="1"/>
  <c r="AI79" i="26" s="1"/>
  <c r="AI80" i="26" s="1"/>
  <c r="AI81" i="26" s="1"/>
  <c r="AI82" i="26" s="1"/>
  <c r="AI83" i="26" s="1"/>
  <c r="AI84" i="26" s="1"/>
  <c r="AI85" i="26" s="1"/>
  <c r="AI86" i="26" s="1"/>
  <c r="AI87" i="26" s="1"/>
  <c r="AI88" i="26" s="1"/>
  <c r="AI89" i="26" s="1"/>
  <c r="AI90" i="26" s="1"/>
  <c r="AI91" i="26" s="1"/>
  <c r="AI92" i="26" s="1"/>
  <c r="AI93" i="26" s="1"/>
  <c r="AI94" i="26" s="1"/>
  <c r="AI95" i="26" s="1"/>
  <c r="AI96" i="26" s="1"/>
  <c r="AI97" i="26" s="1"/>
  <c r="AI98" i="26" s="1"/>
  <c r="AI99" i="26" s="1"/>
  <c r="AI100" i="26" s="1"/>
  <c r="AI101" i="26" s="1"/>
  <c r="AI102" i="26" s="1"/>
  <c r="AI103" i="26" s="1"/>
  <c r="AI104" i="26" s="1"/>
  <c r="AI105" i="26" s="1"/>
  <c r="AI106" i="26" s="1"/>
  <c r="AI107" i="26" s="1"/>
  <c r="AI108" i="26" s="1"/>
  <c r="AI109" i="26" s="1"/>
  <c r="AI110" i="26" s="1"/>
  <c r="AI111" i="26" s="1"/>
  <c r="AI112" i="26" s="1"/>
  <c r="AI113" i="26" s="1"/>
  <c r="AI114" i="26" s="1"/>
  <c r="AI115" i="26" s="1"/>
  <c r="AI116" i="26" s="1"/>
  <c r="AI117" i="26" s="1"/>
  <c r="AI118" i="26" s="1"/>
  <c r="AI119" i="26" s="1"/>
  <c r="AI120" i="26" s="1"/>
  <c r="AI121" i="26" s="1"/>
  <c r="AI122" i="26" s="1"/>
  <c r="AI123" i="26" s="1"/>
  <c r="AI124" i="26" s="1"/>
  <c r="AI125" i="26" s="1"/>
  <c r="AI126" i="26" s="1"/>
  <c r="AI127" i="26" s="1"/>
  <c r="AI128" i="26" s="1"/>
  <c r="AI129" i="26" s="1"/>
  <c r="AI130" i="26" s="1"/>
  <c r="AI131" i="26" s="1"/>
  <c r="AI132" i="26" s="1"/>
  <c r="AI133" i="26" s="1"/>
  <c r="AI134" i="26" s="1"/>
  <c r="AI135" i="26" s="1"/>
  <c r="AI136" i="26" s="1"/>
  <c r="AI137" i="26" s="1"/>
  <c r="AI138" i="26" s="1"/>
  <c r="AI139" i="26" s="1"/>
  <c r="AI140" i="26" s="1"/>
  <c r="AI141" i="26" s="1"/>
  <c r="AI142" i="26" s="1"/>
  <c r="AI143" i="26" s="1"/>
  <c r="AI144" i="26" s="1"/>
  <c r="AI145" i="26" s="1"/>
  <c r="AI146" i="26" s="1"/>
  <c r="AI147" i="26" s="1"/>
  <c r="AI148" i="26" s="1"/>
  <c r="AI149" i="26" s="1"/>
  <c r="AI150" i="26" s="1"/>
  <c r="AI151" i="26" s="1"/>
  <c r="AI152" i="26" s="1"/>
  <c r="AI153" i="26" s="1"/>
  <c r="AI154" i="26" s="1"/>
  <c r="AI155" i="26" s="1"/>
  <c r="AI156" i="26" s="1"/>
  <c r="AI157" i="26" s="1"/>
  <c r="AI158" i="26" s="1"/>
  <c r="AI159" i="26" s="1"/>
  <c r="AI160" i="26" s="1"/>
  <c r="AI161" i="26" s="1"/>
  <c r="AI162" i="26" s="1"/>
  <c r="AI163" i="26" s="1"/>
  <c r="AI164" i="26" s="1"/>
  <c r="AI165" i="26" s="1"/>
  <c r="AI166" i="26" s="1"/>
  <c r="AI167" i="26" s="1"/>
  <c r="AI168" i="26" s="1"/>
  <c r="AI169" i="26" s="1"/>
  <c r="AI170" i="26" s="1"/>
  <c r="AI171" i="26" s="1"/>
  <c r="AI172" i="26" s="1"/>
  <c r="AI173" i="26" s="1"/>
  <c r="AI174" i="26" s="1"/>
  <c r="AI175" i="26" s="1"/>
  <c r="AI176" i="26" s="1"/>
  <c r="AI177" i="26" s="1"/>
  <c r="AI178" i="26" s="1"/>
  <c r="AI179" i="26" s="1"/>
  <c r="AI180" i="26" s="1"/>
  <c r="AI181" i="26" s="1"/>
  <c r="AI182" i="26" s="1"/>
  <c r="AI183" i="26" s="1"/>
  <c r="AI184" i="26" s="1"/>
  <c r="AI185" i="26" s="1"/>
  <c r="AI186" i="26" s="1"/>
  <c r="AI187" i="26" s="1"/>
  <c r="AI188" i="26" s="1"/>
  <c r="AI189" i="26" s="1"/>
  <c r="AI190" i="26" s="1"/>
  <c r="AI191" i="26" s="1"/>
  <c r="AI192" i="26" s="1"/>
  <c r="AI193" i="26" s="1"/>
  <c r="AI194" i="26" s="1"/>
  <c r="AI195" i="26" s="1"/>
  <c r="AI196" i="26" s="1"/>
  <c r="AI197" i="26" s="1"/>
  <c r="AI198" i="26" s="1"/>
  <c r="AI199" i="26" s="1"/>
  <c r="AI200" i="26" s="1"/>
  <c r="AI201" i="26" s="1"/>
  <c r="AI202" i="26" s="1"/>
  <c r="AI203" i="26" s="1"/>
  <c r="AI204" i="26" s="1"/>
  <c r="AI205" i="26" s="1"/>
  <c r="AI206" i="26" s="1"/>
  <c r="AI207" i="26" s="1"/>
  <c r="AI208" i="26" s="1"/>
  <c r="AI209" i="26" s="1"/>
  <c r="AI210" i="26" s="1"/>
  <c r="AI211" i="26" s="1"/>
  <c r="AI212" i="26" s="1"/>
  <c r="AI213" i="26" s="1"/>
  <c r="AI214" i="26" s="1"/>
  <c r="AI215" i="26" s="1"/>
  <c r="AI216" i="26" s="1"/>
  <c r="AI217" i="26" s="1"/>
  <c r="AI218" i="26" s="1"/>
  <c r="AI219" i="26" s="1"/>
  <c r="AI220" i="26" s="1"/>
  <c r="AI221" i="26" s="1"/>
  <c r="AI222" i="26" s="1"/>
  <c r="AI223" i="26" s="1"/>
  <c r="AI224" i="26" s="1"/>
  <c r="AI225" i="26" s="1"/>
  <c r="AI226" i="26" s="1"/>
  <c r="AI227" i="26" s="1"/>
  <c r="AI228" i="26" s="1"/>
  <c r="AI229" i="26" s="1"/>
  <c r="AI230" i="26" s="1"/>
  <c r="AI231" i="26" s="1"/>
  <c r="AI232" i="26" s="1"/>
  <c r="AI233" i="26" s="1"/>
  <c r="AI234" i="26" s="1"/>
  <c r="AI235" i="26" s="1"/>
  <c r="AI236" i="26" s="1"/>
  <c r="AI237" i="26" s="1"/>
  <c r="AI238" i="26" s="1"/>
  <c r="AI239" i="26" s="1"/>
  <c r="AI240" i="26" s="1"/>
  <c r="AI241" i="26" s="1"/>
  <c r="AI242" i="26" s="1"/>
  <c r="AI243" i="26" s="1"/>
  <c r="AI244" i="26" s="1"/>
  <c r="AI245" i="26" s="1"/>
  <c r="AI246" i="26" s="1"/>
  <c r="AI247" i="26" s="1"/>
  <c r="AI248" i="26" s="1"/>
  <c r="AI249" i="26" s="1"/>
  <c r="AI250" i="26" s="1"/>
  <c r="AI251" i="26" s="1"/>
  <c r="AI252" i="26" s="1"/>
  <c r="AI253" i="26" s="1"/>
  <c r="AI254" i="26" s="1"/>
  <c r="AI255" i="26" s="1"/>
  <c r="AI256" i="26" s="1"/>
  <c r="AI257" i="26" s="1"/>
  <c r="AI258" i="26" s="1"/>
  <c r="AI259" i="26" s="1"/>
  <c r="AI260" i="26" s="1"/>
  <c r="AI261" i="26" s="1"/>
  <c r="AI262" i="26" s="1"/>
  <c r="AI263" i="26" s="1"/>
  <c r="AI264" i="26" s="1"/>
  <c r="AI265" i="26" s="1"/>
  <c r="AI266" i="26" s="1"/>
  <c r="AI267" i="26" s="1"/>
  <c r="AI268" i="26" s="1"/>
  <c r="AI269" i="26" s="1"/>
  <c r="AI270" i="26" s="1"/>
  <c r="AI271" i="26" s="1"/>
  <c r="AI272" i="26" s="1"/>
  <c r="AI273" i="26" s="1"/>
  <c r="AI274" i="26" s="1"/>
  <c r="AI275" i="26" s="1"/>
  <c r="AI276" i="26" s="1"/>
  <c r="AI277" i="26" s="1"/>
  <c r="AI278" i="26" s="1"/>
  <c r="AI279" i="26" s="1"/>
  <c r="AI280" i="26" s="1"/>
  <c r="AI281" i="26" s="1"/>
  <c r="AI282" i="26" s="1"/>
  <c r="AI283" i="26" s="1"/>
  <c r="AI284" i="26" s="1"/>
  <c r="AI285" i="26" s="1"/>
  <c r="AI286" i="26" s="1"/>
  <c r="AI287" i="26" s="1"/>
  <c r="AI288" i="26" s="1"/>
  <c r="AI289" i="26" s="1"/>
  <c r="AI290" i="26" s="1"/>
  <c r="AI291" i="26" s="1"/>
  <c r="AI292" i="26" s="1"/>
  <c r="AI293" i="26" s="1"/>
  <c r="AI294" i="26" s="1"/>
  <c r="AI295" i="26" s="1"/>
  <c r="AI296" i="26" s="1"/>
  <c r="AI297" i="26" s="1"/>
  <c r="AI298" i="26" s="1"/>
  <c r="AI299" i="26" s="1"/>
  <c r="AI300" i="26" s="1"/>
  <c r="AI301" i="26" s="1"/>
  <c r="AI302" i="26" s="1"/>
  <c r="AI303" i="26" s="1"/>
  <c r="AI304" i="26" s="1"/>
  <c r="AI305" i="26" s="1"/>
  <c r="AI306" i="26" s="1"/>
  <c r="AI307" i="26" s="1"/>
  <c r="AI308" i="26" s="1"/>
  <c r="AI309" i="26" s="1"/>
  <c r="AI310" i="26" s="1"/>
  <c r="AI311" i="26" s="1"/>
  <c r="AI312" i="26" s="1"/>
  <c r="AI313" i="26" s="1"/>
  <c r="AI314" i="26" s="1"/>
  <c r="AI315" i="26" s="1"/>
  <c r="AI316" i="26" s="1"/>
  <c r="AI317" i="26" s="1"/>
  <c r="AI318" i="26" s="1"/>
  <c r="AI319" i="26" s="1"/>
  <c r="AI320" i="26" s="1"/>
  <c r="AI321" i="26" s="1"/>
  <c r="AI322" i="26" s="1"/>
  <c r="AI323" i="26" s="1"/>
  <c r="AI324" i="26" s="1"/>
  <c r="AI325" i="26" s="1"/>
  <c r="AI326" i="26" s="1"/>
  <c r="AI327" i="26" s="1"/>
  <c r="AI328" i="26" s="1"/>
  <c r="AI329" i="26" s="1"/>
  <c r="AI330" i="26" s="1"/>
  <c r="AI331" i="26" s="1"/>
  <c r="AI332" i="26" s="1"/>
  <c r="AI333" i="26" s="1"/>
  <c r="AI334" i="26" s="1"/>
  <c r="AI335" i="26" s="1"/>
  <c r="AI336" i="26" s="1"/>
  <c r="AI337" i="26" s="1"/>
  <c r="AI338" i="26" s="1"/>
  <c r="AI339" i="26" s="1"/>
  <c r="AI340" i="26" s="1"/>
  <c r="AI341" i="26" s="1"/>
  <c r="AI342" i="26" s="1"/>
  <c r="AI343" i="26" s="1"/>
  <c r="AI344" i="26" s="1"/>
  <c r="AI345" i="26" s="1"/>
  <c r="AI346" i="26" s="1"/>
  <c r="AI347" i="26" s="1"/>
  <c r="AI348" i="26" s="1"/>
  <c r="AI349" i="26" s="1"/>
  <c r="AI350" i="26" s="1"/>
  <c r="AI351" i="26" s="1"/>
  <c r="AI352" i="26" s="1"/>
  <c r="AI353" i="26" s="1"/>
  <c r="AI354" i="26" s="1"/>
  <c r="AI355" i="26" s="1"/>
  <c r="AI356" i="26" s="1"/>
  <c r="AI357" i="26" s="1"/>
  <c r="AI358" i="26" s="1"/>
  <c r="AI359" i="26" s="1"/>
  <c r="AI360" i="26" s="1"/>
  <c r="AI361" i="26" s="1"/>
  <c r="AI362" i="26" s="1"/>
  <c r="AI363" i="26" s="1"/>
  <c r="AI364" i="26" s="1"/>
  <c r="AI365" i="26" s="1"/>
  <c r="AI366" i="26" s="1"/>
  <c r="AI367" i="26" s="1"/>
  <c r="AI368" i="26" s="1"/>
  <c r="AI369" i="26" s="1"/>
  <c r="AI370" i="26" s="1"/>
  <c r="AI371" i="26" s="1"/>
  <c r="AI372" i="26" s="1"/>
  <c r="AI373" i="26" s="1"/>
  <c r="AI374" i="26" s="1"/>
  <c r="AI375" i="26" s="1"/>
  <c r="AI376" i="26" s="1"/>
  <c r="AI377" i="26" s="1"/>
  <c r="AI378" i="26" s="1"/>
  <c r="AI379" i="26" s="1"/>
  <c r="AI380" i="26" s="1"/>
  <c r="AI381" i="26" s="1"/>
  <c r="AI382" i="26" s="1"/>
  <c r="AI383" i="26" s="1"/>
  <c r="AI384" i="26" s="1"/>
  <c r="AI385" i="26" s="1"/>
  <c r="AI386" i="26" s="1"/>
  <c r="AI387" i="26" s="1"/>
  <c r="AI388" i="26" s="1"/>
  <c r="AI389" i="26" s="1"/>
  <c r="AI390" i="26" s="1"/>
  <c r="AI391" i="26" s="1"/>
  <c r="AI392" i="26" s="1"/>
  <c r="AI393" i="26" s="1"/>
  <c r="AI394" i="26" s="1"/>
  <c r="AI395" i="26" s="1"/>
  <c r="AI396" i="26" s="1"/>
  <c r="AI397" i="26" s="1"/>
  <c r="AI398" i="26" s="1"/>
  <c r="AI399" i="26" s="1"/>
  <c r="AI400" i="26" s="1"/>
  <c r="AI401" i="26" s="1"/>
  <c r="AI402" i="26" s="1"/>
  <c r="AI403" i="26" s="1"/>
  <c r="AI404" i="26" s="1"/>
  <c r="AI405" i="26" s="1"/>
  <c r="AI406" i="26" s="1"/>
  <c r="AI407" i="26" s="1"/>
  <c r="AI408" i="26" s="1"/>
  <c r="AI409" i="26" s="1"/>
  <c r="AI410" i="26" s="1"/>
  <c r="AI411" i="26" s="1"/>
  <c r="AI412" i="26" s="1"/>
  <c r="AI413" i="26" s="1"/>
  <c r="AI414" i="26" s="1"/>
  <c r="AI415" i="26" s="1"/>
  <c r="AI416" i="26" s="1"/>
  <c r="AI417" i="26" s="1"/>
  <c r="AI418" i="26" s="1"/>
  <c r="AI419" i="26" s="1"/>
  <c r="AI420" i="26" s="1"/>
  <c r="AI421" i="26" s="1"/>
  <c r="AI422" i="26" s="1"/>
  <c r="AI423" i="26" s="1"/>
  <c r="AI424" i="26" s="1"/>
  <c r="AI425" i="26" s="1"/>
  <c r="AI426" i="26" s="1"/>
  <c r="AI427" i="26" s="1"/>
  <c r="AI428" i="26" s="1"/>
  <c r="AI429" i="26" s="1"/>
  <c r="AI430" i="26" s="1"/>
  <c r="AI431" i="26" s="1"/>
  <c r="AI432" i="26" s="1"/>
  <c r="AI433" i="26" s="1"/>
  <c r="AI434" i="26" s="1"/>
  <c r="AI435" i="26" s="1"/>
  <c r="AI436" i="26" s="1"/>
  <c r="AI437" i="26" s="1"/>
  <c r="AI438" i="26" s="1"/>
  <c r="AI439" i="26" s="1"/>
  <c r="AI440" i="26" s="1"/>
  <c r="AI441" i="26" s="1"/>
  <c r="AI442" i="26" s="1"/>
  <c r="AI443" i="26" s="1"/>
  <c r="AI444" i="26" s="1"/>
  <c r="AI445" i="26" s="1"/>
  <c r="AI446" i="26" s="1"/>
  <c r="AI447" i="26" s="1"/>
  <c r="AI448" i="26" s="1"/>
  <c r="AI449" i="26" s="1"/>
  <c r="AI450" i="26" s="1"/>
  <c r="AI451" i="26" s="1"/>
  <c r="AI452" i="26" s="1"/>
  <c r="AI453" i="26" s="1"/>
  <c r="AI454" i="26" s="1"/>
  <c r="AI455" i="26" s="1"/>
  <c r="AI456" i="26" s="1"/>
  <c r="AI457" i="26" s="1"/>
  <c r="AI458" i="26" s="1"/>
  <c r="AI459" i="26" s="1"/>
  <c r="AI460" i="26" s="1"/>
  <c r="AI461" i="26" s="1"/>
  <c r="AI462" i="26" s="1"/>
  <c r="AI463" i="26" s="1"/>
  <c r="AI464" i="26" s="1"/>
  <c r="AI465" i="26" s="1"/>
  <c r="AI466" i="26" s="1"/>
  <c r="AI467" i="26" s="1"/>
  <c r="AI468" i="26" s="1"/>
  <c r="AI469" i="26" s="1"/>
  <c r="AI470" i="26" s="1"/>
  <c r="AI471" i="26" s="1"/>
  <c r="AI472" i="26" s="1"/>
  <c r="AI473" i="26" s="1"/>
  <c r="AI474" i="26" s="1"/>
  <c r="AI475" i="26" s="1"/>
  <c r="AI476" i="26" s="1"/>
  <c r="AI477" i="26" s="1"/>
  <c r="AI478" i="26" s="1"/>
  <c r="AI479" i="26" s="1"/>
  <c r="AI480" i="26" s="1"/>
  <c r="AI481" i="26" s="1"/>
  <c r="AI482" i="26" s="1"/>
  <c r="AI483" i="26" s="1"/>
  <c r="AI484" i="26" s="1"/>
  <c r="AI485" i="26" s="1"/>
  <c r="AI486" i="26" s="1"/>
  <c r="AI487" i="26" s="1"/>
  <c r="AI488" i="26" s="1"/>
  <c r="AI489" i="26" s="1"/>
  <c r="AI490" i="26" s="1"/>
  <c r="AI491" i="26" s="1"/>
  <c r="AI492" i="26" s="1"/>
  <c r="AI493" i="26" s="1"/>
  <c r="AI494" i="26" s="1"/>
  <c r="AI495" i="26" s="1"/>
  <c r="AI496" i="26" s="1"/>
  <c r="AI497" i="26" s="1"/>
  <c r="AI498" i="26" s="1"/>
  <c r="AI499" i="26" s="1"/>
  <c r="AI500" i="26" s="1"/>
  <c r="AI501" i="26" s="1"/>
  <c r="AI502" i="26" s="1"/>
  <c r="AI503" i="26" s="1"/>
  <c r="AI504" i="26" s="1"/>
  <c r="AI505" i="26" s="1"/>
  <c r="AI506" i="26" s="1"/>
  <c r="AI507" i="26" s="1"/>
  <c r="AI508" i="26" s="1"/>
  <c r="AI509" i="26" s="1"/>
  <c r="AI510" i="26" s="1"/>
  <c r="AI511" i="26" s="1"/>
  <c r="AI512" i="26" s="1"/>
  <c r="AI513" i="26" s="1"/>
  <c r="AI514" i="26" s="1"/>
  <c r="AI515" i="26" s="1"/>
  <c r="AI516" i="26" s="1"/>
  <c r="AI517" i="26" s="1"/>
  <c r="AI518" i="26" s="1"/>
  <c r="AI519" i="26" s="1"/>
  <c r="AI520" i="26" s="1"/>
  <c r="AI521" i="26" s="1"/>
  <c r="AI522" i="26" s="1"/>
  <c r="AI523" i="26" s="1"/>
  <c r="AI524" i="26" s="1"/>
  <c r="AI525" i="26" s="1"/>
  <c r="AI526" i="26" s="1"/>
  <c r="AI527" i="26" s="1"/>
  <c r="AI528" i="26" s="1"/>
  <c r="AI529" i="26" s="1"/>
  <c r="AI530" i="26" s="1"/>
  <c r="AI531" i="26" s="1"/>
  <c r="AI532" i="26" s="1"/>
  <c r="AI533" i="26" s="1"/>
  <c r="AI534" i="26" s="1"/>
  <c r="AI535" i="26" s="1"/>
  <c r="AI536" i="26" s="1"/>
  <c r="AI537" i="26" s="1"/>
  <c r="AI538" i="26" s="1"/>
  <c r="AI539" i="26" s="1"/>
  <c r="AI540" i="26" s="1"/>
  <c r="AI541" i="26" s="1"/>
  <c r="AI542" i="26" s="1"/>
  <c r="AI543" i="26" s="1"/>
  <c r="AI544" i="26" s="1"/>
  <c r="AI545" i="26" s="1"/>
  <c r="AI546" i="26" s="1"/>
  <c r="AI547" i="26" s="1"/>
  <c r="AI548" i="26" s="1"/>
  <c r="AI549" i="26" s="1"/>
  <c r="AI550" i="26" s="1"/>
  <c r="AI551" i="26" s="1"/>
  <c r="AI552" i="26" s="1"/>
  <c r="AI553" i="26" s="1"/>
  <c r="AI554" i="26" s="1"/>
  <c r="AI555" i="26" s="1"/>
  <c r="AI556" i="26" s="1"/>
  <c r="AI557" i="26" s="1"/>
  <c r="AI558" i="26" s="1"/>
  <c r="AI559" i="26" s="1"/>
  <c r="AI560" i="26" s="1"/>
  <c r="AI561" i="26" s="1"/>
  <c r="AI562" i="26" s="1"/>
  <c r="AI563" i="26" s="1"/>
  <c r="AI564" i="26" s="1"/>
  <c r="AI565" i="26" s="1"/>
  <c r="AI566" i="26" s="1"/>
  <c r="AI567" i="26" s="1"/>
  <c r="AI568" i="26" s="1"/>
  <c r="AI569" i="26" s="1"/>
  <c r="AI570" i="26" s="1"/>
  <c r="AI571" i="26" s="1"/>
  <c r="AI572" i="26" s="1"/>
  <c r="AI573" i="26" s="1"/>
  <c r="AI574" i="26" s="1"/>
  <c r="AI575" i="26" s="1"/>
  <c r="AI576" i="26" s="1"/>
  <c r="AI577" i="26" s="1"/>
  <c r="AI578" i="26" s="1"/>
  <c r="AI579" i="26" s="1"/>
  <c r="AI580" i="26" s="1"/>
  <c r="AI581" i="26" s="1"/>
  <c r="AI582" i="26" s="1"/>
  <c r="AI583" i="26" s="1"/>
  <c r="AI584" i="26" s="1"/>
  <c r="AI585" i="26" s="1"/>
  <c r="AI586" i="26" s="1"/>
  <c r="AI587" i="26" s="1"/>
  <c r="AI588" i="26" s="1"/>
  <c r="AI589" i="26" s="1"/>
  <c r="AI590" i="26" s="1"/>
  <c r="AI591" i="26" s="1"/>
  <c r="AI592" i="26" s="1"/>
  <c r="AI593" i="26" s="1"/>
  <c r="AI594" i="26" s="1"/>
  <c r="AI595" i="26" s="1"/>
  <c r="AI596" i="26" s="1"/>
  <c r="AI597" i="26" s="1"/>
  <c r="AI598" i="26" s="1"/>
  <c r="AI599" i="26" s="1"/>
  <c r="AI600" i="26" s="1"/>
  <c r="AI601" i="26" s="1"/>
  <c r="AI602" i="26" s="1"/>
  <c r="AI603" i="26" s="1"/>
  <c r="AI604" i="26" s="1"/>
  <c r="AI605" i="26" s="1"/>
  <c r="AI606" i="26" s="1"/>
  <c r="AI607" i="26" s="1"/>
  <c r="AI608" i="26" s="1"/>
  <c r="AI609" i="26" s="1"/>
  <c r="AI610" i="26" s="1"/>
  <c r="AI611" i="26" s="1"/>
  <c r="AI612" i="26" s="1"/>
  <c r="AI613" i="26" s="1"/>
  <c r="AI614" i="26" s="1"/>
  <c r="AI615" i="26" s="1"/>
  <c r="AI616" i="26" s="1"/>
  <c r="AI617" i="26" s="1"/>
  <c r="AI618" i="26" s="1"/>
  <c r="AI619" i="26" s="1"/>
  <c r="AI620" i="26" s="1"/>
  <c r="AI621" i="26" s="1"/>
  <c r="AI622" i="26" s="1"/>
  <c r="AI623" i="26" s="1"/>
  <c r="AI624" i="26" s="1"/>
  <c r="AI625" i="26" s="1"/>
  <c r="AI626" i="26" s="1"/>
  <c r="AI627" i="26" s="1"/>
  <c r="AI628" i="26" s="1"/>
  <c r="AI629" i="26" s="1"/>
  <c r="AI630" i="26" s="1"/>
  <c r="AI631" i="26" s="1"/>
  <c r="AI632" i="26" s="1"/>
  <c r="AI633" i="26" s="1"/>
  <c r="AI634" i="26" s="1"/>
  <c r="AI635" i="26" s="1"/>
  <c r="AI636" i="26" s="1"/>
  <c r="AI637" i="26" s="1"/>
  <c r="AI638" i="26" s="1"/>
  <c r="AI639" i="26" s="1"/>
  <c r="AI640" i="26" s="1"/>
  <c r="AI641" i="26" s="1"/>
  <c r="AI642" i="26" s="1"/>
  <c r="AI643" i="26" s="1"/>
  <c r="AI644" i="26" s="1"/>
  <c r="AI645" i="26" s="1"/>
  <c r="AI646" i="26" s="1"/>
  <c r="AI647" i="26" s="1"/>
  <c r="AI648" i="26" s="1"/>
  <c r="AI649" i="26" s="1"/>
  <c r="AI650" i="26" s="1"/>
  <c r="AI651" i="26" s="1"/>
  <c r="AI652" i="26" s="1"/>
  <c r="AI653" i="26" s="1"/>
  <c r="AI654" i="26" s="1"/>
  <c r="AI655" i="26" s="1"/>
  <c r="AI656" i="26" s="1"/>
  <c r="AI657" i="26" s="1"/>
  <c r="AI658" i="26" s="1"/>
  <c r="AI659" i="26" s="1"/>
  <c r="AI660" i="26" s="1"/>
  <c r="AI661" i="26" s="1"/>
  <c r="AI662" i="26" s="1"/>
  <c r="AI663" i="26" s="1"/>
  <c r="AI664" i="26" s="1"/>
  <c r="AI665" i="26" s="1"/>
  <c r="AI666" i="26" s="1"/>
  <c r="AI667" i="26" s="1"/>
  <c r="AI668" i="26" s="1"/>
  <c r="AI669" i="26" s="1"/>
  <c r="AI670" i="26" s="1"/>
  <c r="AI671" i="26" s="1"/>
  <c r="AI672" i="26" s="1"/>
  <c r="AI673" i="26" s="1"/>
  <c r="AI674" i="26" s="1"/>
  <c r="AI675" i="26" s="1"/>
  <c r="AI676" i="26" s="1"/>
  <c r="AI677" i="26" s="1"/>
  <c r="AI678" i="26" s="1"/>
  <c r="AI679" i="26" s="1"/>
  <c r="AI680" i="26" s="1"/>
  <c r="AI681" i="26" s="1"/>
  <c r="AI682" i="26" s="1"/>
  <c r="AI683" i="26" s="1"/>
  <c r="AI684" i="26" s="1"/>
  <c r="AI685" i="26" s="1"/>
  <c r="AI686" i="26" s="1"/>
  <c r="AI687" i="26" s="1"/>
  <c r="AI688" i="26" s="1"/>
  <c r="AI689" i="26" s="1"/>
  <c r="AI690" i="26" s="1"/>
  <c r="AI691" i="26" s="1"/>
  <c r="AI692" i="26" s="1"/>
  <c r="AI693" i="26" s="1"/>
  <c r="AI694" i="26" s="1"/>
  <c r="AI695" i="26" s="1"/>
  <c r="AI696" i="26" s="1"/>
  <c r="AI697" i="26" s="1"/>
  <c r="AI698" i="26" s="1"/>
  <c r="AI699" i="26" s="1"/>
  <c r="AI700" i="26" s="1"/>
  <c r="AI701" i="26" s="1"/>
  <c r="AI702" i="26" s="1"/>
  <c r="AI703" i="26" s="1"/>
  <c r="AI704" i="26" s="1"/>
  <c r="AI705" i="26" s="1"/>
  <c r="AI706" i="26" s="1"/>
  <c r="AI707" i="26" s="1"/>
  <c r="AI708" i="26" s="1"/>
  <c r="AI709" i="26" s="1"/>
  <c r="AI710" i="26" s="1"/>
  <c r="AI711" i="26" s="1"/>
  <c r="AI712" i="26" s="1"/>
  <c r="AI713" i="26" s="1"/>
  <c r="AI714" i="26" s="1"/>
  <c r="AI715" i="26" s="1"/>
  <c r="AI716" i="26" s="1"/>
  <c r="AI717" i="26" s="1"/>
  <c r="AI718" i="26" s="1"/>
  <c r="AI719" i="26" s="1"/>
  <c r="AI720" i="26" s="1"/>
  <c r="AI721" i="26" s="1"/>
  <c r="AI722" i="26" s="1"/>
  <c r="AI723" i="26" s="1"/>
  <c r="AI724" i="26" s="1"/>
  <c r="AI725" i="26" s="1"/>
  <c r="AI726" i="26" s="1"/>
  <c r="AI727" i="26" s="1"/>
  <c r="AI728" i="26" s="1"/>
  <c r="AI729" i="26" s="1"/>
  <c r="AI730" i="26" s="1"/>
  <c r="AI731" i="26" s="1"/>
  <c r="AI732" i="26" s="1"/>
  <c r="AI733" i="26" s="1"/>
  <c r="AI734" i="26" s="1"/>
  <c r="AI735" i="26" s="1"/>
  <c r="AI736" i="26" s="1"/>
  <c r="AI737" i="26" s="1"/>
  <c r="AI738" i="26" s="1"/>
  <c r="AI739" i="26" s="1"/>
  <c r="AI740" i="26" s="1"/>
  <c r="AI741" i="26" s="1"/>
  <c r="AI742" i="26" s="1"/>
  <c r="AI743" i="26" s="1"/>
  <c r="AI744" i="26" s="1"/>
  <c r="AI745" i="26" s="1"/>
  <c r="AI746" i="26" s="1"/>
  <c r="AI747" i="26" s="1"/>
  <c r="AI748" i="26" s="1"/>
  <c r="AI749" i="26" s="1"/>
  <c r="AI750" i="26" s="1"/>
  <c r="AI751" i="26" s="1"/>
  <c r="AI752" i="26" s="1"/>
  <c r="AI753" i="26" s="1"/>
  <c r="AI754" i="26" s="1"/>
  <c r="AI755" i="26" s="1"/>
  <c r="AI756" i="26" s="1"/>
  <c r="AI757" i="26" s="1"/>
  <c r="AI758" i="26" s="1"/>
  <c r="AI759" i="26" s="1"/>
  <c r="AI760" i="26" s="1"/>
  <c r="AI761" i="26" s="1"/>
  <c r="AI762" i="26" s="1"/>
  <c r="AI763" i="26" s="1"/>
  <c r="AI764" i="26" s="1"/>
  <c r="AI765" i="26" s="1"/>
  <c r="AI766" i="26" s="1"/>
  <c r="AI767" i="26" s="1"/>
  <c r="AI768" i="26" s="1"/>
  <c r="AI769" i="26" s="1"/>
  <c r="AI770" i="26" s="1"/>
  <c r="AI771" i="26" s="1"/>
  <c r="AI772" i="26" s="1"/>
  <c r="AI773" i="26" s="1"/>
  <c r="AI774" i="26" s="1"/>
  <c r="AI775" i="26" s="1"/>
  <c r="AI776" i="26" s="1"/>
  <c r="AI777" i="26" s="1"/>
  <c r="AI778" i="26" s="1"/>
  <c r="AI779" i="26" s="1"/>
  <c r="AI780" i="26" s="1"/>
  <c r="AI781" i="26" s="1"/>
  <c r="AI782" i="26" s="1"/>
  <c r="AI783" i="26" s="1"/>
  <c r="AI784" i="26" s="1"/>
  <c r="AI785" i="26" s="1"/>
  <c r="AI786" i="26" s="1"/>
  <c r="AI787" i="26" s="1"/>
  <c r="AI788" i="26" s="1"/>
  <c r="AI789" i="26" s="1"/>
  <c r="AI790" i="26" s="1"/>
  <c r="AI791" i="26" s="1"/>
  <c r="AI792" i="26" s="1"/>
  <c r="AI793" i="26" s="1"/>
  <c r="AI794" i="26" s="1"/>
  <c r="AI795" i="26" s="1"/>
  <c r="AI796" i="26" s="1"/>
  <c r="AI797" i="26" s="1"/>
  <c r="AI798" i="26" s="1"/>
  <c r="AI799" i="26" s="1"/>
  <c r="AI800" i="26" s="1"/>
  <c r="AI801" i="26" s="1"/>
  <c r="AI802" i="26" s="1"/>
  <c r="AI803" i="26" s="1"/>
  <c r="AI804" i="26" s="1"/>
  <c r="AI805" i="26" s="1"/>
  <c r="AI806" i="26" s="1"/>
  <c r="AI807" i="26" s="1"/>
  <c r="AI808" i="26" s="1"/>
  <c r="AI809" i="26" s="1"/>
  <c r="AI810" i="26" s="1"/>
  <c r="AI811" i="26" s="1"/>
  <c r="AD32" i="26"/>
  <c r="AD33" i="26" s="1"/>
  <c r="AD34" i="26" s="1"/>
  <c r="AD35" i="26" s="1"/>
  <c r="AD36" i="26" s="1"/>
  <c r="AD37" i="26" s="1"/>
  <c r="AD38" i="26" s="1"/>
  <c r="AD39" i="26" s="1"/>
  <c r="AD40" i="26" s="1"/>
  <c r="AD41" i="26" s="1"/>
  <c r="AD42" i="26" s="1"/>
  <c r="AD43" i="26" s="1"/>
  <c r="AD44" i="26" s="1"/>
  <c r="AD45" i="26" s="1"/>
  <c r="AD46" i="26" s="1"/>
  <c r="AD47" i="26" s="1"/>
  <c r="AD48" i="26" s="1"/>
  <c r="AD49" i="26" s="1"/>
  <c r="AD50" i="26" s="1"/>
  <c r="AD51" i="26" s="1"/>
  <c r="AD52" i="26" s="1"/>
  <c r="AD53" i="26" s="1"/>
  <c r="AD54" i="26" s="1"/>
  <c r="AD55" i="26" s="1"/>
  <c r="AD56" i="26" s="1"/>
  <c r="AD57" i="26" s="1"/>
  <c r="AD58" i="26" s="1"/>
  <c r="AD59" i="26" s="1"/>
  <c r="AD60" i="26" s="1"/>
  <c r="AD61" i="26" s="1"/>
  <c r="AD62" i="26" s="1"/>
  <c r="AD63" i="26" s="1"/>
  <c r="AD64" i="26" s="1"/>
  <c r="AD65" i="26" s="1"/>
  <c r="AD66" i="26" s="1"/>
  <c r="AD67" i="26" s="1"/>
  <c r="AD68" i="26" s="1"/>
  <c r="AD69" i="26" s="1"/>
  <c r="AD70" i="26" s="1"/>
  <c r="AD71" i="26" s="1"/>
  <c r="AD72" i="26" s="1"/>
  <c r="AD73" i="26" s="1"/>
  <c r="AD74" i="26" s="1"/>
  <c r="AD75" i="26" s="1"/>
  <c r="AD76" i="26" s="1"/>
  <c r="AD77" i="26" s="1"/>
  <c r="AD78" i="26" s="1"/>
  <c r="AD79" i="26" s="1"/>
  <c r="AD80" i="26" s="1"/>
  <c r="AD81" i="26" s="1"/>
  <c r="AD82" i="26" s="1"/>
  <c r="AD83" i="26" s="1"/>
  <c r="AD84" i="26" s="1"/>
  <c r="AD85" i="26" s="1"/>
  <c r="AD86" i="26" s="1"/>
  <c r="AD87" i="26" s="1"/>
  <c r="AD88" i="26" s="1"/>
  <c r="AD89" i="26" s="1"/>
  <c r="AD90" i="26" s="1"/>
  <c r="AD91" i="26" s="1"/>
  <c r="AD92" i="26" s="1"/>
  <c r="AD93" i="26" s="1"/>
  <c r="AD94" i="26" s="1"/>
  <c r="AD95" i="26" s="1"/>
  <c r="AD96" i="26" s="1"/>
  <c r="AD97" i="26" s="1"/>
  <c r="AD98" i="26" s="1"/>
  <c r="AD99" i="26" s="1"/>
  <c r="AD100" i="26" s="1"/>
  <c r="AD101" i="26" s="1"/>
  <c r="AD102" i="26" s="1"/>
  <c r="AD103" i="26" s="1"/>
  <c r="AD104" i="26" s="1"/>
  <c r="AD105" i="26" s="1"/>
  <c r="AD106" i="26" s="1"/>
  <c r="AD107" i="26" s="1"/>
  <c r="AD108" i="26" s="1"/>
  <c r="AD109" i="26" s="1"/>
  <c r="AD110" i="26" s="1"/>
  <c r="AD111" i="26" s="1"/>
  <c r="AD112" i="26" s="1"/>
  <c r="AD113" i="26" s="1"/>
  <c r="AD114" i="26" s="1"/>
  <c r="AD115" i="26" s="1"/>
  <c r="AD116" i="26" s="1"/>
  <c r="AD117" i="26" s="1"/>
  <c r="AD118" i="26" s="1"/>
  <c r="AD119" i="26" s="1"/>
  <c r="AD120" i="26" s="1"/>
  <c r="AD121" i="26" s="1"/>
  <c r="AD122" i="26" s="1"/>
  <c r="AD123" i="26" s="1"/>
  <c r="AD124" i="26" s="1"/>
  <c r="AD125" i="26" s="1"/>
  <c r="AD126" i="26" s="1"/>
  <c r="AD127" i="26" s="1"/>
  <c r="AD128" i="26" s="1"/>
  <c r="AD129" i="26" s="1"/>
  <c r="AD130" i="26" s="1"/>
  <c r="AD131" i="26" s="1"/>
  <c r="AD132" i="26" s="1"/>
  <c r="AD133" i="26" s="1"/>
  <c r="AD134" i="26" s="1"/>
  <c r="AD135" i="26" s="1"/>
  <c r="AD136" i="26" s="1"/>
  <c r="AD137" i="26" s="1"/>
  <c r="AD138" i="26" s="1"/>
  <c r="AD139" i="26" s="1"/>
  <c r="AD140" i="26" s="1"/>
  <c r="AD141" i="26" s="1"/>
  <c r="AD142" i="26" s="1"/>
  <c r="AD143" i="26" s="1"/>
  <c r="AD144" i="26" s="1"/>
  <c r="AD145" i="26" s="1"/>
  <c r="AD146" i="26" s="1"/>
  <c r="AD147" i="26" s="1"/>
  <c r="AD148" i="26" s="1"/>
  <c r="AD149" i="26" s="1"/>
  <c r="AD150" i="26" s="1"/>
  <c r="AD151" i="26" s="1"/>
  <c r="AD152" i="26" s="1"/>
  <c r="AD153" i="26" s="1"/>
  <c r="AD154" i="26" s="1"/>
  <c r="AD155" i="26" s="1"/>
  <c r="AD156" i="26" s="1"/>
  <c r="AD157" i="26" s="1"/>
  <c r="AD158" i="26" s="1"/>
  <c r="AD159" i="26" s="1"/>
  <c r="AD160" i="26" s="1"/>
  <c r="AD161" i="26" s="1"/>
  <c r="AD162" i="26" s="1"/>
  <c r="AD163" i="26" s="1"/>
  <c r="AD164" i="26" s="1"/>
  <c r="AD165" i="26" s="1"/>
  <c r="AD166" i="26" s="1"/>
  <c r="AD167" i="26" s="1"/>
  <c r="AD168" i="26" s="1"/>
  <c r="AD169" i="26" s="1"/>
  <c r="AD170" i="26" s="1"/>
  <c r="AD171" i="26" s="1"/>
  <c r="AD172" i="26" s="1"/>
  <c r="AD173" i="26" s="1"/>
  <c r="AD174" i="26" s="1"/>
  <c r="AD175" i="26" s="1"/>
  <c r="AD176" i="26" s="1"/>
  <c r="AD177" i="26" s="1"/>
  <c r="AD178" i="26" s="1"/>
  <c r="AD179" i="26" s="1"/>
  <c r="AD180" i="26" s="1"/>
  <c r="AD181" i="26" s="1"/>
  <c r="AD182" i="26" s="1"/>
  <c r="AD183" i="26" s="1"/>
  <c r="AD184" i="26" s="1"/>
  <c r="AD185" i="26" s="1"/>
  <c r="AD186" i="26" s="1"/>
  <c r="AD187" i="26" s="1"/>
  <c r="AD188" i="26" s="1"/>
  <c r="AD189" i="26" s="1"/>
  <c r="AD190" i="26" s="1"/>
  <c r="AD191" i="26" s="1"/>
  <c r="AD192" i="26" s="1"/>
  <c r="AD193" i="26" s="1"/>
  <c r="AD194" i="26" s="1"/>
  <c r="AD195" i="26" s="1"/>
  <c r="AD196" i="26" s="1"/>
  <c r="AD197" i="26" s="1"/>
  <c r="AD198" i="26" s="1"/>
  <c r="AD199" i="26" s="1"/>
  <c r="AD200" i="26" s="1"/>
  <c r="AD201" i="26" s="1"/>
  <c r="AD202" i="26" s="1"/>
  <c r="AD203" i="26" s="1"/>
  <c r="AD204" i="26" s="1"/>
  <c r="AD205" i="26" s="1"/>
  <c r="AD206" i="26" s="1"/>
  <c r="AD207" i="26" s="1"/>
  <c r="AD208" i="26" s="1"/>
  <c r="AD209" i="26" s="1"/>
  <c r="AD210" i="26" s="1"/>
  <c r="AD211" i="26" s="1"/>
  <c r="AD212" i="26" s="1"/>
  <c r="AD213" i="26" s="1"/>
  <c r="AD214" i="26" s="1"/>
  <c r="AD215" i="26" s="1"/>
  <c r="AD216" i="26" s="1"/>
  <c r="AD217" i="26" s="1"/>
  <c r="AD218" i="26" s="1"/>
  <c r="AD219" i="26" s="1"/>
  <c r="AD220" i="26" s="1"/>
  <c r="AD221" i="26" s="1"/>
  <c r="AD222" i="26" s="1"/>
  <c r="AD223" i="26" s="1"/>
  <c r="AD224" i="26" s="1"/>
  <c r="AD225" i="26" s="1"/>
  <c r="AD226" i="26" s="1"/>
  <c r="AD227" i="26" s="1"/>
  <c r="AD228" i="26" s="1"/>
  <c r="AD229" i="26" s="1"/>
  <c r="AD230" i="26" s="1"/>
  <c r="AD231" i="26" s="1"/>
  <c r="AD232" i="26" s="1"/>
  <c r="AD233" i="26" s="1"/>
  <c r="AD234" i="26" s="1"/>
  <c r="AD235" i="26" s="1"/>
  <c r="AD236" i="26" s="1"/>
  <c r="AD237" i="26" s="1"/>
  <c r="AD238" i="26" s="1"/>
  <c r="AD239" i="26" s="1"/>
  <c r="AD240" i="26" s="1"/>
  <c r="AD241" i="26" s="1"/>
  <c r="AD242" i="26" s="1"/>
  <c r="AD243" i="26" s="1"/>
  <c r="AD244" i="26" s="1"/>
  <c r="AD245" i="26" s="1"/>
  <c r="AD246" i="26" s="1"/>
  <c r="AD247" i="26" s="1"/>
  <c r="AD248" i="26" s="1"/>
  <c r="AD249" i="26" s="1"/>
  <c r="AD250" i="26" s="1"/>
  <c r="AD251" i="26" s="1"/>
  <c r="AD252" i="26" s="1"/>
  <c r="AD253" i="26" s="1"/>
  <c r="AD254" i="26" s="1"/>
  <c r="AD255" i="26" s="1"/>
  <c r="AD256" i="26" s="1"/>
  <c r="AD257" i="26" s="1"/>
  <c r="AD258" i="26" s="1"/>
  <c r="AD259" i="26" s="1"/>
  <c r="AD260" i="26" s="1"/>
  <c r="AD261" i="26" s="1"/>
  <c r="AD262" i="26" s="1"/>
  <c r="AD263" i="26" s="1"/>
  <c r="AD264" i="26" s="1"/>
  <c r="AD265" i="26" s="1"/>
  <c r="AD266" i="26" s="1"/>
  <c r="AD267" i="26" s="1"/>
  <c r="AD268" i="26" s="1"/>
  <c r="AD269" i="26" s="1"/>
  <c r="AD270" i="26" s="1"/>
  <c r="AD271" i="26" s="1"/>
  <c r="AD272" i="26" s="1"/>
  <c r="AD273" i="26" s="1"/>
  <c r="AD274" i="26" s="1"/>
  <c r="AD275" i="26" s="1"/>
  <c r="AD276" i="26" s="1"/>
  <c r="AD277" i="26" s="1"/>
  <c r="AD278" i="26" s="1"/>
  <c r="AD279" i="26" s="1"/>
  <c r="AD280" i="26" s="1"/>
  <c r="AD281" i="26" s="1"/>
  <c r="AD282" i="26" s="1"/>
  <c r="AD283" i="26" s="1"/>
  <c r="AD284" i="26" s="1"/>
  <c r="AD285" i="26" s="1"/>
  <c r="AD286" i="26" s="1"/>
  <c r="AD287" i="26" s="1"/>
  <c r="AD288" i="26" s="1"/>
  <c r="AD289" i="26" s="1"/>
  <c r="AD290" i="26" s="1"/>
  <c r="AD291" i="26" s="1"/>
  <c r="AD292" i="26" s="1"/>
  <c r="AD293" i="26" s="1"/>
  <c r="AD294" i="26" s="1"/>
  <c r="AD295" i="26" s="1"/>
  <c r="AD296" i="26" s="1"/>
  <c r="AD297" i="26" s="1"/>
  <c r="AD298" i="26" s="1"/>
  <c r="AD299" i="26" s="1"/>
  <c r="AD300" i="26" s="1"/>
  <c r="AD301" i="26" s="1"/>
  <c r="AD302" i="26" s="1"/>
  <c r="AD303" i="26" s="1"/>
  <c r="AD304" i="26" s="1"/>
  <c r="AD305" i="26" s="1"/>
  <c r="AD306" i="26" s="1"/>
  <c r="AD307" i="26" s="1"/>
  <c r="AD308" i="26" s="1"/>
  <c r="AD309" i="26" s="1"/>
  <c r="AD310" i="26" s="1"/>
  <c r="AD311" i="26" s="1"/>
  <c r="AD312" i="26" s="1"/>
  <c r="AD313" i="26" s="1"/>
  <c r="AD314" i="26" s="1"/>
  <c r="AD315" i="26" s="1"/>
  <c r="AD316" i="26" s="1"/>
  <c r="AD317" i="26" s="1"/>
  <c r="AD318" i="26" s="1"/>
  <c r="AD319" i="26" s="1"/>
  <c r="AD320" i="26" s="1"/>
  <c r="AD321" i="26" s="1"/>
  <c r="AD322" i="26" s="1"/>
  <c r="AD323" i="26" s="1"/>
  <c r="AD324" i="26" s="1"/>
  <c r="AD325" i="26" s="1"/>
  <c r="AD326" i="26" s="1"/>
  <c r="AD327" i="26" s="1"/>
  <c r="AD328" i="26" s="1"/>
  <c r="AD329" i="26" s="1"/>
  <c r="AD330" i="26" s="1"/>
  <c r="AD331" i="26" s="1"/>
  <c r="AD332" i="26" s="1"/>
  <c r="AD333" i="26" s="1"/>
  <c r="AD334" i="26" s="1"/>
  <c r="AD335" i="26" s="1"/>
  <c r="AD336" i="26" s="1"/>
  <c r="AD337" i="26" s="1"/>
  <c r="AD338" i="26" s="1"/>
  <c r="AD339" i="26" s="1"/>
  <c r="AD340" i="26" s="1"/>
  <c r="AD341" i="26" s="1"/>
  <c r="AD342" i="26" s="1"/>
  <c r="AD343" i="26" s="1"/>
  <c r="AD344" i="26" s="1"/>
  <c r="AD345" i="26" s="1"/>
  <c r="AD346" i="26" s="1"/>
  <c r="AD347" i="26" s="1"/>
  <c r="AD348" i="26" s="1"/>
  <c r="AD349" i="26" s="1"/>
  <c r="AD350" i="26" s="1"/>
  <c r="AD351" i="26" s="1"/>
  <c r="AD352" i="26" s="1"/>
  <c r="AD353" i="26" s="1"/>
  <c r="AD354" i="26" s="1"/>
  <c r="AD355" i="26" s="1"/>
  <c r="AD356" i="26" s="1"/>
  <c r="AD357" i="26" s="1"/>
  <c r="AD358" i="26" s="1"/>
  <c r="AD359" i="26" s="1"/>
  <c r="AD360" i="26" s="1"/>
  <c r="AD361" i="26" s="1"/>
  <c r="AD362" i="26" s="1"/>
  <c r="AD363" i="26" s="1"/>
  <c r="AD364" i="26" s="1"/>
  <c r="AD365" i="26" s="1"/>
  <c r="AD366" i="26" s="1"/>
  <c r="AD367" i="26" s="1"/>
  <c r="AD368" i="26" s="1"/>
  <c r="AD369" i="26" s="1"/>
  <c r="AD370" i="26" s="1"/>
  <c r="AD371" i="26" s="1"/>
  <c r="AD372" i="26" s="1"/>
  <c r="AD373" i="26" s="1"/>
  <c r="AD374" i="26" s="1"/>
  <c r="AD375" i="26" s="1"/>
  <c r="AD376" i="26" s="1"/>
  <c r="AD377" i="26" s="1"/>
  <c r="AD378" i="26" s="1"/>
  <c r="AD379" i="26" s="1"/>
  <c r="AD380" i="26" s="1"/>
  <c r="AD381" i="26" s="1"/>
  <c r="AD382" i="26" s="1"/>
  <c r="AD383" i="26" s="1"/>
  <c r="AD384" i="26" s="1"/>
  <c r="AD385" i="26" s="1"/>
  <c r="AD386" i="26" s="1"/>
  <c r="AD387" i="26" s="1"/>
  <c r="AD388" i="26" s="1"/>
  <c r="AD389" i="26" s="1"/>
  <c r="AD390" i="26" s="1"/>
  <c r="AD391" i="26" s="1"/>
  <c r="AD392" i="26" s="1"/>
  <c r="AD393" i="26" s="1"/>
  <c r="AD394" i="26" s="1"/>
  <c r="AD395" i="26" s="1"/>
  <c r="AD396" i="26" s="1"/>
  <c r="AD397" i="26" s="1"/>
  <c r="AD398" i="26" s="1"/>
  <c r="AD399" i="26" s="1"/>
  <c r="AD400" i="26" s="1"/>
  <c r="AD401" i="26" s="1"/>
  <c r="AD402" i="26" s="1"/>
  <c r="AD403" i="26" s="1"/>
  <c r="AD404" i="26" s="1"/>
  <c r="AD405" i="26" s="1"/>
  <c r="AD406" i="26" s="1"/>
  <c r="AD407" i="26" s="1"/>
  <c r="AD408" i="26" s="1"/>
  <c r="AD409" i="26" s="1"/>
  <c r="AD410" i="26" s="1"/>
  <c r="AD411" i="26" s="1"/>
  <c r="AD412" i="26" s="1"/>
  <c r="AD413" i="26" s="1"/>
  <c r="AD414" i="26" s="1"/>
  <c r="AD415" i="26" s="1"/>
  <c r="AD416" i="26" s="1"/>
  <c r="AD417" i="26" s="1"/>
  <c r="AD418" i="26" s="1"/>
  <c r="AD419" i="26" s="1"/>
  <c r="AD420" i="26" s="1"/>
  <c r="AD421" i="26" s="1"/>
  <c r="AD422" i="26" s="1"/>
  <c r="AD423" i="26" s="1"/>
  <c r="AD424" i="26" s="1"/>
  <c r="AD425" i="26" s="1"/>
  <c r="AD426" i="26" s="1"/>
  <c r="AD427" i="26" s="1"/>
  <c r="AD428" i="26" s="1"/>
  <c r="AD429" i="26" s="1"/>
  <c r="AD430" i="26" s="1"/>
  <c r="AD431" i="26" s="1"/>
  <c r="AD432" i="26" s="1"/>
  <c r="AD433" i="26" s="1"/>
  <c r="AD434" i="26" s="1"/>
  <c r="AD435" i="26" s="1"/>
  <c r="AD436" i="26" s="1"/>
  <c r="AD437" i="26" s="1"/>
  <c r="AD438" i="26" s="1"/>
  <c r="AD439" i="26" s="1"/>
  <c r="AD440" i="26" s="1"/>
  <c r="AD441" i="26" s="1"/>
  <c r="AD442" i="26" s="1"/>
  <c r="AD443" i="26" s="1"/>
  <c r="AD444" i="26" s="1"/>
  <c r="AD445" i="26" s="1"/>
  <c r="AD446" i="26" s="1"/>
  <c r="AD447" i="26" s="1"/>
  <c r="AD448" i="26" s="1"/>
  <c r="AD449" i="26" s="1"/>
  <c r="AD450" i="26" s="1"/>
  <c r="AD451" i="26" s="1"/>
  <c r="AD452" i="26" s="1"/>
  <c r="AD453" i="26" s="1"/>
  <c r="AD454" i="26" s="1"/>
  <c r="AD455" i="26" s="1"/>
  <c r="AD456" i="26" s="1"/>
  <c r="AD457" i="26" s="1"/>
  <c r="AD458" i="26" s="1"/>
  <c r="AD459" i="26" s="1"/>
  <c r="AD460" i="26" s="1"/>
  <c r="AD461" i="26" s="1"/>
  <c r="AD462" i="26" s="1"/>
  <c r="AD463" i="26" s="1"/>
  <c r="AD464" i="26" s="1"/>
  <c r="AD465" i="26" s="1"/>
  <c r="AD466" i="26" s="1"/>
  <c r="AD467" i="26" s="1"/>
  <c r="AD468" i="26" s="1"/>
  <c r="AD469" i="26" s="1"/>
  <c r="AD470" i="26" s="1"/>
  <c r="AD471" i="26" s="1"/>
  <c r="AD472" i="26" s="1"/>
  <c r="AD473" i="26" s="1"/>
  <c r="AD474" i="26" s="1"/>
  <c r="AD475" i="26" s="1"/>
  <c r="AD476" i="26" s="1"/>
  <c r="AD477" i="26" s="1"/>
  <c r="AD478" i="26" s="1"/>
  <c r="AD479" i="26" s="1"/>
  <c r="AD480" i="26" s="1"/>
  <c r="AD481" i="26" s="1"/>
  <c r="AD482" i="26" s="1"/>
  <c r="AD483" i="26" s="1"/>
  <c r="AD484" i="26" s="1"/>
  <c r="AD485" i="26" s="1"/>
  <c r="AD486" i="26" s="1"/>
  <c r="AD487" i="26" s="1"/>
  <c r="AD488" i="26" s="1"/>
  <c r="AD489" i="26" s="1"/>
  <c r="AD490" i="26" s="1"/>
  <c r="AD491" i="26" s="1"/>
  <c r="AD492" i="26" s="1"/>
  <c r="AD493" i="26" s="1"/>
  <c r="AD494" i="26" s="1"/>
  <c r="AD495" i="26" s="1"/>
  <c r="AD496" i="26" s="1"/>
  <c r="AD497" i="26" s="1"/>
  <c r="AD498" i="26" s="1"/>
  <c r="AD499" i="26" s="1"/>
  <c r="AD500" i="26" s="1"/>
  <c r="AD501" i="26" s="1"/>
  <c r="AD502" i="26" s="1"/>
  <c r="AD503" i="26" s="1"/>
  <c r="AD504" i="26" s="1"/>
  <c r="AD505" i="26" s="1"/>
  <c r="AD506" i="26" s="1"/>
  <c r="AD507" i="26" s="1"/>
  <c r="AD508" i="26" s="1"/>
  <c r="AD509" i="26" s="1"/>
  <c r="AD510" i="26" s="1"/>
  <c r="AD511" i="26" s="1"/>
  <c r="AD512" i="26" s="1"/>
  <c r="AD513" i="26" s="1"/>
  <c r="AD514" i="26" s="1"/>
  <c r="AD515" i="26" s="1"/>
  <c r="AD516" i="26" s="1"/>
  <c r="AD517" i="26" s="1"/>
  <c r="AD518" i="26" s="1"/>
  <c r="AD519" i="26" s="1"/>
  <c r="AD520" i="26" s="1"/>
  <c r="AD521" i="26" s="1"/>
  <c r="AD522" i="26" s="1"/>
  <c r="AD523" i="26" s="1"/>
  <c r="AD524" i="26" s="1"/>
  <c r="AD525" i="26" s="1"/>
  <c r="AD526" i="26" s="1"/>
  <c r="AD527" i="26" s="1"/>
  <c r="AD528" i="26" s="1"/>
  <c r="AD529" i="26" s="1"/>
  <c r="AD530" i="26" s="1"/>
  <c r="AD531" i="26" s="1"/>
  <c r="AD532" i="26" s="1"/>
  <c r="AD533" i="26" s="1"/>
  <c r="AD534" i="26" s="1"/>
  <c r="AD535" i="26" s="1"/>
  <c r="AD536" i="26" s="1"/>
  <c r="AD537" i="26" s="1"/>
  <c r="AD538" i="26" s="1"/>
  <c r="AD539" i="26" s="1"/>
  <c r="AD540" i="26" s="1"/>
  <c r="AD541" i="26" s="1"/>
  <c r="AD542" i="26" s="1"/>
  <c r="AD543" i="26" s="1"/>
  <c r="AD544" i="26" s="1"/>
  <c r="AD545" i="26" s="1"/>
  <c r="AD546" i="26" s="1"/>
  <c r="AD547" i="26" s="1"/>
  <c r="AD548" i="26" s="1"/>
  <c r="AD549" i="26" s="1"/>
  <c r="AD550" i="26" s="1"/>
  <c r="AD551" i="26" s="1"/>
  <c r="AD552" i="26" s="1"/>
  <c r="AD553" i="26" s="1"/>
  <c r="AD554" i="26" s="1"/>
  <c r="AD555" i="26" s="1"/>
  <c r="AD556" i="26" s="1"/>
  <c r="AD557" i="26" s="1"/>
  <c r="AD558" i="26" s="1"/>
  <c r="AD559" i="26" s="1"/>
  <c r="AD560" i="26" s="1"/>
  <c r="AD561" i="26" s="1"/>
  <c r="AD562" i="26" s="1"/>
  <c r="AD563" i="26" s="1"/>
  <c r="AD564" i="26" s="1"/>
  <c r="AD565" i="26" s="1"/>
  <c r="AD566" i="26" s="1"/>
  <c r="AD567" i="26" s="1"/>
  <c r="AD568" i="26" s="1"/>
  <c r="AD569" i="26" s="1"/>
  <c r="AD570" i="26" s="1"/>
  <c r="AD571" i="26" s="1"/>
  <c r="AD572" i="26" s="1"/>
  <c r="AD573" i="26" s="1"/>
  <c r="AD574" i="26" s="1"/>
  <c r="AD575" i="26" s="1"/>
  <c r="AD576" i="26" s="1"/>
  <c r="AD577" i="26" s="1"/>
  <c r="AD578" i="26" s="1"/>
  <c r="AD579" i="26" s="1"/>
  <c r="AD580" i="26" s="1"/>
  <c r="AD581" i="26" s="1"/>
  <c r="AD582" i="26" s="1"/>
  <c r="AD583" i="26" s="1"/>
  <c r="AD584" i="26" s="1"/>
  <c r="AD585" i="26" s="1"/>
  <c r="AD586" i="26" s="1"/>
  <c r="AD587" i="26" s="1"/>
  <c r="AD588" i="26" s="1"/>
  <c r="AD589" i="26" s="1"/>
  <c r="AD590" i="26" s="1"/>
  <c r="AD591" i="26" s="1"/>
  <c r="AD592" i="26" s="1"/>
  <c r="AD593" i="26" s="1"/>
  <c r="AD594" i="26" s="1"/>
  <c r="AD595" i="26" s="1"/>
  <c r="AD596" i="26" s="1"/>
  <c r="AD597" i="26" s="1"/>
  <c r="AD598" i="26" s="1"/>
  <c r="AD599" i="26" s="1"/>
  <c r="AD600" i="26" s="1"/>
  <c r="AD601" i="26" s="1"/>
  <c r="AD602" i="26" s="1"/>
  <c r="AD603" i="26" s="1"/>
  <c r="AD604" i="26" s="1"/>
  <c r="AD605" i="26" s="1"/>
  <c r="AD606" i="26" s="1"/>
  <c r="AD607" i="26" s="1"/>
  <c r="AD608" i="26" s="1"/>
  <c r="AD609" i="26" s="1"/>
  <c r="AD610" i="26" s="1"/>
  <c r="AD611" i="26" s="1"/>
  <c r="AD612" i="26" s="1"/>
  <c r="AD613" i="26" s="1"/>
  <c r="AD614" i="26" s="1"/>
  <c r="AD615" i="26" s="1"/>
  <c r="AD616" i="26" s="1"/>
  <c r="AD617" i="26" s="1"/>
  <c r="AD618" i="26" s="1"/>
  <c r="AD619" i="26" s="1"/>
  <c r="AD620" i="26" s="1"/>
  <c r="AD621" i="26" s="1"/>
  <c r="AD622" i="26" s="1"/>
  <c r="AD623" i="26" s="1"/>
  <c r="AD624" i="26" s="1"/>
  <c r="AD625" i="26" s="1"/>
  <c r="AD626" i="26" s="1"/>
  <c r="AD627" i="26" s="1"/>
  <c r="AD628" i="26" s="1"/>
  <c r="AD629" i="26" s="1"/>
  <c r="AD630" i="26" s="1"/>
  <c r="AD631" i="26" s="1"/>
  <c r="AD632" i="26" s="1"/>
  <c r="AD633" i="26" s="1"/>
  <c r="AD634" i="26" s="1"/>
  <c r="AD635" i="26" s="1"/>
  <c r="AD636" i="26" s="1"/>
  <c r="AD637" i="26" s="1"/>
  <c r="AD638" i="26" s="1"/>
  <c r="AD639" i="26" s="1"/>
  <c r="AD640" i="26" s="1"/>
  <c r="AD641" i="26" s="1"/>
  <c r="AD642" i="26" s="1"/>
  <c r="AD643" i="26" s="1"/>
  <c r="AD644" i="26" s="1"/>
  <c r="AD645" i="26" s="1"/>
  <c r="AD646" i="26" s="1"/>
  <c r="AD647" i="26" s="1"/>
  <c r="AD648" i="26" s="1"/>
  <c r="AD649" i="26" s="1"/>
  <c r="AD650" i="26" s="1"/>
  <c r="AD651" i="26" s="1"/>
  <c r="AD652" i="26" s="1"/>
  <c r="AD653" i="26" s="1"/>
  <c r="AD654" i="26" s="1"/>
  <c r="AD655" i="26" s="1"/>
  <c r="AD656" i="26" s="1"/>
  <c r="AD657" i="26" s="1"/>
  <c r="AD658" i="26" s="1"/>
  <c r="AD659" i="26" s="1"/>
  <c r="AD660" i="26" s="1"/>
  <c r="AD661" i="26" s="1"/>
  <c r="AD662" i="26" s="1"/>
  <c r="AD663" i="26" s="1"/>
  <c r="AD664" i="26" s="1"/>
  <c r="AD665" i="26" s="1"/>
  <c r="AD666" i="26" s="1"/>
  <c r="AD667" i="26" s="1"/>
  <c r="AD668" i="26" s="1"/>
  <c r="AD669" i="26" s="1"/>
  <c r="AD670" i="26" s="1"/>
  <c r="AD671" i="26" s="1"/>
  <c r="AD672" i="26" s="1"/>
  <c r="AD673" i="26" s="1"/>
  <c r="AD674" i="26" s="1"/>
  <c r="AD675" i="26" s="1"/>
  <c r="AD676" i="26" s="1"/>
  <c r="AD677" i="26" s="1"/>
  <c r="AD678" i="26" s="1"/>
  <c r="AD679" i="26" s="1"/>
  <c r="AD680" i="26" s="1"/>
  <c r="AD681" i="26" s="1"/>
  <c r="AD682" i="26" s="1"/>
  <c r="AD683" i="26" s="1"/>
  <c r="AD684" i="26" s="1"/>
  <c r="AD685" i="26" s="1"/>
  <c r="AD686" i="26" s="1"/>
  <c r="AD687" i="26" s="1"/>
  <c r="AD688" i="26" s="1"/>
  <c r="AD689" i="26" s="1"/>
  <c r="AD690" i="26" s="1"/>
  <c r="AD691" i="26" s="1"/>
  <c r="AD692" i="26" s="1"/>
  <c r="AD693" i="26" s="1"/>
  <c r="AD694" i="26" s="1"/>
  <c r="AD695" i="26" s="1"/>
  <c r="AD696" i="26" s="1"/>
  <c r="AD697" i="26" s="1"/>
  <c r="AD698" i="26" s="1"/>
  <c r="AD699" i="26" s="1"/>
  <c r="AD700" i="26" s="1"/>
  <c r="AD701" i="26" s="1"/>
  <c r="AD702" i="26" s="1"/>
  <c r="AD703" i="26" s="1"/>
  <c r="AD704" i="26" s="1"/>
  <c r="AD705" i="26" s="1"/>
  <c r="AD706" i="26" s="1"/>
  <c r="AD707" i="26" s="1"/>
  <c r="AD708" i="26" s="1"/>
  <c r="AD709" i="26" s="1"/>
  <c r="AD710" i="26" s="1"/>
  <c r="AD711" i="26" s="1"/>
  <c r="AD712" i="26" s="1"/>
  <c r="AD713" i="26" s="1"/>
  <c r="AD714" i="26" s="1"/>
  <c r="AD715" i="26" s="1"/>
  <c r="AD716" i="26" s="1"/>
  <c r="AD717" i="26" s="1"/>
  <c r="AD718" i="26" s="1"/>
  <c r="AD719" i="26" s="1"/>
  <c r="AD720" i="26" s="1"/>
  <c r="AD721" i="26" s="1"/>
  <c r="AD722" i="26" s="1"/>
  <c r="AD723" i="26" s="1"/>
  <c r="AD724" i="26" s="1"/>
  <c r="AD725" i="26" s="1"/>
  <c r="AD726" i="26" s="1"/>
  <c r="AD727" i="26" s="1"/>
  <c r="AD728" i="26" s="1"/>
  <c r="AD729" i="26" s="1"/>
  <c r="AD730" i="26" s="1"/>
  <c r="AD731" i="26" s="1"/>
  <c r="AD732" i="26" s="1"/>
  <c r="AD733" i="26" s="1"/>
  <c r="AD734" i="26" s="1"/>
  <c r="AD735" i="26" s="1"/>
  <c r="AD736" i="26" s="1"/>
  <c r="AD737" i="26" s="1"/>
  <c r="AD738" i="26" s="1"/>
  <c r="AD739" i="26" s="1"/>
  <c r="AD740" i="26" s="1"/>
  <c r="AD741" i="26" s="1"/>
  <c r="AD742" i="26" s="1"/>
  <c r="AD743" i="26" s="1"/>
  <c r="AD744" i="26" s="1"/>
  <c r="AD745" i="26" s="1"/>
  <c r="AD746" i="26" s="1"/>
  <c r="AD747" i="26" s="1"/>
  <c r="AD748" i="26" s="1"/>
  <c r="AD749" i="26" s="1"/>
  <c r="AD750" i="26" s="1"/>
  <c r="AD751" i="26" s="1"/>
  <c r="AD752" i="26" s="1"/>
  <c r="AD753" i="26" s="1"/>
  <c r="AD754" i="26" s="1"/>
  <c r="AD755" i="26" s="1"/>
  <c r="AD756" i="26" s="1"/>
  <c r="AD757" i="26" s="1"/>
  <c r="AD758" i="26" s="1"/>
  <c r="AD759" i="26" s="1"/>
  <c r="AD760" i="26" s="1"/>
  <c r="AD761" i="26" s="1"/>
  <c r="AD762" i="26" s="1"/>
  <c r="AD763" i="26" s="1"/>
  <c r="AD764" i="26" s="1"/>
  <c r="AD765" i="26" s="1"/>
  <c r="AD766" i="26" s="1"/>
  <c r="AD767" i="26" s="1"/>
  <c r="AD768" i="26" s="1"/>
  <c r="AD769" i="26" s="1"/>
  <c r="AD770" i="26" s="1"/>
  <c r="AD771" i="26" s="1"/>
  <c r="AD772" i="26" s="1"/>
  <c r="AD773" i="26" s="1"/>
  <c r="AD774" i="26" s="1"/>
  <c r="AD775" i="26" s="1"/>
  <c r="AD776" i="26" s="1"/>
  <c r="AD777" i="26" s="1"/>
  <c r="AD778" i="26" s="1"/>
  <c r="AD779" i="26" s="1"/>
  <c r="AD780" i="26" s="1"/>
  <c r="AD781" i="26" s="1"/>
  <c r="AD782" i="26" s="1"/>
  <c r="AD783" i="26" s="1"/>
  <c r="AD784" i="26" s="1"/>
  <c r="AD785" i="26" s="1"/>
  <c r="AD786" i="26" s="1"/>
  <c r="AD787" i="26" s="1"/>
  <c r="AD788" i="26" s="1"/>
  <c r="AD789" i="26" s="1"/>
  <c r="AD790" i="26" s="1"/>
  <c r="AD791" i="26" s="1"/>
  <c r="AD792" i="26" s="1"/>
  <c r="AD793" i="26" s="1"/>
  <c r="AD794" i="26" s="1"/>
  <c r="AD795" i="26" s="1"/>
  <c r="AD796" i="26" s="1"/>
  <c r="AD797" i="26" s="1"/>
  <c r="AD798" i="26" s="1"/>
  <c r="AD799" i="26" s="1"/>
  <c r="AD800" i="26" s="1"/>
  <c r="AD801" i="26" s="1"/>
  <c r="AD802" i="26" s="1"/>
  <c r="AD803" i="26" s="1"/>
  <c r="AD804" i="26" s="1"/>
  <c r="AD805" i="26" s="1"/>
  <c r="AD806" i="26" s="1"/>
  <c r="AD807" i="26" s="1"/>
  <c r="AD808" i="26" s="1"/>
  <c r="AD809" i="26" s="1"/>
  <c r="AD810" i="26" s="1"/>
  <c r="AD811" i="26" s="1"/>
  <c r="AB32" i="26"/>
  <c r="AB33" i="26" s="1"/>
  <c r="AB34" i="26" s="1"/>
  <c r="AB35" i="26" s="1"/>
  <c r="AB36" i="26" s="1"/>
  <c r="AB37" i="26" s="1"/>
  <c r="AB38" i="26" s="1"/>
  <c r="AB39" i="26" s="1"/>
  <c r="AB40" i="26" s="1"/>
  <c r="AB41" i="26" s="1"/>
  <c r="AB42" i="26" s="1"/>
  <c r="AB43" i="26" s="1"/>
  <c r="AB44" i="26" s="1"/>
  <c r="AB45" i="26" s="1"/>
  <c r="AB46" i="26" s="1"/>
  <c r="AB47" i="26" s="1"/>
  <c r="AB48" i="26" s="1"/>
  <c r="AB49" i="26" s="1"/>
  <c r="AB50" i="26" s="1"/>
  <c r="AB51" i="26" s="1"/>
  <c r="AB52" i="26" s="1"/>
  <c r="AB53" i="26" s="1"/>
  <c r="AB54" i="26" s="1"/>
  <c r="AB55" i="26" s="1"/>
  <c r="AB56" i="26" s="1"/>
  <c r="AB57" i="26" s="1"/>
  <c r="AB58" i="26" s="1"/>
  <c r="AB59" i="26" s="1"/>
  <c r="AB60" i="26" s="1"/>
  <c r="AB61" i="26" s="1"/>
  <c r="AB62" i="26" s="1"/>
  <c r="AB63" i="26" s="1"/>
  <c r="AB64" i="26" s="1"/>
  <c r="AB65" i="26" s="1"/>
  <c r="AB66" i="26" s="1"/>
  <c r="AB67" i="26" s="1"/>
  <c r="AB68" i="26" s="1"/>
  <c r="AB69" i="26" s="1"/>
  <c r="AB70" i="26" s="1"/>
  <c r="AB71" i="26" s="1"/>
  <c r="AB72" i="26" s="1"/>
  <c r="AB73" i="26" s="1"/>
  <c r="AB74" i="26" s="1"/>
  <c r="AB75" i="26" s="1"/>
  <c r="AB76" i="26" s="1"/>
  <c r="AB77" i="26" s="1"/>
  <c r="AB78" i="26" s="1"/>
  <c r="AB79" i="26" s="1"/>
  <c r="AB80" i="26" s="1"/>
  <c r="AB81" i="26" s="1"/>
  <c r="AB82" i="26" s="1"/>
  <c r="AB83" i="26" s="1"/>
  <c r="AB84" i="26" s="1"/>
  <c r="AB85" i="26" s="1"/>
  <c r="AB86" i="26" s="1"/>
  <c r="AB87" i="26" s="1"/>
  <c r="AB88" i="26" s="1"/>
  <c r="AB89" i="26" s="1"/>
  <c r="AB90" i="26" s="1"/>
  <c r="AB91" i="26" s="1"/>
  <c r="AB92" i="26" s="1"/>
  <c r="AB93" i="26" s="1"/>
  <c r="AB94" i="26" s="1"/>
  <c r="AB95" i="26" s="1"/>
  <c r="AB96" i="26" s="1"/>
  <c r="AB97" i="26" s="1"/>
  <c r="AB98" i="26" s="1"/>
  <c r="AB99" i="26" s="1"/>
  <c r="AB100" i="26" s="1"/>
  <c r="AB101" i="26" s="1"/>
  <c r="AB102" i="26" s="1"/>
  <c r="AB103" i="26" s="1"/>
  <c r="AB104" i="26" s="1"/>
  <c r="AB105" i="26" s="1"/>
  <c r="AB106" i="26" s="1"/>
  <c r="AB107" i="26" s="1"/>
  <c r="AB108" i="26" s="1"/>
  <c r="AB109" i="26" s="1"/>
  <c r="AB110" i="26" s="1"/>
  <c r="AB111" i="26" s="1"/>
  <c r="AB112" i="26" s="1"/>
  <c r="AB113" i="26" s="1"/>
  <c r="AB114" i="26" s="1"/>
  <c r="AB115" i="26" s="1"/>
  <c r="AB116" i="26" s="1"/>
  <c r="AB117" i="26" s="1"/>
  <c r="AB118" i="26" s="1"/>
  <c r="AB119" i="26" s="1"/>
  <c r="AB120" i="26" s="1"/>
  <c r="AB121" i="26" s="1"/>
  <c r="AB122" i="26" s="1"/>
  <c r="AB123" i="26" s="1"/>
  <c r="AB124" i="26" s="1"/>
  <c r="AB125" i="26" s="1"/>
  <c r="AB126" i="26" s="1"/>
  <c r="AB127" i="26" s="1"/>
  <c r="AB128" i="26" s="1"/>
  <c r="AB129" i="26" s="1"/>
  <c r="AB130" i="26" s="1"/>
  <c r="AB131" i="26" s="1"/>
  <c r="AB132" i="26" s="1"/>
  <c r="AB133" i="26" s="1"/>
  <c r="AB134" i="26" s="1"/>
  <c r="AB135" i="26" s="1"/>
  <c r="AB136" i="26" s="1"/>
  <c r="AB137" i="26" s="1"/>
  <c r="AB138" i="26" s="1"/>
  <c r="AB139" i="26" s="1"/>
  <c r="AB140" i="26" s="1"/>
  <c r="AB141" i="26" s="1"/>
  <c r="AB142" i="26" s="1"/>
  <c r="AB143" i="26" s="1"/>
  <c r="AB144" i="26" s="1"/>
  <c r="AB145" i="26" s="1"/>
  <c r="AB146" i="26" s="1"/>
  <c r="AB147" i="26" s="1"/>
  <c r="AB148" i="26" s="1"/>
  <c r="AB149" i="26" s="1"/>
  <c r="AB150" i="26" s="1"/>
  <c r="AB151" i="26" s="1"/>
  <c r="AB152" i="26" s="1"/>
  <c r="AB153" i="26" s="1"/>
  <c r="AB154" i="26" s="1"/>
  <c r="AB155" i="26" s="1"/>
  <c r="AB156" i="26" s="1"/>
  <c r="AB157" i="26" s="1"/>
  <c r="AB158" i="26" s="1"/>
  <c r="AB159" i="26" s="1"/>
  <c r="AB160" i="26" s="1"/>
  <c r="AB161" i="26" s="1"/>
  <c r="AB162" i="26" s="1"/>
  <c r="AB163" i="26" s="1"/>
  <c r="AB164" i="26" s="1"/>
  <c r="AB165" i="26" s="1"/>
  <c r="AB166" i="26" s="1"/>
  <c r="AB167" i="26" s="1"/>
  <c r="AB168" i="26" s="1"/>
  <c r="AB169" i="26" s="1"/>
  <c r="AB170" i="26" s="1"/>
  <c r="AB171" i="26" s="1"/>
  <c r="AB172" i="26" s="1"/>
  <c r="AB173" i="26" s="1"/>
  <c r="AB174" i="26" s="1"/>
  <c r="AB175" i="26" s="1"/>
  <c r="AB176" i="26" s="1"/>
  <c r="AB177" i="26" s="1"/>
  <c r="AB178" i="26" s="1"/>
  <c r="AB179" i="26" s="1"/>
  <c r="AB180" i="26" s="1"/>
  <c r="AB181" i="26" s="1"/>
  <c r="AB182" i="26" s="1"/>
  <c r="AB183" i="26" s="1"/>
  <c r="AB184" i="26" s="1"/>
  <c r="AB185" i="26" s="1"/>
  <c r="AB186" i="26" s="1"/>
  <c r="AB187" i="26" s="1"/>
  <c r="AB188" i="26" s="1"/>
  <c r="AB189" i="26" s="1"/>
  <c r="AB190" i="26" s="1"/>
  <c r="AB191" i="26" s="1"/>
  <c r="AB192" i="26" s="1"/>
  <c r="AB193" i="26" s="1"/>
  <c r="AB194" i="26" s="1"/>
  <c r="AB195" i="26" s="1"/>
  <c r="AB196" i="26" s="1"/>
  <c r="AB197" i="26" s="1"/>
  <c r="AB198" i="26" s="1"/>
  <c r="AB199" i="26" s="1"/>
  <c r="AB200" i="26" s="1"/>
  <c r="AB201" i="26" s="1"/>
  <c r="AB202" i="26" s="1"/>
  <c r="AB203" i="26" s="1"/>
  <c r="AB204" i="26" s="1"/>
  <c r="AB205" i="26" s="1"/>
  <c r="AB206" i="26" s="1"/>
  <c r="AB207" i="26" s="1"/>
  <c r="AB208" i="26" s="1"/>
  <c r="AB209" i="26" s="1"/>
  <c r="AB210" i="26" s="1"/>
  <c r="AB211" i="26" s="1"/>
  <c r="AB212" i="26" s="1"/>
  <c r="AB213" i="26" s="1"/>
  <c r="AB214" i="26" s="1"/>
  <c r="AB215" i="26" s="1"/>
  <c r="AB216" i="26" s="1"/>
  <c r="AB217" i="26" s="1"/>
  <c r="AB218" i="26" s="1"/>
  <c r="AB219" i="26" s="1"/>
  <c r="AB220" i="26" s="1"/>
  <c r="AB221" i="26" s="1"/>
  <c r="AB222" i="26" s="1"/>
  <c r="AB223" i="26" s="1"/>
  <c r="AB224" i="26" s="1"/>
  <c r="AB225" i="26" s="1"/>
  <c r="AB226" i="26" s="1"/>
  <c r="AB227" i="26" s="1"/>
  <c r="AB228" i="26" s="1"/>
  <c r="AB229" i="26" s="1"/>
  <c r="AB230" i="26" s="1"/>
  <c r="AB231" i="26" s="1"/>
  <c r="AB232" i="26" s="1"/>
  <c r="AB233" i="26" s="1"/>
  <c r="AB234" i="26" s="1"/>
  <c r="AB235" i="26" s="1"/>
  <c r="AB236" i="26" s="1"/>
  <c r="AB237" i="26" s="1"/>
  <c r="AB238" i="26" s="1"/>
  <c r="AB239" i="26" s="1"/>
  <c r="AB240" i="26" s="1"/>
  <c r="AB241" i="26" s="1"/>
  <c r="AB242" i="26" s="1"/>
  <c r="AB243" i="26" s="1"/>
  <c r="AB244" i="26" s="1"/>
  <c r="AB245" i="26" s="1"/>
  <c r="AB246" i="26" s="1"/>
  <c r="AB247" i="26" s="1"/>
  <c r="AB248" i="26" s="1"/>
  <c r="AB249" i="26" s="1"/>
  <c r="AB250" i="26" s="1"/>
  <c r="AB251" i="26" s="1"/>
  <c r="AB252" i="26" s="1"/>
  <c r="AB253" i="26" s="1"/>
  <c r="AB254" i="26" s="1"/>
  <c r="AB255" i="26" s="1"/>
  <c r="AB256" i="26" s="1"/>
  <c r="AB257" i="26" s="1"/>
  <c r="AB258" i="26" s="1"/>
  <c r="AB259" i="26" s="1"/>
  <c r="AB260" i="26" s="1"/>
  <c r="AB261" i="26" s="1"/>
  <c r="AB262" i="26" s="1"/>
  <c r="AB263" i="26" s="1"/>
  <c r="AB264" i="26" s="1"/>
  <c r="AB265" i="26" s="1"/>
  <c r="AB266" i="26" s="1"/>
  <c r="AB267" i="26" s="1"/>
  <c r="AB268" i="26" s="1"/>
  <c r="AB269" i="26" s="1"/>
  <c r="AB270" i="26" s="1"/>
  <c r="AB271" i="26" s="1"/>
  <c r="AB272" i="26" s="1"/>
  <c r="AB273" i="26" s="1"/>
  <c r="AB274" i="26" s="1"/>
  <c r="AB275" i="26" s="1"/>
  <c r="AB276" i="26" s="1"/>
  <c r="AB277" i="26" s="1"/>
  <c r="AB278" i="26" s="1"/>
  <c r="AB279" i="26" s="1"/>
  <c r="AB280" i="26" s="1"/>
  <c r="AB281" i="26" s="1"/>
  <c r="AB282" i="26" s="1"/>
  <c r="AB283" i="26" s="1"/>
  <c r="AB284" i="26" s="1"/>
  <c r="AB285" i="26" s="1"/>
  <c r="AB286" i="26" s="1"/>
  <c r="AB287" i="26" s="1"/>
  <c r="AB288" i="26" s="1"/>
  <c r="AB289" i="26" s="1"/>
  <c r="AB290" i="26" s="1"/>
  <c r="AB291" i="26" s="1"/>
  <c r="AB292" i="26" s="1"/>
  <c r="AB293" i="26" s="1"/>
  <c r="AB294" i="26" s="1"/>
  <c r="AB295" i="26" s="1"/>
  <c r="AB296" i="26" s="1"/>
  <c r="AB297" i="26" s="1"/>
  <c r="AB298" i="26" s="1"/>
  <c r="AB299" i="26" s="1"/>
  <c r="AB300" i="26" s="1"/>
  <c r="AB301" i="26" s="1"/>
  <c r="AB302" i="26" s="1"/>
  <c r="AB303" i="26" s="1"/>
  <c r="AB304" i="26" s="1"/>
  <c r="AB305" i="26" s="1"/>
  <c r="AB306" i="26" s="1"/>
  <c r="AB307" i="26" s="1"/>
  <c r="AB308" i="26" s="1"/>
  <c r="AB309" i="26" s="1"/>
  <c r="AB310" i="26" s="1"/>
  <c r="AB311" i="26" s="1"/>
  <c r="AB312" i="26" s="1"/>
  <c r="AB313" i="26" s="1"/>
  <c r="AB314" i="26" s="1"/>
  <c r="AB315" i="26" s="1"/>
  <c r="AB316" i="26" s="1"/>
  <c r="AB317" i="26" s="1"/>
  <c r="AB318" i="26" s="1"/>
  <c r="AB319" i="26" s="1"/>
  <c r="AB320" i="26" s="1"/>
  <c r="AB321" i="26" s="1"/>
  <c r="AB322" i="26" s="1"/>
  <c r="AB323" i="26" s="1"/>
  <c r="AB324" i="26" s="1"/>
  <c r="AB325" i="26" s="1"/>
  <c r="AB326" i="26" s="1"/>
  <c r="AB327" i="26" s="1"/>
  <c r="AB328" i="26" s="1"/>
  <c r="AB329" i="26" s="1"/>
  <c r="AB330" i="26" s="1"/>
  <c r="AB331" i="26" s="1"/>
  <c r="AB332" i="26" s="1"/>
  <c r="AB333" i="26" s="1"/>
  <c r="AB334" i="26" s="1"/>
  <c r="AB335" i="26" s="1"/>
  <c r="AB336" i="26" s="1"/>
  <c r="AB337" i="26" s="1"/>
  <c r="AB338" i="26" s="1"/>
  <c r="AB339" i="26" s="1"/>
  <c r="AB340" i="26" s="1"/>
  <c r="AB341" i="26" s="1"/>
  <c r="AB342" i="26" s="1"/>
  <c r="AB343" i="26" s="1"/>
  <c r="AB344" i="26" s="1"/>
  <c r="AB345" i="26" s="1"/>
  <c r="AB346" i="26" s="1"/>
  <c r="AB347" i="26" s="1"/>
  <c r="AB348" i="26" s="1"/>
  <c r="AB349" i="26" s="1"/>
  <c r="AB350" i="26" s="1"/>
  <c r="AB351" i="26" s="1"/>
  <c r="AB352" i="26" s="1"/>
  <c r="AB353" i="26" s="1"/>
  <c r="AB354" i="26" s="1"/>
  <c r="AB355" i="26" s="1"/>
  <c r="AB356" i="26" s="1"/>
  <c r="AB357" i="26" s="1"/>
  <c r="AB358" i="26" s="1"/>
  <c r="AB359" i="26" s="1"/>
  <c r="AB360" i="26" s="1"/>
  <c r="AB361" i="26" s="1"/>
  <c r="AB362" i="26" s="1"/>
  <c r="AB363" i="26" s="1"/>
  <c r="AB364" i="26" s="1"/>
  <c r="AB365" i="26" s="1"/>
  <c r="AB366" i="26" s="1"/>
  <c r="AB367" i="26" s="1"/>
  <c r="AB368" i="26" s="1"/>
  <c r="AB369" i="26" s="1"/>
  <c r="AB370" i="26" s="1"/>
  <c r="AB371" i="26" s="1"/>
  <c r="AB372" i="26" s="1"/>
  <c r="AB373" i="26" s="1"/>
  <c r="AB374" i="26" s="1"/>
  <c r="AB375" i="26" s="1"/>
  <c r="AB376" i="26" s="1"/>
  <c r="AB377" i="26" s="1"/>
  <c r="AB378" i="26" s="1"/>
  <c r="AB379" i="26" s="1"/>
  <c r="AB380" i="26" s="1"/>
  <c r="AB381" i="26" s="1"/>
  <c r="AB382" i="26" s="1"/>
  <c r="AB383" i="26" s="1"/>
  <c r="AB384" i="26" s="1"/>
  <c r="AB385" i="26" s="1"/>
  <c r="AB386" i="26" s="1"/>
  <c r="AB387" i="26" s="1"/>
  <c r="AB388" i="26" s="1"/>
  <c r="AB389" i="26" s="1"/>
  <c r="AB390" i="26" s="1"/>
  <c r="AB391" i="26" s="1"/>
  <c r="AB392" i="26" s="1"/>
  <c r="AB393" i="26" s="1"/>
  <c r="AB394" i="26" s="1"/>
  <c r="AB395" i="26" s="1"/>
  <c r="AB396" i="26" s="1"/>
  <c r="AB397" i="26" s="1"/>
  <c r="AB398" i="26" s="1"/>
  <c r="AB399" i="26" s="1"/>
  <c r="AB400" i="26" s="1"/>
  <c r="AB401" i="26" s="1"/>
  <c r="AB402" i="26" s="1"/>
  <c r="AB403" i="26" s="1"/>
  <c r="AB404" i="26" s="1"/>
  <c r="AB405" i="26" s="1"/>
  <c r="AB406" i="26" s="1"/>
  <c r="AB407" i="26" s="1"/>
  <c r="AB408" i="26" s="1"/>
  <c r="AB409" i="26" s="1"/>
  <c r="AB410" i="26" s="1"/>
  <c r="AB411" i="26" s="1"/>
  <c r="AB412" i="26" s="1"/>
  <c r="AB413" i="26" s="1"/>
  <c r="AB414" i="26" s="1"/>
  <c r="AB415" i="26" s="1"/>
  <c r="AB416" i="26" s="1"/>
  <c r="AB417" i="26" s="1"/>
  <c r="AB418" i="26" s="1"/>
  <c r="AB419" i="26" s="1"/>
  <c r="AB420" i="26" s="1"/>
  <c r="AB421" i="26" s="1"/>
  <c r="AB422" i="26" s="1"/>
  <c r="AB423" i="26" s="1"/>
  <c r="AB424" i="26" s="1"/>
  <c r="AB425" i="26" s="1"/>
  <c r="AB426" i="26" s="1"/>
  <c r="AB427" i="26" s="1"/>
  <c r="AB428" i="26" s="1"/>
  <c r="AB429" i="26" s="1"/>
  <c r="AB430" i="26" s="1"/>
  <c r="AB431" i="26" s="1"/>
  <c r="AB432" i="26" s="1"/>
  <c r="AB433" i="26" s="1"/>
  <c r="AB434" i="26" s="1"/>
  <c r="AB435" i="26" s="1"/>
  <c r="AB436" i="26" s="1"/>
  <c r="AB437" i="26" s="1"/>
  <c r="AB438" i="26" s="1"/>
  <c r="AB439" i="26" s="1"/>
  <c r="AB440" i="26" s="1"/>
  <c r="AB441" i="26" s="1"/>
  <c r="AB442" i="26" s="1"/>
  <c r="AB443" i="26" s="1"/>
  <c r="AB444" i="26" s="1"/>
  <c r="AB445" i="26" s="1"/>
  <c r="AB446" i="26" s="1"/>
  <c r="AB447" i="26" s="1"/>
  <c r="AB448" i="26" s="1"/>
  <c r="AB449" i="26" s="1"/>
  <c r="AB450" i="26" s="1"/>
  <c r="AB451" i="26" s="1"/>
  <c r="AB452" i="26" s="1"/>
  <c r="AB453" i="26" s="1"/>
  <c r="AB454" i="26" s="1"/>
  <c r="AB455" i="26" s="1"/>
  <c r="AB456" i="26" s="1"/>
  <c r="AB457" i="26" s="1"/>
  <c r="AB458" i="26" s="1"/>
  <c r="AB459" i="26" s="1"/>
  <c r="AB460" i="26" s="1"/>
  <c r="AB461" i="26" s="1"/>
  <c r="AB462" i="26" s="1"/>
  <c r="AB463" i="26" s="1"/>
  <c r="AB464" i="26" s="1"/>
  <c r="AB465" i="26" s="1"/>
  <c r="AB466" i="26" s="1"/>
  <c r="AB467" i="26" s="1"/>
  <c r="AB468" i="26" s="1"/>
  <c r="AB469" i="26" s="1"/>
  <c r="AB470" i="26" s="1"/>
  <c r="AB471" i="26" s="1"/>
  <c r="AB472" i="26" s="1"/>
  <c r="AB473" i="26" s="1"/>
  <c r="AB474" i="26" s="1"/>
  <c r="AB475" i="26" s="1"/>
  <c r="AB476" i="26" s="1"/>
  <c r="AB477" i="26" s="1"/>
  <c r="AB478" i="26" s="1"/>
  <c r="AB479" i="26" s="1"/>
  <c r="AB480" i="26" s="1"/>
  <c r="AB481" i="26" s="1"/>
  <c r="AB482" i="26" s="1"/>
  <c r="AB483" i="26" s="1"/>
  <c r="AB484" i="26" s="1"/>
  <c r="AB485" i="26" s="1"/>
  <c r="AB486" i="26" s="1"/>
  <c r="AB487" i="26" s="1"/>
  <c r="AB488" i="26" s="1"/>
  <c r="AB489" i="26" s="1"/>
  <c r="AB490" i="26" s="1"/>
  <c r="AB491" i="26" s="1"/>
  <c r="AB492" i="26" s="1"/>
  <c r="AB493" i="26" s="1"/>
  <c r="AB494" i="26" s="1"/>
  <c r="AB495" i="26" s="1"/>
  <c r="AB496" i="26" s="1"/>
  <c r="AB497" i="26" s="1"/>
  <c r="AB498" i="26" s="1"/>
  <c r="AB499" i="26" s="1"/>
  <c r="AB500" i="26" s="1"/>
  <c r="AB501" i="26" s="1"/>
  <c r="AB502" i="26" s="1"/>
  <c r="AB503" i="26" s="1"/>
  <c r="AB504" i="26" s="1"/>
  <c r="AB505" i="26" s="1"/>
  <c r="AB506" i="26" s="1"/>
  <c r="AB507" i="26" s="1"/>
  <c r="AB508" i="26" s="1"/>
  <c r="AB509" i="26" s="1"/>
  <c r="AB510" i="26" s="1"/>
  <c r="AB511" i="26" s="1"/>
  <c r="AB512" i="26" s="1"/>
  <c r="AB513" i="26" s="1"/>
  <c r="AB514" i="26" s="1"/>
  <c r="AB515" i="26" s="1"/>
  <c r="AB516" i="26" s="1"/>
  <c r="AB517" i="26" s="1"/>
  <c r="AB518" i="26" s="1"/>
  <c r="AB519" i="26" s="1"/>
  <c r="AB520" i="26" s="1"/>
  <c r="AB521" i="26" s="1"/>
  <c r="AB522" i="26" s="1"/>
  <c r="AB523" i="26" s="1"/>
  <c r="AB524" i="26" s="1"/>
  <c r="AB525" i="26" s="1"/>
  <c r="AB526" i="26" s="1"/>
  <c r="AB527" i="26" s="1"/>
  <c r="AB528" i="26" s="1"/>
  <c r="AB529" i="26" s="1"/>
  <c r="AB530" i="26" s="1"/>
  <c r="AB531" i="26" s="1"/>
  <c r="AB532" i="26" s="1"/>
  <c r="AB533" i="26" s="1"/>
  <c r="AB534" i="26" s="1"/>
  <c r="AB535" i="26" s="1"/>
  <c r="AB536" i="26" s="1"/>
  <c r="AB537" i="26" s="1"/>
  <c r="AB538" i="26" s="1"/>
  <c r="AB539" i="26" s="1"/>
  <c r="AB540" i="26" s="1"/>
  <c r="AB541" i="26" s="1"/>
  <c r="AB542" i="26" s="1"/>
  <c r="AB543" i="26" s="1"/>
  <c r="AB544" i="26" s="1"/>
  <c r="AB545" i="26" s="1"/>
  <c r="AB546" i="26" s="1"/>
  <c r="AB547" i="26" s="1"/>
  <c r="AB548" i="26" s="1"/>
  <c r="AB549" i="26" s="1"/>
  <c r="AB550" i="26" s="1"/>
  <c r="AB551" i="26" s="1"/>
  <c r="AB552" i="26" s="1"/>
  <c r="AB553" i="26" s="1"/>
  <c r="AB554" i="26" s="1"/>
  <c r="AB555" i="26" s="1"/>
  <c r="AB556" i="26" s="1"/>
  <c r="AB557" i="26" s="1"/>
  <c r="AB558" i="26" s="1"/>
  <c r="AB559" i="26" s="1"/>
  <c r="AB560" i="26" s="1"/>
  <c r="AB561" i="26" s="1"/>
  <c r="AB562" i="26" s="1"/>
  <c r="AB563" i="26" s="1"/>
  <c r="AB564" i="26" s="1"/>
  <c r="AB565" i="26" s="1"/>
  <c r="AB566" i="26" s="1"/>
  <c r="AB567" i="26" s="1"/>
  <c r="AB568" i="26" s="1"/>
  <c r="AB569" i="26" s="1"/>
  <c r="AB570" i="26" s="1"/>
  <c r="AB571" i="26" s="1"/>
  <c r="AB572" i="26" s="1"/>
  <c r="AB573" i="26" s="1"/>
  <c r="AB574" i="26" s="1"/>
  <c r="AB575" i="26" s="1"/>
  <c r="AB576" i="26" s="1"/>
  <c r="AB577" i="26" s="1"/>
  <c r="AB578" i="26" s="1"/>
  <c r="AB579" i="26" s="1"/>
  <c r="AB580" i="26" s="1"/>
  <c r="AB581" i="26" s="1"/>
  <c r="AB582" i="26" s="1"/>
  <c r="AB583" i="26" s="1"/>
  <c r="AB584" i="26" s="1"/>
  <c r="AB585" i="26" s="1"/>
  <c r="AB586" i="26" s="1"/>
  <c r="AB587" i="26" s="1"/>
  <c r="AB588" i="26" s="1"/>
  <c r="AB589" i="26" s="1"/>
  <c r="AB590" i="26" s="1"/>
  <c r="AB591" i="26" s="1"/>
  <c r="AB592" i="26" s="1"/>
  <c r="AB593" i="26" s="1"/>
  <c r="AB594" i="26" s="1"/>
  <c r="AB595" i="26" s="1"/>
  <c r="AB596" i="26" s="1"/>
  <c r="AB597" i="26" s="1"/>
  <c r="AB598" i="26" s="1"/>
  <c r="AB599" i="26" s="1"/>
  <c r="AB600" i="26" s="1"/>
  <c r="AB601" i="26" s="1"/>
  <c r="AB602" i="26" s="1"/>
  <c r="AB603" i="26" s="1"/>
  <c r="AB604" i="26" s="1"/>
  <c r="AB605" i="26" s="1"/>
  <c r="AB606" i="26" s="1"/>
  <c r="AB607" i="26" s="1"/>
  <c r="AB608" i="26" s="1"/>
  <c r="AB609" i="26" s="1"/>
  <c r="AB610" i="26" s="1"/>
  <c r="AB611" i="26" s="1"/>
  <c r="AB612" i="26" s="1"/>
  <c r="AB613" i="26" s="1"/>
  <c r="AB614" i="26" s="1"/>
  <c r="AB615" i="26" s="1"/>
  <c r="AB616" i="26" s="1"/>
  <c r="AB617" i="26" s="1"/>
  <c r="AB618" i="26" s="1"/>
  <c r="AB619" i="26" s="1"/>
  <c r="AB620" i="26" s="1"/>
  <c r="AB621" i="26" s="1"/>
  <c r="AB622" i="26" s="1"/>
  <c r="AB623" i="26" s="1"/>
  <c r="AB624" i="26" s="1"/>
  <c r="AB625" i="26" s="1"/>
  <c r="AB626" i="26" s="1"/>
  <c r="AB627" i="26" s="1"/>
  <c r="AB628" i="26" s="1"/>
  <c r="AB629" i="26" s="1"/>
  <c r="AB630" i="26" s="1"/>
  <c r="AB631" i="26" s="1"/>
  <c r="AB632" i="26" s="1"/>
  <c r="AB633" i="26" s="1"/>
  <c r="AB634" i="26" s="1"/>
  <c r="AB635" i="26" s="1"/>
  <c r="AB636" i="26" s="1"/>
  <c r="AB637" i="26" s="1"/>
  <c r="AB638" i="26" s="1"/>
  <c r="AB639" i="26" s="1"/>
  <c r="AB640" i="26" s="1"/>
  <c r="AB641" i="26" s="1"/>
  <c r="AB642" i="26" s="1"/>
  <c r="AB643" i="26" s="1"/>
  <c r="AB644" i="26" s="1"/>
  <c r="AB645" i="26" s="1"/>
  <c r="AB646" i="26" s="1"/>
  <c r="AB647" i="26" s="1"/>
  <c r="AB648" i="26" s="1"/>
  <c r="AB649" i="26" s="1"/>
  <c r="AB650" i="26" s="1"/>
  <c r="AB651" i="26" s="1"/>
  <c r="AB652" i="26" s="1"/>
  <c r="AB653" i="26" s="1"/>
  <c r="AB654" i="26" s="1"/>
  <c r="AB655" i="26" s="1"/>
  <c r="AB656" i="26" s="1"/>
  <c r="AB657" i="26" s="1"/>
  <c r="AB658" i="26" s="1"/>
  <c r="AB659" i="26" s="1"/>
  <c r="AB660" i="26" s="1"/>
  <c r="AB661" i="26" s="1"/>
  <c r="AB662" i="26" s="1"/>
  <c r="AB663" i="26" s="1"/>
  <c r="AB664" i="26" s="1"/>
  <c r="AB665" i="26" s="1"/>
  <c r="AB666" i="26" s="1"/>
  <c r="AB667" i="26" s="1"/>
  <c r="AB668" i="26" s="1"/>
  <c r="AB669" i="26" s="1"/>
  <c r="AB670" i="26" s="1"/>
  <c r="AB671" i="26" s="1"/>
  <c r="AB672" i="26" s="1"/>
  <c r="AB673" i="26" s="1"/>
  <c r="AB674" i="26" s="1"/>
  <c r="AB675" i="26" s="1"/>
  <c r="AB676" i="26" s="1"/>
  <c r="AB677" i="26" s="1"/>
  <c r="AB678" i="26" s="1"/>
  <c r="AB679" i="26" s="1"/>
  <c r="AB680" i="26" s="1"/>
  <c r="AB681" i="26" s="1"/>
  <c r="AB682" i="26" s="1"/>
  <c r="AB683" i="26" s="1"/>
  <c r="AB684" i="26" s="1"/>
  <c r="AB685" i="26" s="1"/>
  <c r="AB686" i="26" s="1"/>
  <c r="AB687" i="26" s="1"/>
  <c r="AB688" i="26" s="1"/>
  <c r="AB689" i="26" s="1"/>
  <c r="AB690" i="26" s="1"/>
  <c r="AB691" i="26" s="1"/>
  <c r="AB692" i="26" s="1"/>
  <c r="AB693" i="26" s="1"/>
  <c r="AB694" i="26" s="1"/>
  <c r="AB695" i="26" s="1"/>
  <c r="AB696" i="26" s="1"/>
  <c r="AB697" i="26" s="1"/>
  <c r="AB698" i="26" s="1"/>
  <c r="AB699" i="26" s="1"/>
  <c r="AB700" i="26" s="1"/>
  <c r="AB701" i="26" s="1"/>
  <c r="AB702" i="26" s="1"/>
  <c r="AB703" i="26" s="1"/>
  <c r="AB704" i="26" s="1"/>
  <c r="AB705" i="26" s="1"/>
  <c r="AB706" i="26" s="1"/>
  <c r="AB707" i="26" s="1"/>
  <c r="AB708" i="26" s="1"/>
  <c r="AB709" i="26" s="1"/>
  <c r="AB710" i="26" s="1"/>
  <c r="AB711" i="26" s="1"/>
  <c r="AB712" i="26" s="1"/>
  <c r="AB713" i="26" s="1"/>
  <c r="AB714" i="26" s="1"/>
  <c r="AB715" i="26" s="1"/>
  <c r="AB716" i="26" s="1"/>
  <c r="AB717" i="26" s="1"/>
  <c r="AB718" i="26" s="1"/>
  <c r="AB719" i="26" s="1"/>
  <c r="AB720" i="26" s="1"/>
  <c r="AB721" i="26" s="1"/>
  <c r="AB722" i="26" s="1"/>
  <c r="AB723" i="26" s="1"/>
  <c r="AB724" i="26" s="1"/>
  <c r="AB725" i="26" s="1"/>
  <c r="AB726" i="26" s="1"/>
  <c r="AB727" i="26" s="1"/>
  <c r="AB728" i="26" s="1"/>
  <c r="AB729" i="26" s="1"/>
  <c r="AB730" i="26" s="1"/>
  <c r="AB731" i="26" s="1"/>
  <c r="AB732" i="26" s="1"/>
  <c r="AB733" i="26" s="1"/>
  <c r="AB734" i="26" s="1"/>
  <c r="AB735" i="26" s="1"/>
  <c r="AB736" i="26" s="1"/>
  <c r="AB737" i="26" s="1"/>
  <c r="AB738" i="26" s="1"/>
  <c r="AB739" i="26" s="1"/>
  <c r="AB740" i="26" s="1"/>
  <c r="AB741" i="26" s="1"/>
  <c r="AB742" i="26" s="1"/>
  <c r="AB743" i="26" s="1"/>
  <c r="AB744" i="26" s="1"/>
  <c r="AB745" i="26" s="1"/>
  <c r="AB746" i="26" s="1"/>
  <c r="AB747" i="26" s="1"/>
  <c r="AB748" i="26" s="1"/>
  <c r="AB749" i="26" s="1"/>
  <c r="AB750" i="26" s="1"/>
  <c r="AB751" i="26" s="1"/>
  <c r="AB752" i="26" s="1"/>
  <c r="AB753" i="26" s="1"/>
  <c r="AB754" i="26" s="1"/>
  <c r="AB755" i="26" s="1"/>
  <c r="AB756" i="26" s="1"/>
  <c r="AB757" i="26" s="1"/>
  <c r="AB758" i="26" s="1"/>
  <c r="AB759" i="26" s="1"/>
  <c r="AB760" i="26" s="1"/>
  <c r="AB761" i="26" s="1"/>
  <c r="AB762" i="26" s="1"/>
  <c r="AB763" i="26" s="1"/>
  <c r="AB764" i="26" s="1"/>
  <c r="AB765" i="26" s="1"/>
  <c r="AB766" i="26" s="1"/>
  <c r="AB767" i="26" s="1"/>
  <c r="AB768" i="26" s="1"/>
  <c r="AB769" i="26" s="1"/>
  <c r="AB770" i="26" s="1"/>
  <c r="AB771" i="26" s="1"/>
  <c r="AB772" i="26" s="1"/>
  <c r="AB773" i="26" s="1"/>
  <c r="AB774" i="26" s="1"/>
  <c r="AB775" i="26" s="1"/>
  <c r="AB776" i="26" s="1"/>
  <c r="AB777" i="26" s="1"/>
  <c r="AB778" i="26" s="1"/>
  <c r="AB779" i="26" s="1"/>
  <c r="AB780" i="26" s="1"/>
  <c r="AB781" i="26" s="1"/>
  <c r="AB782" i="26" s="1"/>
  <c r="AB783" i="26" s="1"/>
  <c r="AB784" i="26" s="1"/>
  <c r="AB785" i="26" s="1"/>
  <c r="AB786" i="26" s="1"/>
  <c r="AB787" i="26" s="1"/>
  <c r="AB788" i="26" s="1"/>
  <c r="AB789" i="26" s="1"/>
  <c r="AB790" i="26" s="1"/>
  <c r="AB791" i="26" s="1"/>
  <c r="AB792" i="26" s="1"/>
  <c r="AB793" i="26" s="1"/>
  <c r="AB794" i="26" s="1"/>
  <c r="AB795" i="26" s="1"/>
  <c r="AB796" i="26" s="1"/>
  <c r="AB797" i="26" s="1"/>
  <c r="AB798" i="26" s="1"/>
  <c r="AB799" i="26" s="1"/>
  <c r="AB800" i="26" s="1"/>
  <c r="AB801" i="26" s="1"/>
  <c r="AB802" i="26" s="1"/>
  <c r="AB803" i="26" s="1"/>
  <c r="AB804" i="26" s="1"/>
  <c r="AB805" i="26" s="1"/>
  <c r="AB806" i="26" s="1"/>
  <c r="AB807" i="26" s="1"/>
  <c r="AB808" i="26" s="1"/>
  <c r="AB809" i="26" s="1"/>
  <c r="AB810" i="26" s="1"/>
  <c r="AB811" i="26" s="1"/>
  <c r="AC32" i="26"/>
  <c r="AC33" i="26" s="1"/>
  <c r="AC34" i="26" s="1"/>
  <c r="AC35" i="26" s="1"/>
  <c r="AC36" i="26" s="1"/>
  <c r="AC37" i="26" s="1"/>
  <c r="AC38" i="26" s="1"/>
  <c r="AC39" i="26" s="1"/>
  <c r="AC40" i="26" s="1"/>
  <c r="AC41" i="26" s="1"/>
  <c r="AC42" i="26" s="1"/>
  <c r="AC43" i="26" s="1"/>
  <c r="AC44" i="26" s="1"/>
  <c r="AC45" i="26" s="1"/>
  <c r="AC46" i="26" s="1"/>
  <c r="AC47" i="26" s="1"/>
  <c r="AC48" i="26" s="1"/>
  <c r="AC49" i="26" s="1"/>
  <c r="AC50" i="26" s="1"/>
  <c r="AC51" i="26" s="1"/>
  <c r="AC52" i="26" s="1"/>
  <c r="AC53" i="26" s="1"/>
  <c r="AC54" i="26" s="1"/>
  <c r="AC55" i="26" s="1"/>
  <c r="AC56" i="26" s="1"/>
  <c r="AC57" i="26" s="1"/>
  <c r="AC58" i="26" s="1"/>
  <c r="AC59" i="26" s="1"/>
  <c r="AC60" i="26" s="1"/>
  <c r="AC61" i="26" s="1"/>
  <c r="AC62" i="26" s="1"/>
  <c r="AC63" i="26" s="1"/>
  <c r="AC64" i="26" s="1"/>
  <c r="AC65" i="26" s="1"/>
  <c r="AC66" i="26" s="1"/>
  <c r="AC67" i="26" s="1"/>
  <c r="AC68" i="26" s="1"/>
  <c r="AC69" i="26" s="1"/>
  <c r="AC70" i="26" s="1"/>
  <c r="AC71" i="26" s="1"/>
  <c r="AC72" i="26" s="1"/>
  <c r="AC73" i="26" s="1"/>
  <c r="AC74" i="26" s="1"/>
  <c r="AC75" i="26" s="1"/>
  <c r="AC76" i="26" s="1"/>
  <c r="AC77" i="26" s="1"/>
  <c r="AC78" i="26" s="1"/>
  <c r="AC79" i="26" s="1"/>
  <c r="AC80" i="26" s="1"/>
  <c r="AC81" i="26" s="1"/>
  <c r="AC82" i="26" s="1"/>
  <c r="AC83" i="26" s="1"/>
  <c r="AC84" i="26" s="1"/>
  <c r="AC85" i="26" s="1"/>
  <c r="AC86" i="26" s="1"/>
  <c r="AC87" i="26" s="1"/>
  <c r="AC88" i="26" s="1"/>
  <c r="AC89" i="26" s="1"/>
  <c r="AC90" i="26" s="1"/>
  <c r="AC91" i="26" s="1"/>
  <c r="AC92" i="26" s="1"/>
  <c r="AC93" i="26" s="1"/>
  <c r="AC94" i="26" s="1"/>
  <c r="AC95" i="26" s="1"/>
  <c r="AC96" i="26" s="1"/>
  <c r="AC97" i="26" s="1"/>
  <c r="AC98" i="26" s="1"/>
  <c r="AC99" i="26" s="1"/>
  <c r="AC100" i="26" s="1"/>
  <c r="AC101" i="26" s="1"/>
  <c r="AC102" i="26" s="1"/>
  <c r="AC103" i="26" s="1"/>
  <c r="AC104" i="26" s="1"/>
  <c r="AC105" i="26" s="1"/>
  <c r="AC106" i="26" s="1"/>
  <c r="AC107" i="26" s="1"/>
  <c r="AC108" i="26" s="1"/>
  <c r="AC109" i="26" s="1"/>
  <c r="AC110" i="26" s="1"/>
  <c r="AC111" i="26" s="1"/>
  <c r="AC112" i="26" s="1"/>
  <c r="AC113" i="26" s="1"/>
  <c r="AC114" i="26" s="1"/>
  <c r="AC115" i="26" s="1"/>
  <c r="AC116" i="26" s="1"/>
  <c r="AC117" i="26" s="1"/>
  <c r="AC118" i="26" s="1"/>
  <c r="AC119" i="26" s="1"/>
  <c r="AC120" i="26" s="1"/>
  <c r="AC121" i="26" s="1"/>
  <c r="AC122" i="26" s="1"/>
  <c r="AC123" i="26" s="1"/>
  <c r="AC124" i="26" s="1"/>
  <c r="AC125" i="26" s="1"/>
  <c r="AC126" i="26" s="1"/>
  <c r="AC127" i="26" s="1"/>
  <c r="AC128" i="26" s="1"/>
  <c r="AC129" i="26" s="1"/>
  <c r="AC130" i="26" s="1"/>
  <c r="AC131" i="26" s="1"/>
  <c r="AC132" i="26" s="1"/>
  <c r="AC133" i="26" s="1"/>
  <c r="AC134" i="26" s="1"/>
  <c r="AC135" i="26" s="1"/>
  <c r="AC136" i="26" s="1"/>
  <c r="AC137" i="26" s="1"/>
  <c r="AC138" i="26" s="1"/>
  <c r="AC139" i="26" s="1"/>
  <c r="AC140" i="26" s="1"/>
  <c r="AC141" i="26" s="1"/>
  <c r="AC142" i="26" s="1"/>
  <c r="AC143" i="26" s="1"/>
  <c r="AC144" i="26" s="1"/>
  <c r="AC145" i="26" s="1"/>
  <c r="AC146" i="26" s="1"/>
  <c r="AC147" i="26" s="1"/>
  <c r="AC148" i="26" s="1"/>
  <c r="AC149" i="26" s="1"/>
  <c r="AC150" i="26" s="1"/>
  <c r="AC151" i="26" s="1"/>
  <c r="AC152" i="26" s="1"/>
  <c r="AC153" i="26" s="1"/>
  <c r="AC154" i="26" s="1"/>
  <c r="AC155" i="26" s="1"/>
  <c r="AC156" i="26" s="1"/>
  <c r="AC157" i="26" s="1"/>
  <c r="AC158" i="26" s="1"/>
  <c r="AC159" i="26" s="1"/>
  <c r="AC160" i="26" s="1"/>
  <c r="AC161" i="26" s="1"/>
  <c r="AC162" i="26" s="1"/>
  <c r="AC163" i="26" s="1"/>
  <c r="AC164" i="26" s="1"/>
  <c r="AC165" i="26" s="1"/>
  <c r="AC166" i="26" s="1"/>
  <c r="AC167" i="26" s="1"/>
  <c r="AC168" i="26" s="1"/>
  <c r="AC169" i="26" s="1"/>
  <c r="AC170" i="26" s="1"/>
  <c r="AC171" i="26" s="1"/>
  <c r="AC172" i="26" s="1"/>
  <c r="AC173" i="26" s="1"/>
  <c r="AC174" i="26" s="1"/>
  <c r="AC175" i="26" s="1"/>
  <c r="AC176" i="26" s="1"/>
  <c r="AC177" i="26" s="1"/>
  <c r="AC178" i="26" s="1"/>
  <c r="AC179" i="26" s="1"/>
  <c r="AC180" i="26" s="1"/>
  <c r="AC181" i="26" s="1"/>
  <c r="AC182" i="26" s="1"/>
  <c r="AC183" i="26" s="1"/>
  <c r="AC184" i="26" s="1"/>
  <c r="AC185" i="26" s="1"/>
  <c r="AC186" i="26" s="1"/>
  <c r="AC187" i="26" s="1"/>
  <c r="AC188" i="26" s="1"/>
  <c r="AC189" i="26" s="1"/>
  <c r="AC190" i="26" s="1"/>
  <c r="AC191" i="26" s="1"/>
  <c r="AC192" i="26" s="1"/>
  <c r="AC193" i="26" s="1"/>
  <c r="AC194" i="26" s="1"/>
  <c r="AC195" i="26" s="1"/>
  <c r="AC196" i="26" s="1"/>
  <c r="AC197" i="26" s="1"/>
  <c r="AC198" i="26" s="1"/>
  <c r="AC199" i="26" s="1"/>
  <c r="AC200" i="26" s="1"/>
  <c r="AC201" i="26" s="1"/>
  <c r="AC202" i="26" s="1"/>
  <c r="AC203" i="26" s="1"/>
  <c r="AC204" i="26" s="1"/>
  <c r="AC205" i="26" s="1"/>
  <c r="AC206" i="26" s="1"/>
  <c r="AC207" i="26" s="1"/>
  <c r="AC208" i="26" s="1"/>
  <c r="AC209" i="26" s="1"/>
  <c r="AC210" i="26" s="1"/>
  <c r="AC211" i="26" s="1"/>
  <c r="AC212" i="26" s="1"/>
  <c r="AC213" i="26" s="1"/>
  <c r="AC214" i="26" s="1"/>
  <c r="AC215" i="26" s="1"/>
  <c r="AC216" i="26" s="1"/>
  <c r="AC217" i="26" s="1"/>
  <c r="AC218" i="26" s="1"/>
  <c r="AC219" i="26" s="1"/>
  <c r="AC220" i="26" s="1"/>
  <c r="AC221" i="26" s="1"/>
  <c r="AC222" i="26" s="1"/>
  <c r="AC223" i="26" s="1"/>
  <c r="AC224" i="26" s="1"/>
  <c r="AC225" i="26" s="1"/>
  <c r="AC226" i="26" s="1"/>
  <c r="AC227" i="26" s="1"/>
  <c r="AC228" i="26" s="1"/>
  <c r="AC229" i="26" s="1"/>
  <c r="AC230" i="26" s="1"/>
  <c r="AC231" i="26" s="1"/>
  <c r="AC232" i="26" s="1"/>
  <c r="AC233" i="26" s="1"/>
  <c r="AC234" i="26" s="1"/>
  <c r="AC235" i="26" s="1"/>
  <c r="AC236" i="26" s="1"/>
  <c r="AC237" i="26" s="1"/>
  <c r="AC238" i="26" s="1"/>
  <c r="AC239" i="26" s="1"/>
  <c r="AC240" i="26" s="1"/>
  <c r="AC241" i="26" s="1"/>
  <c r="AC242" i="26" s="1"/>
  <c r="AC243" i="26" s="1"/>
  <c r="AC244" i="26" s="1"/>
  <c r="AC245" i="26" s="1"/>
  <c r="AC246" i="26" s="1"/>
  <c r="AC247" i="26" s="1"/>
  <c r="AC248" i="26" s="1"/>
  <c r="AC249" i="26" s="1"/>
  <c r="AC250" i="26" s="1"/>
  <c r="AC251" i="26" s="1"/>
  <c r="AC252" i="26" s="1"/>
  <c r="AC253" i="26" s="1"/>
  <c r="AC254" i="26" s="1"/>
  <c r="AC255" i="26" s="1"/>
  <c r="AC256" i="26" s="1"/>
  <c r="AC257" i="26" s="1"/>
  <c r="AC258" i="26" s="1"/>
  <c r="AC259" i="26" s="1"/>
  <c r="AC260" i="26" s="1"/>
  <c r="AC261" i="26" s="1"/>
  <c r="AC262" i="26" s="1"/>
  <c r="AC263" i="26" s="1"/>
  <c r="AC264" i="26" s="1"/>
  <c r="AC265" i="26" s="1"/>
  <c r="AC266" i="26" s="1"/>
  <c r="AC267" i="26" s="1"/>
  <c r="AC268" i="26" s="1"/>
  <c r="AC269" i="26" s="1"/>
  <c r="AC270" i="26" s="1"/>
  <c r="AC271" i="26" s="1"/>
  <c r="AC272" i="26" s="1"/>
  <c r="AC273" i="26" s="1"/>
  <c r="AC274" i="26" s="1"/>
  <c r="AC275" i="26" s="1"/>
  <c r="AC276" i="26" s="1"/>
  <c r="AC277" i="26" s="1"/>
  <c r="AC278" i="26" s="1"/>
  <c r="AC279" i="26" s="1"/>
  <c r="AC280" i="26" s="1"/>
  <c r="AC281" i="26" s="1"/>
  <c r="AC282" i="26" s="1"/>
  <c r="AC283" i="26" s="1"/>
  <c r="AC284" i="26" s="1"/>
  <c r="AC285" i="26" s="1"/>
  <c r="AC286" i="26" s="1"/>
  <c r="AC287" i="26" s="1"/>
  <c r="AC288" i="26" s="1"/>
  <c r="AC289" i="26" s="1"/>
  <c r="AC290" i="26" s="1"/>
  <c r="AC291" i="26" s="1"/>
  <c r="AC292" i="26" s="1"/>
  <c r="AC293" i="26" s="1"/>
  <c r="AC294" i="26" s="1"/>
  <c r="AC295" i="26" s="1"/>
  <c r="AC296" i="26" s="1"/>
  <c r="AC297" i="26" s="1"/>
  <c r="AC298" i="26" s="1"/>
  <c r="AC299" i="26" s="1"/>
  <c r="AC300" i="26" s="1"/>
  <c r="AC301" i="26" s="1"/>
  <c r="AC302" i="26" s="1"/>
  <c r="AC303" i="26" s="1"/>
  <c r="AC304" i="26" s="1"/>
  <c r="AC305" i="26" s="1"/>
  <c r="AC306" i="26" s="1"/>
  <c r="AC307" i="26" s="1"/>
  <c r="AC308" i="26" s="1"/>
  <c r="AC309" i="26" s="1"/>
  <c r="AC310" i="26" s="1"/>
  <c r="AC311" i="26" s="1"/>
  <c r="AC312" i="26" s="1"/>
  <c r="AC313" i="26" s="1"/>
  <c r="AC314" i="26" s="1"/>
  <c r="AC315" i="26" s="1"/>
  <c r="AC316" i="26" s="1"/>
  <c r="AC317" i="26" s="1"/>
  <c r="AC318" i="26" s="1"/>
  <c r="AC319" i="26" s="1"/>
  <c r="AC320" i="26" s="1"/>
  <c r="AC321" i="26" s="1"/>
  <c r="AC322" i="26" s="1"/>
  <c r="AC323" i="26" s="1"/>
  <c r="AC324" i="26" s="1"/>
  <c r="AC325" i="26" s="1"/>
  <c r="AC326" i="26" s="1"/>
  <c r="AC327" i="26" s="1"/>
  <c r="AC328" i="26" s="1"/>
  <c r="AC329" i="26" s="1"/>
  <c r="AC330" i="26" s="1"/>
  <c r="AC331" i="26" s="1"/>
  <c r="AC332" i="26" s="1"/>
  <c r="AC333" i="26" s="1"/>
  <c r="AC334" i="26" s="1"/>
  <c r="AC335" i="26" s="1"/>
  <c r="AC336" i="26" s="1"/>
  <c r="AC337" i="26" s="1"/>
  <c r="AC338" i="26" s="1"/>
  <c r="AC339" i="26" s="1"/>
  <c r="AC340" i="26" s="1"/>
  <c r="AC341" i="26" s="1"/>
  <c r="AC342" i="26" s="1"/>
  <c r="AC343" i="26" s="1"/>
  <c r="AC344" i="26" s="1"/>
  <c r="AC345" i="26" s="1"/>
  <c r="AC346" i="26" s="1"/>
  <c r="AC347" i="26" s="1"/>
  <c r="AC348" i="26" s="1"/>
  <c r="AC349" i="26" s="1"/>
  <c r="AC350" i="26" s="1"/>
  <c r="AC351" i="26" s="1"/>
  <c r="AC352" i="26" s="1"/>
  <c r="AC353" i="26" s="1"/>
  <c r="AC354" i="26" s="1"/>
  <c r="AC355" i="26" s="1"/>
  <c r="AC356" i="26" s="1"/>
  <c r="AC357" i="26" s="1"/>
  <c r="AC358" i="26" s="1"/>
  <c r="AC359" i="26" s="1"/>
  <c r="AC360" i="26" s="1"/>
  <c r="AC361" i="26" s="1"/>
  <c r="AC362" i="26" s="1"/>
  <c r="AC363" i="26" s="1"/>
  <c r="AC364" i="26" s="1"/>
  <c r="AC365" i="26" s="1"/>
  <c r="AC366" i="26" s="1"/>
  <c r="AC367" i="26" s="1"/>
  <c r="AC368" i="26" s="1"/>
  <c r="AC369" i="26" s="1"/>
  <c r="AC370" i="26" s="1"/>
  <c r="AC371" i="26" s="1"/>
  <c r="AC372" i="26" s="1"/>
  <c r="AC373" i="26" s="1"/>
  <c r="AC374" i="26" s="1"/>
  <c r="AC375" i="26" s="1"/>
  <c r="AC376" i="26" s="1"/>
  <c r="AC377" i="26" s="1"/>
  <c r="AC378" i="26" s="1"/>
  <c r="AC379" i="26" s="1"/>
  <c r="AC380" i="26" s="1"/>
  <c r="AC381" i="26" s="1"/>
  <c r="AC382" i="26" s="1"/>
  <c r="AC383" i="26" s="1"/>
  <c r="AC384" i="26" s="1"/>
  <c r="AC385" i="26" s="1"/>
  <c r="AC386" i="26" s="1"/>
  <c r="AC387" i="26" s="1"/>
  <c r="AC388" i="26" s="1"/>
  <c r="AC389" i="26" s="1"/>
  <c r="AC390" i="26" s="1"/>
  <c r="AC391" i="26" s="1"/>
  <c r="AC392" i="26" s="1"/>
  <c r="AC393" i="26" s="1"/>
  <c r="AC394" i="26" s="1"/>
  <c r="AC395" i="26" s="1"/>
  <c r="AC396" i="26" s="1"/>
  <c r="AC397" i="26" s="1"/>
  <c r="AC398" i="26" s="1"/>
  <c r="AC399" i="26" s="1"/>
  <c r="AC400" i="26" s="1"/>
  <c r="AC401" i="26" s="1"/>
  <c r="AC402" i="26" s="1"/>
  <c r="AC403" i="26" s="1"/>
  <c r="AC404" i="26" s="1"/>
  <c r="AC405" i="26" s="1"/>
  <c r="AC406" i="26" s="1"/>
  <c r="AC407" i="26" s="1"/>
  <c r="AC408" i="26" s="1"/>
  <c r="AC409" i="26" s="1"/>
  <c r="AC410" i="26" s="1"/>
  <c r="AC411" i="26" s="1"/>
  <c r="AC412" i="26" s="1"/>
  <c r="AC413" i="26" s="1"/>
  <c r="AC414" i="26" s="1"/>
  <c r="AC415" i="26" s="1"/>
  <c r="AC416" i="26" s="1"/>
  <c r="AC417" i="26" s="1"/>
  <c r="AC418" i="26" s="1"/>
  <c r="AC419" i="26" s="1"/>
  <c r="AC420" i="26" s="1"/>
  <c r="AC421" i="26" s="1"/>
  <c r="AC422" i="26" s="1"/>
  <c r="AC423" i="26" s="1"/>
  <c r="AC424" i="26" s="1"/>
  <c r="AC425" i="26" s="1"/>
  <c r="AC426" i="26" s="1"/>
  <c r="AC427" i="26" s="1"/>
  <c r="AC428" i="26" s="1"/>
  <c r="AC429" i="26" s="1"/>
  <c r="AC430" i="26" s="1"/>
  <c r="AC431" i="26" s="1"/>
  <c r="AC432" i="26" s="1"/>
  <c r="AC433" i="26" s="1"/>
  <c r="AC434" i="26" s="1"/>
  <c r="AC435" i="26" s="1"/>
  <c r="AC436" i="26" s="1"/>
  <c r="AC437" i="26" s="1"/>
  <c r="AC438" i="26" s="1"/>
  <c r="AC439" i="26" s="1"/>
  <c r="AC440" i="26" s="1"/>
  <c r="AC441" i="26" s="1"/>
  <c r="AC442" i="26" s="1"/>
  <c r="AC443" i="26" s="1"/>
  <c r="AC444" i="26" s="1"/>
  <c r="AC445" i="26" s="1"/>
  <c r="AC446" i="26" s="1"/>
  <c r="AC447" i="26" s="1"/>
  <c r="AC448" i="26" s="1"/>
  <c r="AC449" i="26" s="1"/>
  <c r="AC450" i="26" s="1"/>
  <c r="AC451" i="26" s="1"/>
  <c r="AC452" i="26" s="1"/>
  <c r="AC453" i="26" s="1"/>
  <c r="AC454" i="26" s="1"/>
  <c r="AC455" i="26" s="1"/>
  <c r="AC456" i="26" s="1"/>
  <c r="AC457" i="26" s="1"/>
  <c r="AC458" i="26" s="1"/>
  <c r="AC459" i="26" s="1"/>
  <c r="AC460" i="26" s="1"/>
  <c r="AC461" i="26" s="1"/>
  <c r="AC462" i="26" s="1"/>
  <c r="AC463" i="26" s="1"/>
  <c r="AC464" i="26" s="1"/>
  <c r="AC465" i="26" s="1"/>
  <c r="AC466" i="26" s="1"/>
  <c r="AC467" i="26" s="1"/>
  <c r="AC468" i="26" s="1"/>
  <c r="AC469" i="26" s="1"/>
  <c r="AC470" i="26" s="1"/>
  <c r="AC471" i="26" s="1"/>
  <c r="AC472" i="26" s="1"/>
  <c r="AC473" i="26" s="1"/>
  <c r="AC474" i="26" s="1"/>
  <c r="AC475" i="26" s="1"/>
  <c r="AC476" i="26" s="1"/>
  <c r="AC477" i="26" s="1"/>
  <c r="AC478" i="26" s="1"/>
  <c r="AC479" i="26" s="1"/>
  <c r="AC480" i="26" s="1"/>
  <c r="AC481" i="26" s="1"/>
  <c r="AC482" i="26" s="1"/>
  <c r="AC483" i="26" s="1"/>
  <c r="AC484" i="26" s="1"/>
  <c r="AC485" i="26" s="1"/>
  <c r="AC486" i="26" s="1"/>
  <c r="AC487" i="26" s="1"/>
  <c r="AC488" i="26" s="1"/>
  <c r="AC489" i="26" s="1"/>
  <c r="AC490" i="26" s="1"/>
  <c r="AC491" i="26" s="1"/>
  <c r="AC492" i="26" s="1"/>
  <c r="AC493" i="26" s="1"/>
  <c r="AC494" i="26" s="1"/>
  <c r="AC495" i="26" s="1"/>
  <c r="AC496" i="26" s="1"/>
  <c r="AC497" i="26" s="1"/>
  <c r="AC498" i="26" s="1"/>
  <c r="AC499" i="26" s="1"/>
  <c r="AC500" i="26" s="1"/>
  <c r="AC501" i="26" s="1"/>
  <c r="AC502" i="26" s="1"/>
  <c r="AC503" i="26" s="1"/>
  <c r="AC504" i="26" s="1"/>
  <c r="AC505" i="26" s="1"/>
  <c r="AC506" i="26" s="1"/>
  <c r="AC507" i="26" s="1"/>
  <c r="AC508" i="26" s="1"/>
  <c r="AC509" i="26" s="1"/>
  <c r="AC510" i="26" s="1"/>
  <c r="AC511" i="26" s="1"/>
  <c r="AC512" i="26" s="1"/>
  <c r="AC513" i="26" s="1"/>
  <c r="AC514" i="26" s="1"/>
  <c r="AC515" i="26" s="1"/>
  <c r="AC516" i="26" s="1"/>
  <c r="AC517" i="26" s="1"/>
  <c r="AC518" i="26" s="1"/>
  <c r="AC519" i="26" s="1"/>
  <c r="AC520" i="26" s="1"/>
  <c r="AC521" i="26" s="1"/>
  <c r="AC522" i="26" s="1"/>
  <c r="AC523" i="26" s="1"/>
  <c r="AC524" i="26" s="1"/>
  <c r="AC525" i="26" s="1"/>
  <c r="AC526" i="26" s="1"/>
  <c r="AC527" i="26" s="1"/>
  <c r="AC528" i="26" s="1"/>
  <c r="AC529" i="26" s="1"/>
  <c r="AC530" i="26" s="1"/>
  <c r="AC531" i="26" s="1"/>
  <c r="AC532" i="26" s="1"/>
  <c r="AC533" i="26" s="1"/>
  <c r="AC534" i="26" s="1"/>
  <c r="AC535" i="26" s="1"/>
  <c r="AC536" i="26" s="1"/>
  <c r="AC537" i="26" s="1"/>
  <c r="AC538" i="26" s="1"/>
  <c r="AC539" i="26" s="1"/>
  <c r="AC540" i="26" s="1"/>
  <c r="AC541" i="26" s="1"/>
  <c r="AC542" i="26" s="1"/>
  <c r="AC543" i="26" s="1"/>
  <c r="AC544" i="26" s="1"/>
  <c r="AC545" i="26" s="1"/>
  <c r="AC546" i="26" s="1"/>
  <c r="AC547" i="26" s="1"/>
  <c r="AC548" i="26" s="1"/>
  <c r="AC549" i="26" s="1"/>
  <c r="AC550" i="26" s="1"/>
  <c r="AC551" i="26" s="1"/>
  <c r="AC552" i="26" s="1"/>
  <c r="AC553" i="26" s="1"/>
  <c r="AC554" i="26" s="1"/>
  <c r="AC555" i="26" s="1"/>
  <c r="AC556" i="26" s="1"/>
  <c r="AC557" i="26" s="1"/>
  <c r="AC558" i="26" s="1"/>
  <c r="AC559" i="26" s="1"/>
  <c r="AC560" i="26" s="1"/>
  <c r="AC561" i="26" s="1"/>
  <c r="AC562" i="26" s="1"/>
  <c r="AC563" i="26" s="1"/>
  <c r="AC564" i="26" s="1"/>
  <c r="AC565" i="26" s="1"/>
  <c r="AC566" i="26" s="1"/>
  <c r="AC567" i="26" s="1"/>
  <c r="AC568" i="26" s="1"/>
  <c r="AC569" i="26" s="1"/>
  <c r="AC570" i="26" s="1"/>
  <c r="AC571" i="26" s="1"/>
  <c r="AC572" i="26" s="1"/>
  <c r="AC573" i="26" s="1"/>
  <c r="AC574" i="26" s="1"/>
  <c r="AC575" i="26" s="1"/>
  <c r="AC576" i="26" s="1"/>
  <c r="AC577" i="26" s="1"/>
  <c r="AC578" i="26" s="1"/>
  <c r="AC579" i="26" s="1"/>
  <c r="AC580" i="26" s="1"/>
  <c r="AC581" i="26" s="1"/>
  <c r="AC582" i="26" s="1"/>
  <c r="AC583" i="26" s="1"/>
  <c r="AC584" i="26" s="1"/>
  <c r="AC585" i="26" s="1"/>
  <c r="AC586" i="26" s="1"/>
  <c r="AC587" i="26" s="1"/>
  <c r="AC588" i="26" s="1"/>
  <c r="AC589" i="26" s="1"/>
  <c r="AC590" i="26" s="1"/>
  <c r="AC591" i="26" s="1"/>
  <c r="AC592" i="26" s="1"/>
  <c r="AC593" i="26" s="1"/>
  <c r="AC594" i="26" s="1"/>
  <c r="AC595" i="26" s="1"/>
  <c r="AC596" i="26" s="1"/>
  <c r="AC597" i="26" s="1"/>
  <c r="AC598" i="26" s="1"/>
  <c r="AC599" i="26" s="1"/>
  <c r="AC600" i="26" s="1"/>
  <c r="AC601" i="26" s="1"/>
  <c r="AC602" i="26" s="1"/>
  <c r="AC603" i="26" s="1"/>
  <c r="AC604" i="26" s="1"/>
  <c r="AC605" i="26" s="1"/>
  <c r="AC606" i="26" s="1"/>
  <c r="AC607" i="26" s="1"/>
  <c r="AC608" i="26" s="1"/>
  <c r="AC609" i="26" s="1"/>
  <c r="AC610" i="26" s="1"/>
  <c r="AC611" i="26" s="1"/>
  <c r="AC612" i="26" s="1"/>
  <c r="AC613" i="26" s="1"/>
  <c r="AC614" i="26" s="1"/>
  <c r="AC615" i="26" s="1"/>
  <c r="AC616" i="26" s="1"/>
  <c r="AC617" i="26" s="1"/>
  <c r="AC618" i="26" s="1"/>
  <c r="AC619" i="26" s="1"/>
  <c r="AC620" i="26" s="1"/>
  <c r="AC621" i="26" s="1"/>
  <c r="AC622" i="26" s="1"/>
  <c r="AC623" i="26" s="1"/>
  <c r="AC624" i="26" s="1"/>
  <c r="AC625" i="26" s="1"/>
  <c r="AC626" i="26" s="1"/>
  <c r="AC627" i="26" s="1"/>
  <c r="AC628" i="26" s="1"/>
  <c r="AC629" i="26" s="1"/>
  <c r="AC630" i="26" s="1"/>
  <c r="AC631" i="26" s="1"/>
  <c r="AC632" i="26" s="1"/>
  <c r="AC633" i="26" s="1"/>
  <c r="AC634" i="26" s="1"/>
  <c r="AC635" i="26" s="1"/>
  <c r="AC636" i="26" s="1"/>
  <c r="AC637" i="26" s="1"/>
  <c r="AC638" i="26" s="1"/>
  <c r="AC639" i="26" s="1"/>
  <c r="AC640" i="26" s="1"/>
  <c r="AC641" i="26" s="1"/>
  <c r="AC642" i="26" s="1"/>
  <c r="AC643" i="26" s="1"/>
  <c r="AC644" i="26" s="1"/>
  <c r="AC645" i="26" s="1"/>
  <c r="AC646" i="26" s="1"/>
  <c r="AC647" i="26" s="1"/>
  <c r="AC648" i="26" s="1"/>
  <c r="AC649" i="26" s="1"/>
  <c r="AC650" i="26" s="1"/>
  <c r="AC651" i="26" s="1"/>
  <c r="AC652" i="26" s="1"/>
  <c r="AC653" i="26" s="1"/>
  <c r="AC654" i="26" s="1"/>
  <c r="AC655" i="26" s="1"/>
  <c r="AC656" i="26" s="1"/>
  <c r="AC657" i="26" s="1"/>
  <c r="AC658" i="26" s="1"/>
  <c r="AC659" i="26" s="1"/>
  <c r="AC660" i="26" s="1"/>
  <c r="AC661" i="26" s="1"/>
  <c r="AC662" i="26" s="1"/>
  <c r="AC663" i="26" s="1"/>
  <c r="AC664" i="26" s="1"/>
  <c r="AC665" i="26" s="1"/>
  <c r="AC666" i="26" s="1"/>
  <c r="AC667" i="26" s="1"/>
  <c r="AC668" i="26" s="1"/>
  <c r="AC669" i="26" s="1"/>
  <c r="AC670" i="26" s="1"/>
  <c r="AC671" i="26" s="1"/>
  <c r="AC672" i="26" s="1"/>
  <c r="AC673" i="26" s="1"/>
  <c r="AC674" i="26" s="1"/>
  <c r="AC675" i="26" s="1"/>
  <c r="AC676" i="26" s="1"/>
  <c r="AC677" i="26" s="1"/>
  <c r="AC678" i="26" s="1"/>
  <c r="AC679" i="26" s="1"/>
  <c r="AC680" i="26" s="1"/>
  <c r="AC681" i="26" s="1"/>
  <c r="AC682" i="26" s="1"/>
  <c r="AC683" i="26" s="1"/>
  <c r="AC684" i="26" s="1"/>
  <c r="AC685" i="26" s="1"/>
  <c r="AC686" i="26" s="1"/>
  <c r="AC687" i="26" s="1"/>
  <c r="AC688" i="26" s="1"/>
  <c r="AC689" i="26" s="1"/>
  <c r="AC690" i="26" s="1"/>
  <c r="AC691" i="26" s="1"/>
  <c r="AC692" i="26" s="1"/>
  <c r="AC693" i="26" s="1"/>
  <c r="AC694" i="26" s="1"/>
  <c r="AC695" i="26" s="1"/>
  <c r="AC696" i="26" s="1"/>
  <c r="AC697" i="26" s="1"/>
  <c r="AC698" i="26" s="1"/>
  <c r="AC699" i="26" s="1"/>
  <c r="AC700" i="26" s="1"/>
  <c r="AC701" i="26" s="1"/>
  <c r="AC702" i="26" s="1"/>
  <c r="AC703" i="26" s="1"/>
  <c r="AC704" i="26" s="1"/>
  <c r="AC705" i="26" s="1"/>
  <c r="AC706" i="26" s="1"/>
  <c r="AC707" i="26" s="1"/>
  <c r="AC708" i="26" s="1"/>
  <c r="AC709" i="26" s="1"/>
  <c r="AC710" i="26" s="1"/>
  <c r="AC711" i="26" s="1"/>
  <c r="AC712" i="26" s="1"/>
  <c r="AC713" i="26" s="1"/>
  <c r="AC714" i="26" s="1"/>
  <c r="AC715" i="26" s="1"/>
  <c r="AC716" i="26" s="1"/>
  <c r="AC717" i="26" s="1"/>
  <c r="AC718" i="26" s="1"/>
  <c r="AC719" i="26" s="1"/>
  <c r="AC720" i="26" s="1"/>
  <c r="AC721" i="26" s="1"/>
  <c r="AC722" i="26" s="1"/>
  <c r="AC723" i="26" s="1"/>
  <c r="AC724" i="26" s="1"/>
  <c r="AC725" i="26" s="1"/>
  <c r="AC726" i="26" s="1"/>
  <c r="AC727" i="26" s="1"/>
  <c r="AC728" i="26" s="1"/>
  <c r="AC729" i="26" s="1"/>
  <c r="AC730" i="26" s="1"/>
  <c r="AC731" i="26" s="1"/>
  <c r="AC732" i="26" s="1"/>
  <c r="AC733" i="26" s="1"/>
  <c r="AC734" i="26" s="1"/>
  <c r="AC735" i="26" s="1"/>
  <c r="AC736" i="26" s="1"/>
  <c r="AC737" i="26" s="1"/>
  <c r="AC738" i="26" s="1"/>
  <c r="AC739" i="26" s="1"/>
  <c r="AC740" i="26" s="1"/>
  <c r="AC741" i="26" s="1"/>
  <c r="AC742" i="26" s="1"/>
  <c r="AC743" i="26" s="1"/>
  <c r="AC744" i="26" s="1"/>
  <c r="AC745" i="26" s="1"/>
  <c r="AC746" i="26" s="1"/>
  <c r="AC747" i="26" s="1"/>
  <c r="AC748" i="26" s="1"/>
  <c r="AC749" i="26" s="1"/>
  <c r="AC750" i="26" s="1"/>
  <c r="AC751" i="26" s="1"/>
  <c r="AC752" i="26" s="1"/>
  <c r="AC753" i="26" s="1"/>
  <c r="AC754" i="26" s="1"/>
  <c r="AC755" i="26" s="1"/>
  <c r="AC756" i="26" s="1"/>
  <c r="AC757" i="26" s="1"/>
  <c r="AC758" i="26" s="1"/>
  <c r="AC759" i="26" s="1"/>
  <c r="AC760" i="26" s="1"/>
  <c r="AC761" i="26" s="1"/>
  <c r="AC762" i="26" s="1"/>
  <c r="AC763" i="26" s="1"/>
  <c r="AC764" i="26" s="1"/>
  <c r="AC765" i="26" s="1"/>
  <c r="AC766" i="26" s="1"/>
  <c r="AC767" i="26" s="1"/>
  <c r="AC768" i="26" s="1"/>
  <c r="AC769" i="26" s="1"/>
  <c r="AC770" i="26" s="1"/>
  <c r="AC771" i="26" s="1"/>
  <c r="AC772" i="26" s="1"/>
  <c r="AC773" i="26" s="1"/>
  <c r="AC774" i="26" s="1"/>
  <c r="AC775" i="26" s="1"/>
  <c r="AC776" i="26" s="1"/>
  <c r="AC777" i="26" s="1"/>
  <c r="AC778" i="26" s="1"/>
  <c r="AC779" i="26" s="1"/>
  <c r="AC780" i="26" s="1"/>
  <c r="AC781" i="26" s="1"/>
  <c r="AC782" i="26" s="1"/>
  <c r="AC783" i="26" s="1"/>
  <c r="AC784" i="26" s="1"/>
  <c r="AC785" i="26" s="1"/>
  <c r="AC786" i="26" s="1"/>
  <c r="AC787" i="26" s="1"/>
  <c r="AC788" i="26" s="1"/>
  <c r="AC789" i="26" s="1"/>
  <c r="AC790" i="26" s="1"/>
  <c r="AC791" i="26" s="1"/>
  <c r="AC792" i="26" s="1"/>
  <c r="AC793" i="26" s="1"/>
  <c r="AC794" i="26" s="1"/>
  <c r="AC795" i="26" s="1"/>
  <c r="AC796" i="26" s="1"/>
  <c r="AC797" i="26" s="1"/>
  <c r="AC798" i="26" s="1"/>
  <c r="AC799" i="26" s="1"/>
  <c r="AC800" i="26" s="1"/>
  <c r="AC801" i="26" s="1"/>
  <c r="AC802" i="26" s="1"/>
  <c r="AC803" i="26" s="1"/>
  <c r="AC804" i="26" s="1"/>
  <c r="AC805" i="26" s="1"/>
  <c r="AC806" i="26" s="1"/>
  <c r="AC807" i="26" s="1"/>
  <c r="AC808" i="26" s="1"/>
  <c r="AC809" i="26" s="1"/>
  <c r="AC810" i="26" s="1"/>
  <c r="AC811" i="26" s="1"/>
  <c r="E22" i="24" l="1"/>
  <c r="F50" i="1" s="1"/>
  <c r="G22" i="24"/>
  <c r="H237" i="26"/>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Q225" i="26"/>
  <c r="Q226" i="26" s="1"/>
  <c r="Q227" i="26" s="1"/>
  <c r="Q228" i="26" s="1"/>
  <c r="Q229" i="26" s="1"/>
  <c r="Q230" i="26" s="1"/>
  <c r="Q231" i="26" s="1"/>
  <c r="Q232" i="26" s="1"/>
  <c r="Q233" i="26" s="1"/>
  <c r="Q234" i="26" s="1"/>
  <c r="Q235" i="26" s="1"/>
  <c r="Q236" i="26" s="1"/>
  <c r="B62" i="25"/>
  <c r="I32" i="26"/>
  <c r="I33" i="26" s="1"/>
  <c r="I34" i="26" s="1"/>
  <c r="I35" i="26" s="1"/>
  <c r="I36" i="26" s="1"/>
  <c r="I37" i="26" s="1"/>
  <c r="I38" i="26" s="1"/>
  <c r="I39" i="26" s="1"/>
  <c r="I40" i="26" s="1"/>
  <c r="I41" i="26" s="1"/>
  <c r="I42" i="26" s="1"/>
  <c r="I43" i="26" s="1"/>
  <c r="I44" i="26" s="1"/>
  <c r="I45" i="26" s="1"/>
  <c r="I46" i="26" s="1"/>
  <c r="I47" i="26" s="1"/>
  <c r="I48" i="26" s="1"/>
  <c r="I49" i="26" s="1"/>
  <c r="I50" i="26" s="1"/>
  <c r="I51" i="26" s="1"/>
  <c r="I52" i="26" s="1"/>
  <c r="I53" i="26" s="1"/>
  <c r="I54" i="26" s="1"/>
  <c r="I55" i="26" s="1"/>
  <c r="I56" i="26" s="1"/>
  <c r="I57" i="26" s="1"/>
  <c r="I58" i="26" s="1"/>
  <c r="I59" i="26" s="1"/>
  <c r="I60" i="26" s="1"/>
  <c r="I61" i="26" s="1"/>
  <c r="I62" i="26" s="1"/>
  <c r="I63" i="26" s="1"/>
  <c r="I64" i="26" s="1"/>
  <c r="I65" i="26" s="1"/>
  <c r="I66" i="26" s="1"/>
  <c r="I67" i="26" s="1"/>
  <c r="I68" i="26" s="1"/>
  <c r="I69" i="26" s="1"/>
  <c r="I70" i="26" s="1"/>
  <c r="I71" i="26" s="1"/>
  <c r="I72" i="26" s="1"/>
  <c r="I73" i="26" s="1"/>
  <c r="I74" i="26" s="1"/>
  <c r="I75" i="26" s="1"/>
  <c r="I76" i="26" s="1"/>
  <c r="I77" i="26" s="1"/>
  <c r="I78" i="26" s="1"/>
  <c r="I79" i="26" s="1"/>
  <c r="I80" i="26" s="1"/>
  <c r="I81" i="26" s="1"/>
  <c r="I82" i="26" s="1"/>
  <c r="I83" i="26" s="1"/>
  <c r="I84" i="26" s="1"/>
  <c r="I85" i="26" s="1"/>
  <c r="I86" i="26" s="1"/>
  <c r="I87" i="26" s="1"/>
  <c r="I88" i="26" s="1"/>
  <c r="I89" i="26" s="1"/>
  <c r="I90" i="26" s="1"/>
  <c r="I91" i="26" s="1"/>
  <c r="I92" i="26" s="1"/>
  <c r="I93" i="26" s="1"/>
  <c r="I94" i="26" s="1"/>
  <c r="I95" i="26" s="1"/>
  <c r="I96" i="26" s="1"/>
  <c r="I97" i="26" s="1"/>
  <c r="I98" i="26" s="1"/>
  <c r="I99" i="26" s="1"/>
  <c r="I100" i="26" s="1"/>
  <c r="I101" i="26" s="1"/>
  <c r="I102" i="26" s="1"/>
  <c r="I103" i="26" s="1"/>
  <c r="I104" i="26" s="1"/>
  <c r="I105" i="26" s="1"/>
  <c r="I106" i="26" s="1"/>
  <c r="I107" i="26" s="1"/>
  <c r="I108" i="26" s="1"/>
  <c r="I109" i="26" s="1"/>
  <c r="I110" i="26" s="1"/>
  <c r="I111" i="26" s="1"/>
  <c r="I112" i="26" s="1"/>
  <c r="I113" i="26" s="1"/>
  <c r="I114" i="26" s="1"/>
  <c r="I115" i="26" s="1"/>
  <c r="I116" i="26" s="1"/>
  <c r="I117" i="26" s="1"/>
  <c r="I118" i="26" s="1"/>
  <c r="I119" i="26" s="1"/>
  <c r="I120" i="26" s="1"/>
  <c r="I121" i="26" s="1"/>
  <c r="I122" i="26" s="1"/>
  <c r="I123" i="26" s="1"/>
  <c r="I124" i="26" s="1"/>
  <c r="I125" i="26" s="1"/>
  <c r="I126" i="26" s="1"/>
  <c r="I127" i="26" s="1"/>
  <c r="I128" i="26" s="1"/>
  <c r="I129" i="26" s="1"/>
  <c r="I130" i="26" s="1"/>
  <c r="I131" i="26" s="1"/>
  <c r="I132" i="26" s="1"/>
  <c r="I133" i="26" s="1"/>
  <c r="I134" i="26" s="1"/>
  <c r="I135" i="26" s="1"/>
  <c r="I136" i="26" s="1"/>
  <c r="I137" i="26" s="1"/>
  <c r="I138" i="26" s="1"/>
  <c r="I139" i="26" s="1"/>
  <c r="I140" i="26" s="1"/>
  <c r="I141" i="26" s="1"/>
  <c r="I142" i="26" s="1"/>
  <c r="I143" i="26" s="1"/>
  <c r="I144" i="26" s="1"/>
  <c r="I145" i="26" s="1"/>
  <c r="I146" i="26" s="1"/>
  <c r="I147" i="26" s="1"/>
  <c r="I148" i="26" s="1"/>
  <c r="I149" i="26" s="1"/>
  <c r="I150" i="26" s="1"/>
  <c r="I151" i="26" s="1"/>
  <c r="I152" i="26" s="1"/>
  <c r="I153" i="26" s="1"/>
  <c r="I154" i="26" s="1"/>
  <c r="I155" i="26" s="1"/>
  <c r="I156" i="26" s="1"/>
  <c r="I157" i="26" s="1"/>
  <c r="I158" i="26" s="1"/>
  <c r="I159" i="26" s="1"/>
  <c r="I160" i="26" s="1"/>
  <c r="I161" i="26" s="1"/>
  <c r="I162" i="26" s="1"/>
  <c r="I163" i="26" s="1"/>
  <c r="I164" i="26" s="1"/>
  <c r="I165" i="26" s="1"/>
  <c r="I166" i="26" s="1"/>
  <c r="I167" i="26" s="1"/>
  <c r="I168" i="26" s="1"/>
  <c r="I169" i="26" s="1"/>
  <c r="I170" i="26" s="1"/>
  <c r="I171" i="26" s="1"/>
  <c r="I172" i="26" s="1"/>
  <c r="I173" i="26" s="1"/>
  <c r="I174" i="26" s="1"/>
  <c r="I175" i="26" s="1"/>
  <c r="I176" i="26" s="1"/>
  <c r="I177" i="26" s="1"/>
  <c r="I178" i="26" s="1"/>
  <c r="I179" i="26" s="1"/>
  <c r="I180" i="26" s="1"/>
  <c r="I181" i="26" s="1"/>
  <c r="I182" i="26" s="1"/>
  <c r="I183" i="26" s="1"/>
  <c r="I184" i="26" s="1"/>
  <c r="I185" i="26" s="1"/>
  <c r="I186" i="26" s="1"/>
  <c r="I187" i="26" s="1"/>
  <c r="I188" i="26" s="1"/>
  <c r="I189" i="26" s="1"/>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J32" i="26"/>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79" i="26" s="1"/>
  <c r="J80" i="26" s="1"/>
  <c r="J81" i="26" s="1"/>
  <c r="J82" i="26" s="1"/>
  <c r="J83" i="26" s="1"/>
  <c r="J84" i="26" s="1"/>
  <c r="J85" i="26" s="1"/>
  <c r="J86" i="26" s="1"/>
  <c r="J87" i="26" s="1"/>
  <c r="J88" i="26" s="1"/>
  <c r="J89" i="26" s="1"/>
  <c r="J90" i="26" s="1"/>
  <c r="J91" i="26" s="1"/>
  <c r="J92" i="26" s="1"/>
  <c r="J93" i="26" s="1"/>
  <c r="J94" i="26" s="1"/>
  <c r="J95" i="26" s="1"/>
  <c r="J96" i="26" s="1"/>
  <c r="J97" i="26" s="1"/>
  <c r="J98" i="26" s="1"/>
  <c r="J99" i="26" s="1"/>
  <c r="J100" i="26" s="1"/>
  <c r="J101" i="26" s="1"/>
  <c r="J102" i="26" s="1"/>
  <c r="J103" i="26" s="1"/>
  <c r="J104" i="26" s="1"/>
  <c r="J105" i="26" s="1"/>
  <c r="J106" i="26" s="1"/>
  <c r="J107" i="26" s="1"/>
  <c r="J108" i="26" s="1"/>
  <c r="J109" i="26" s="1"/>
  <c r="J110" i="26" s="1"/>
  <c r="J111" i="26" s="1"/>
  <c r="J112" i="26" s="1"/>
  <c r="J113" i="26" s="1"/>
  <c r="J114" i="26" s="1"/>
  <c r="J115" i="26" s="1"/>
  <c r="J116" i="26" s="1"/>
  <c r="J117" i="26" s="1"/>
  <c r="J118" i="26" s="1"/>
  <c r="J119" i="26" s="1"/>
  <c r="J120" i="26" s="1"/>
  <c r="J121" i="26" s="1"/>
  <c r="J122" i="26" s="1"/>
  <c r="J123" i="26" s="1"/>
  <c r="J124" i="26" s="1"/>
  <c r="J125" i="26" s="1"/>
  <c r="J126" i="26" s="1"/>
  <c r="J127" i="26" s="1"/>
  <c r="J128" i="26" s="1"/>
  <c r="J129" i="26" s="1"/>
  <c r="J130" i="26" s="1"/>
  <c r="J131" i="26" s="1"/>
  <c r="J132" i="26" s="1"/>
  <c r="J133" i="26" s="1"/>
  <c r="J134" i="26" s="1"/>
  <c r="J135" i="26" s="1"/>
  <c r="J136" i="26" s="1"/>
  <c r="J137" i="26" s="1"/>
  <c r="J138" i="26" s="1"/>
  <c r="J139" i="26" s="1"/>
  <c r="J140" i="26" s="1"/>
  <c r="J141" i="26" s="1"/>
  <c r="J142" i="26" s="1"/>
  <c r="J143" i="26" s="1"/>
  <c r="J144" i="26" s="1"/>
  <c r="J145" i="26" s="1"/>
  <c r="J146" i="26" s="1"/>
  <c r="J147" i="26" s="1"/>
  <c r="J148" i="26" s="1"/>
  <c r="J149" i="26" s="1"/>
  <c r="J150" i="26" s="1"/>
  <c r="J151" i="26" s="1"/>
  <c r="J152" i="26" s="1"/>
  <c r="J153" i="26" s="1"/>
  <c r="J154" i="26" s="1"/>
  <c r="J155" i="26" s="1"/>
  <c r="J156" i="26" s="1"/>
  <c r="J157" i="26" s="1"/>
  <c r="J158" i="26" s="1"/>
  <c r="J159" i="26" s="1"/>
  <c r="J160" i="26" s="1"/>
  <c r="J161" i="26" s="1"/>
  <c r="J162" i="26" s="1"/>
  <c r="J163" i="26" s="1"/>
  <c r="J164" i="26" s="1"/>
  <c r="J165" i="26" s="1"/>
  <c r="J166" i="26" s="1"/>
  <c r="J167" i="26" s="1"/>
  <c r="J168" i="26" s="1"/>
  <c r="J169" i="26" s="1"/>
  <c r="J170" i="26" s="1"/>
  <c r="J171" i="26" s="1"/>
  <c r="J172" i="26" s="1"/>
  <c r="J173" i="26" s="1"/>
  <c r="J174" i="26" s="1"/>
  <c r="J175" i="26" s="1"/>
  <c r="J176" i="26" s="1"/>
  <c r="J177" i="26" s="1"/>
  <c r="J178" i="26" s="1"/>
  <c r="J179" i="26" s="1"/>
  <c r="J180" i="26" s="1"/>
  <c r="J181" i="26" s="1"/>
  <c r="J182" i="26" s="1"/>
  <c r="J183" i="26" s="1"/>
  <c r="J184" i="26" s="1"/>
  <c r="J185" i="26" s="1"/>
  <c r="J186" i="26" s="1"/>
  <c r="J187" i="26" s="1"/>
  <c r="J188" i="26" s="1"/>
  <c r="J189" i="26" s="1"/>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AH32" i="26"/>
  <c r="AH33" i="26" s="1"/>
  <c r="AH34" i="26" s="1"/>
  <c r="AH35" i="26" s="1"/>
  <c r="AH36" i="26" s="1"/>
  <c r="AH37" i="26" s="1"/>
  <c r="AH38" i="26" s="1"/>
  <c r="AH39" i="26" s="1"/>
  <c r="AH40" i="26" s="1"/>
  <c r="AH41" i="26" s="1"/>
  <c r="AH42" i="26" s="1"/>
  <c r="AH43" i="26" s="1"/>
  <c r="AH44" i="26" s="1"/>
  <c r="AH45" i="26" s="1"/>
  <c r="AH46" i="26" s="1"/>
  <c r="AH47" i="26" s="1"/>
  <c r="AH48" i="26" s="1"/>
  <c r="AH49" i="26" s="1"/>
  <c r="AH50" i="26" s="1"/>
  <c r="AH51" i="26" s="1"/>
  <c r="AH52" i="26" s="1"/>
  <c r="AH53" i="26" s="1"/>
  <c r="AH54" i="26" s="1"/>
  <c r="AH55" i="26" s="1"/>
  <c r="AH56" i="26" s="1"/>
  <c r="AH57" i="26" s="1"/>
  <c r="AH58" i="26" s="1"/>
  <c r="AH59" i="26" s="1"/>
  <c r="AH60" i="26" s="1"/>
  <c r="AH61" i="26" s="1"/>
  <c r="AH62" i="26" s="1"/>
  <c r="AH63" i="26" s="1"/>
  <c r="AH64" i="26" s="1"/>
  <c r="AH65" i="26" s="1"/>
  <c r="AH66" i="26" s="1"/>
  <c r="AH67" i="26" s="1"/>
  <c r="AH68" i="26" s="1"/>
  <c r="AH69" i="26" s="1"/>
  <c r="AH70" i="26" s="1"/>
  <c r="AH71" i="26" s="1"/>
  <c r="AH72" i="26" s="1"/>
  <c r="AH73" i="26" s="1"/>
  <c r="AH74" i="26" s="1"/>
  <c r="AH75" i="26" s="1"/>
  <c r="AH76" i="26" s="1"/>
  <c r="AH77" i="26" s="1"/>
  <c r="AH78" i="26" s="1"/>
  <c r="AH79" i="26" s="1"/>
  <c r="AH80" i="26" s="1"/>
  <c r="AH81" i="26" s="1"/>
  <c r="AH82" i="26" s="1"/>
  <c r="AH83" i="26" s="1"/>
  <c r="AH84" i="26" s="1"/>
  <c r="AH85" i="26" s="1"/>
  <c r="AH86" i="26" s="1"/>
  <c r="AH87" i="26" s="1"/>
  <c r="AH88" i="26" s="1"/>
  <c r="AH89" i="26" s="1"/>
  <c r="AH90" i="26" s="1"/>
  <c r="AH91" i="26" s="1"/>
  <c r="AH92" i="26" s="1"/>
  <c r="AH93" i="26" s="1"/>
  <c r="AH94" i="26" s="1"/>
  <c r="AH95" i="26" s="1"/>
  <c r="AH96" i="26" s="1"/>
  <c r="AH97" i="26" s="1"/>
  <c r="AH98" i="26" s="1"/>
  <c r="AH99" i="26" s="1"/>
  <c r="AH100" i="26" s="1"/>
  <c r="AH101" i="26" s="1"/>
  <c r="AH102" i="26" s="1"/>
  <c r="AH103" i="26" s="1"/>
  <c r="AH104" i="26" s="1"/>
  <c r="AH105" i="26" s="1"/>
  <c r="AH106" i="26" s="1"/>
  <c r="AH107" i="26" s="1"/>
  <c r="AH108" i="26" s="1"/>
  <c r="AH109" i="26" s="1"/>
  <c r="AH110" i="26" s="1"/>
  <c r="AH111" i="26" s="1"/>
  <c r="AH112" i="26" s="1"/>
  <c r="AH113" i="26" s="1"/>
  <c r="AH114" i="26" s="1"/>
  <c r="AH115" i="26" s="1"/>
  <c r="AH116" i="26" s="1"/>
  <c r="AH117" i="26" s="1"/>
  <c r="AH118" i="26" s="1"/>
  <c r="AH119" i="26" s="1"/>
  <c r="AH120" i="26" s="1"/>
  <c r="AH121" i="26" s="1"/>
  <c r="AH122" i="26" s="1"/>
  <c r="AH123" i="26" s="1"/>
  <c r="AH124" i="26" s="1"/>
  <c r="AH125" i="26" s="1"/>
  <c r="AH126" i="26" s="1"/>
  <c r="AH127" i="26" s="1"/>
  <c r="AH128" i="26" s="1"/>
  <c r="AH129" i="26" s="1"/>
  <c r="AH130" i="26" s="1"/>
  <c r="AH131" i="26" s="1"/>
  <c r="AH132" i="26" s="1"/>
  <c r="AH133" i="26" s="1"/>
  <c r="AH134" i="26" s="1"/>
  <c r="AH135" i="26" s="1"/>
  <c r="AH136" i="26" s="1"/>
  <c r="AH137" i="26" s="1"/>
  <c r="AH138" i="26" s="1"/>
  <c r="AH139" i="26" s="1"/>
  <c r="AH140" i="26" s="1"/>
  <c r="AH141" i="26" s="1"/>
  <c r="AH142" i="26" s="1"/>
  <c r="AH143" i="26" s="1"/>
  <c r="AH144" i="26" s="1"/>
  <c r="AH145" i="26" s="1"/>
  <c r="AH146" i="26" s="1"/>
  <c r="AH147" i="26" s="1"/>
  <c r="AH148" i="26" s="1"/>
  <c r="AH149" i="26" s="1"/>
  <c r="AH150" i="26" s="1"/>
  <c r="AH151" i="26" s="1"/>
  <c r="AH152" i="26" s="1"/>
  <c r="AH153" i="26" s="1"/>
  <c r="AH154" i="26" s="1"/>
  <c r="AH155" i="26" s="1"/>
  <c r="AH156" i="26" s="1"/>
  <c r="AH157" i="26" s="1"/>
  <c r="AH158" i="26" s="1"/>
  <c r="AH159" i="26" s="1"/>
  <c r="AH160" i="26" s="1"/>
  <c r="AH161" i="26" s="1"/>
  <c r="AH162" i="26" s="1"/>
  <c r="AH163" i="26" s="1"/>
  <c r="AH164" i="26" s="1"/>
  <c r="AH165" i="26" s="1"/>
  <c r="AH166" i="26" s="1"/>
  <c r="AH167" i="26" s="1"/>
  <c r="AH168" i="26" s="1"/>
  <c r="AH169" i="26" s="1"/>
  <c r="AH170" i="26" s="1"/>
  <c r="AH171" i="26" s="1"/>
  <c r="AH172" i="26" s="1"/>
  <c r="AH173" i="26" s="1"/>
  <c r="AH174" i="26" s="1"/>
  <c r="AH175" i="26" s="1"/>
  <c r="AH176" i="26" s="1"/>
  <c r="AH177" i="26" s="1"/>
  <c r="AH178" i="26" s="1"/>
  <c r="AH179" i="26" s="1"/>
  <c r="AH180" i="26" s="1"/>
  <c r="AH181" i="26" s="1"/>
  <c r="AH182" i="26" s="1"/>
  <c r="AH183" i="26" s="1"/>
  <c r="AH184" i="26" s="1"/>
  <c r="AH185" i="26" s="1"/>
  <c r="AH186" i="26" s="1"/>
  <c r="AH187" i="26" s="1"/>
  <c r="AH188" i="26" s="1"/>
  <c r="AH189" i="26" s="1"/>
  <c r="AH190" i="26" s="1"/>
  <c r="AH191" i="26" s="1"/>
  <c r="AH192" i="26" s="1"/>
  <c r="AH193" i="26" s="1"/>
  <c r="AH194" i="26" s="1"/>
  <c r="AH195" i="26" s="1"/>
  <c r="AH196" i="26" s="1"/>
  <c r="AH197" i="26" s="1"/>
  <c r="AH198" i="26" s="1"/>
  <c r="AH199" i="26" s="1"/>
  <c r="AH200" i="26" s="1"/>
  <c r="AH201" i="26" s="1"/>
  <c r="AH202" i="26" s="1"/>
  <c r="AH203" i="26" s="1"/>
  <c r="AH204" i="26" s="1"/>
  <c r="AH205" i="26" s="1"/>
  <c r="AH206" i="26" s="1"/>
  <c r="AH207" i="26" s="1"/>
  <c r="AH208" i="26" s="1"/>
  <c r="AH209" i="26" s="1"/>
  <c r="AH210" i="26" s="1"/>
  <c r="AH211" i="26" s="1"/>
  <c r="AH212" i="26" s="1"/>
  <c r="AH213" i="26" s="1"/>
  <c r="AH214" i="26" s="1"/>
  <c r="AH215" i="26" s="1"/>
  <c r="AH216" i="26" s="1"/>
  <c r="AH217" i="26" s="1"/>
  <c r="AH218" i="26" s="1"/>
  <c r="AH219" i="26" s="1"/>
  <c r="AH220" i="26" s="1"/>
  <c r="AH221" i="26" s="1"/>
  <c r="AH222" i="26" s="1"/>
  <c r="AH223" i="26" s="1"/>
  <c r="AH224" i="26" s="1"/>
  <c r="AH225" i="26" s="1"/>
  <c r="AH226" i="26" s="1"/>
  <c r="AH227" i="26" s="1"/>
  <c r="AH228" i="26" s="1"/>
  <c r="AH229" i="26" s="1"/>
  <c r="AH230" i="26" s="1"/>
  <c r="AH231" i="26" s="1"/>
  <c r="AH232" i="26" s="1"/>
  <c r="AH233" i="26" s="1"/>
  <c r="AH234" i="26" s="1"/>
  <c r="AH235" i="26" s="1"/>
  <c r="AH236" i="26" s="1"/>
  <c r="AH237" i="26" s="1"/>
  <c r="AH238" i="26" s="1"/>
  <c r="AH239" i="26" s="1"/>
  <c r="AH240" i="26" s="1"/>
  <c r="AH241" i="26" s="1"/>
  <c r="AH242" i="26" s="1"/>
  <c r="AH243" i="26" s="1"/>
  <c r="AH244" i="26" s="1"/>
  <c r="AH245" i="26" s="1"/>
  <c r="AH246" i="26" s="1"/>
  <c r="AH247" i="26" s="1"/>
  <c r="AH248" i="26" s="1"/>
  <c r="AH249" i="26" s="1"/>
  <c r="AH250" i="26" s="1"/>
  <c r="AH251" i="26" s="1"/>
  <c r="AH252" i="26" s="1"/>
  <c r="AH253" i="26" s="1"/>
  <c r="AH254" i="26" s="1"/>
  <c r="AH255" i="26" s="1"/>
  <c r="AH256" i="26" s="1"/>
  <c r="AH257" i="26" s="1"/>
  <c r="AH258" i="26" s="1"/>
  <c r="AH259" i="26" s="1"/>
  <c r="AH260" i="26" s="1"/>
  <c r="AH261" i="26" s="1"/>
  <c r="AH262" i="26" s="1"/>
  <c r="AH263" i="26" s="1"/>
  <c r="AH264" i="26" s="1"/>
  <c r="AH265" i="26" s="1"/>
  <c r="AH266" i="26" s="1"/>
  <c r="AH267" i="26" s="1"/>
  <c r="AH268" i="26" s="1"/>
  <c r="AH269" i="26" s="1"/>
  <c r="AH270" i="26" s="1"/>
  <c r="AH271" i="26" s="1"/>
  <c r="AH272" i="26" s="1"/>
  <c r="AH273" i="26" s="1"/>
  <c r="AH274" i="26" s="1"/>
  <c r="AH275" i="26" s="1"/>
  <c r="AH276" i="26" s="1"/>
  <c r="AH277" i="26" s="1"/>
  <c r="AH278" i="26" s="1"/>
  <c r="AH279" i="26" s="1"/>
  <c r="AH280" i="26" s="1"/>
  <c r="AH281" i="26" s="1"/>
  <c r="AH282" i="26" s="1"/>
  <c r="AH283" i="26" s="1"/>
  <c r="AH284" i="26" s="1"/>
  <c r="AH285" i="26" s="1"/>
  <c r="AH286" i="26" s="1"/>
  <c r="AH287" i="26" s="1"/>
  <c r="AH288" i="26" s="1"/>
  <c r="AH289" i="26" s="1"/>
  <c r="AH290" i="26" s="1"/>
  <c r="AH291" i="26" s="1"/>
  <c r="AH292" i="26" s="1"/>
  <c r="AH293" i="26" s="1"/>
  <c r="AH294" i="26" s="1"/>
  <c r="AH295" i="26" s="1"/>
  <c r="AH296" i="26" s="1"/>
  <c r="AH297" i="26" s="1"/>
  <c r="AH298" i="26" s="1"/>
  <c r="AH299" i="26" s="1"/>
  <c r="AH300" i="26" s="1"/>
  <c r="AH301" i="26" s="1"/>
  <c r="AH302" i="26" s="1"/>
  <c r="AH303" i="26" s="1"/>
  <c r="AH304" i="26" s="1"/>
  <c r="AH305" i="26" s="1"/>
  <c r="AH306" i="26" s="1"/>
  <c r="AH307" i="26" s="1"/>
  <c r="AH308" i="26" s="1"/>
  <c r="AH309" i="26" s="1"/>
  <c r="AH310" i="26" s="1"/>
  <c r="AH311" i="26" s="1"/>
  <c r="AH312" i="26" s="1"/>
  <c r="AH313" i="26" s="1"/>
  <c r="AH314" i="26" s="1"/>
  <c r="AH315" i="26" s="1"/>
  <c r="AH316" i="26" s="1"/>
  <c r="AH317" i="26" s="1"/>
  <c r="AH318" i="26" s="1"/>
  <c r="AH319" i="26" s="1"/>
  <c r="AH320" i="26" s="1"/>
  <c r="AH321" i="26" s="1"/>
  <c r="AH322" i="26" s="1"/>
  <c r="AH323" i="26" s="1"/>
  <c r="AH324" i="26" s="1"/>
  <c r="AH325" i="26" s="1"/>
  <c r="AH326" i="26" s="1"/>
  <c r="AH327" i="26" s="1"/>
  <c r="AH328" i="26" s="1"/>
  <c r="AH329" i="26" s="1"/>
  <c r="AH330" i="26" s="1"/>
  <c r="AH331" i="26" s="1"/>
  <c r="AH332" i="26" s="1"/>
  <c r="AH333" i="26" s="1"/>
  <c r="AH334" i="26" s="1"/>
  <c r="AH335" i="26" s="1"/>
  <c r="AH336" i="26" s="1"/>
  <c r="AH337" i="26" s="1"/>
  <c r="AH338" i="26" s="1"/>
  <c r="AH339" i="26" s="1"/>
  <c r="AH340" i="26" s="1"/>
  <c r="AH341" i="26" s="1"/>
  <c r="AH342" i="26" s="1"/>
  <c r="AH343" i="26" s="1"/>
  <c r="AH344" i="26" s="1"/>
  <c r="AH345" i="26" s="1"/>
  <c r="AH346" i="26" s="1"/>
  <c r="AH347" i="26" s="1"/>
  <c r="AH348" i="26" s="1"/>
  <c r="AH349" i="26" s="1"/>
  <c r="AH350" i="26" s="1"/>
  <c r="AH351" i="26" s="1"/>
  <c r="AH352" i="26" s="1"/>
  <c r="AH353" i="26" s="1"/>
  <c r="AH354" i="26" s="1"/>
  <c r="AH355" i="26" s="1"/>
  <c r="AH356" i="26" s="1"/>
  <c r="AH357" i="26" s="1"/>
  <c r="AH358" i="26" s="1"/>
  <c r="AH359" i="26" s="1"/>
  <c r="AH360" i="26" s="1"/>
  <c r="AH361" i="26" s="1"/>
  <c r="AH362" i="26" s="1"/>
  <c r="AH363" i="26" s="1"/>
  <c r="AH364" i="26" s="1"/>
  <c r="AH365" i="26" s="1"/>
  <c r="AH366" i="26" s="1"/>
  <c r="AH367" i="26" s="1"/>
  <c r="AH368" i="26" s="1"/>
  <c r="AH369" i="26" s="1"/>
  <c r="AH370" i="26" s="1"/>
  <c r="AH371" i="26" s="1"/>
  <c r="AH372" i="26" s="1"/>
  <c r="AH373" i="26" s="1"/>
  <c r="AH374" i="26" s="1"/>
  <c r="AH375" i="26" s="1"/>
  <c r="AH376" i="26" s="1"/>
  <c r="AH377" i="26" s="1"/>
  <c r="AH378" i="26" s="1"/>
  <c r="AH379" i="26" s="1"/>
  <c r="AH380" i="26" s="1"/>
  <c r="AH381" i="26" s="1"/>
  <c r="AH382" i="26" s="1"/>
  <c r="AH383" i="26" s="1"/>
  <c r="AH384" i="26" s="1"/>
  <c r="AH385" i="26" s="1"/>
  <c r="AH386" i="26" s="1"/>
  <c r="AH387" i="26" s="1"/>
  <c r="AH388" i="26" s="1"/>
  <c r="AH389" i="26" s="1"/>
  <c r="AH390" i="26" s="1"/>
  <c r="AH391" i="26" s="1"/>
  <c r="AH392" i="26" s="1"/>
  <c r="AH393" i="26" s="1"/>
  <c r="AH394" i="26" s="1"/>
  <c r="AH395" i="26" s="1"/>
  <c r="AH396" i="26" s="1"/>
  <c r="AH397" i="26" s="1"/>
  <c r="AH398" i="26" s="1"/>
  <c r="AH399" i="26" s="1"/>
  <c r="AH400" i="26" s="1"/>
  <c r="AH401" i="26" s="1"/>
  <c r="AH402" i="26" s="1"/>
  <c r="AH403" i="26" s="1"/>
  <c r="AH404" i="26" s="1"/>
  <c r="AH405" i="26" s="1"/>
  <c r="AH406" i="26" s="1"/>
  <c r="AH407" i="26" s="1"/>
  <c r="AH408" i="26" s="1"/>
  <c r="AH409" i="26" s="1"/>
  <c r="AH410" i="26" s="1"/>
  <c r="AH411" i="26" s="1"/>
  <c r="AH412" i="26" s="1"/>
  <c r="AH413" i="26" s="1"/>
  <c r="AH414" i="26" s="1"/>
  <c r="AH415" i="26" s="1"/>
  <c r="AH416" i="26" s="1"/>
  <c r="AH417" i="26" s="1"/>
  <c r="AH418" i="26" s="1"/>
  <c r="AH419" i="26" s="1"/>
  <c r="AH420" i="26" s="1"/>
  <c r="AH421" i="26" s="1"/>
  <c r="AH422" i="26" s="1"/>
  <c r="AH423" i="26" s="1"/>
  <c r="AH424" i="26" s="1"/>
  <c r="AH425" i="26" s="1"/>
  <c r="AH426" i="26" s="1"/>
  <c r="AH427" i="26" s="1"/>
  <c r="AH428" i="26" s="1"/>
  <c r="AH429" i="26" s="1"/>
  <c r="AH430" i="26" s="1"/>
  <c r="AH431" i="26" s="1"/>
  <c r="AH432" i="26" s="1"/>
  <c r="AH433" i="26" s="1"/>
  <c r="AH434" i="26" s="1"/>
  <c r="AH435" i="26" s="1"/>
  <c r="AH436" i="26" s="1"/>
  <c r="AH437" i="26" s="1"/>
  <c r="AH438" i="26" s="1"/>
  <c r="AH439" i="26" s="1"/>
  <c r="AH440" i="26" s="1"/>
  <c r="AH441" i="26" s="1"/>
  <c r="AH442" i="26" s="1"/>
  <c r="AH443" i="26" s="1"/>
  <c r="AH444" i="26" s="1"/>
  <c r="AH445" i="26" s="1"/>
  <c r="AH446" i="26" s="1"/>
  <c r="AH447" i="26" s="1"/>
  <c r="AH448" i="26" s="1"/>
  <c r="AH449" i="26" s="1"/>
  <c r="AH450" i="26" s="1"/>
  <c r="AH451" i="26" s="1"/>
  <c r="AH452" i="26" s="1"/>
  <c r="AH453" i="26" s="1"/>
  <c r="AH454" i="26" s="1"/>
  <c r="AH455" i="26" s="1"/>
  <c r="AH456" i="26" s="1"/>
  <c r="AH457" i="26" s="1"/>
  <c r="AH458" i="26" s="1"/>
  <c r="AH459" i="26" s="1"/>
  <c r="AH460" i="26" s="1"/>
  <c r="AH461" i="26" s="1"/>
  <c r="AH462" i="26" s="1"/>
  <c r="AH463" i="26" s="1"/>
  <c r="AH464" i="26" s="1"/>
  <c r="AH465" i="26" s="1"/>
  <c r="AH466" i="26" s="1"/>
  <c r="AH467" i="26" s="1"/>
  <c r="AH468" i="26" s="1"/>
  <c r="AH469" i="26" s="1"/>
  <c r="AH470" i="26" s="1"/>
  <c r="AH471" i="26" s="1"/>
  <c r="AH472" i="26" s="1"/>
  <c r="AH473" i="26" s="1"/>
  <c r="AH474" i="26" s="1"/>
  <c r="AH475" i="26" s="1"/>
  <c r="AH476" i="26" s="1"/>
  <c r="AH477" i="26" s="1"/>
  <c r="AH478" i="26" s="1"/>
  <c r="AH479" i="26" s="1"/>
  <c r="AH480" i="26" s="1"/>
  <c r="AH481" i="26" s="1"/>
  <c r="AH482" i="26" s="1"/>
  <c r="AH483" i="26" s="1"/>
  <c r="AH484" i="26" s="1"/>
  <c r="AH485" i="26" s="1"/>
  <c r="AH486" i="26" s="1"/>
  <c r="AH487" i="26" s="1"/>
  <c r="AH488" i="26" s="1"/>
  <c r="AH489" i="26" s="1"/>
  <c r="AH490" i="26" s="1"/>
  <c r="AH491" i="26" s="1"/>
  <c r="AH492" i="26" s="1"/>
  <c r="AH493" i="26" s="1"/>
  <c r="AH494" i="26" s="1"/>
  <c r="AH495" i="26" s="1"/>
  <c r="AH496" i="26" s="1"/>
  <c r="AH497" i="26" s="1"/>
  <c r="AH498" i="26" s="1"/>
  <c r="AH499" i="26" s="1"/>
  <c r="AH500" i="26" s="1"/>
  <c r="AH501" i="26" s="1"/>
  <c r="AH502" i="26" s="1"/>
  <c r="AH503" i="26" s="1"/>
  <c r="AH504" i="26" s="1"/>
  <c r="AH505" i="26" s="1"/>
  <c r="AH506" i="26" s="1"/>
  <c r="AH507" i="26" s="1"/>
  <c r="AH508" i="26" s="1"/>
  <c r="AH509" i="26" s="1"/>
  <c r="AH510" i="26" s="1"/>
  <c r="AH511" i="26" s="1"/>
  <c r="AH512" i="26" s="1"/>
  <c r="AH513" i="26" s="1"/>
  <c r="AH514" i="26" s="1"/>
  <c r="AH515" i="26" s="1"/>
  <c r="AH516" i="26" s="1"/>
  <c r="AH517" i="26" s="1"/>
  <c r="AH518" i="26" s="1"/>
  <c r="AH519" i="26" s="1"/>
  <c r="AH520" i="26" s="1"/>
  <c r="AH521" i="26" s="1"/>
  <c r="AH522" i="26" s="1"/>
  <c r="AH523" i="26" s="1"/>
  <c r="AH524" i="26" s="1"/>
  <c r="AH525" i="26" s="1"/>
  <c r="AH526" i="26" s="1"/>
  <c r="AH527" i="26" s="1"/>
  <c r="AH528" i="26" s="1"/>
  <c r="AH529" i="26" s="1"/>
  <c r="AH530" i="26" s="1"/>
  <c r="AH531" i="26" s="1"/>
  <c r="AH532" i="26" s="1"/>
  <c r="AH533" i="26" s="1"/>
  <c r="AH534" i="26" s="1"/>
  <c r="AH535" i="26" s="1"/>
  <c r="AH536" i="26" s="1"/>
  <c r="AH537" i="26" s="1"/>
  <c r="AH538" i="26" s="1"/>
  <c r="AH539" i="26" s="1"/>
  <c r="AH540" i="26" s="1"/>
  <c r="AH541" i="26" s="1"/>
  <c r="AH542" i="26" s="1"/>
  <c r="AH543" i="26" s="1"/>
  <c r="AH544" i="26" s="1"/>
  <c r="AH545" i="26" s="1"/>
  <c r="AH546" i="26" s="1"/>
  <c r="AH547" i="26" s="1"/>
  <c r="AH548" i="26" s="1"/>
  <c r="AH549" i="26" s="1"/>
  <c r="AH550" i="26" s="1"/>
  <c r="AH551" i="26" s="1"/>
  <c r="AH552" i="26" s="1"/>
  <c r="AH553" i="26" s="1"/>
  <c r="AH554" i="26" s="1"/>
  <c r="AH555" i="26" s="1"/>
  <c r="AH556" i="26" s="1"/>
  <c r="AH557" i="26" s="1"/>
  <c r="AH558" i="26" s="1"/>
  <c r="AH559" i="26" s="1"/>
  <c r="AH560" i="26" s="1"/>
  <c r="AH561" i="26" s="1"/>
  <c r="AH562" i="26" s="1"/>
  <c r="AH563" i="26" s="1"/>
  <c r="AH564" i="26" s="1"/>
  <c r="AH565" i="26" s="1"/>
  <c r="AH566" i="26" s="1"/>
  <c r="AH567" i="26" s="1"/>
  <c r="AH568" i="26" s="1"/>
  <c r="AH569" i="26" s="1"/>
  <c r="AH570" i="26" s="1"/>
  <c r="AH571" i="26" s="1"/>
  <c r="AH572" i="26" s="1"/>
  <c r="AH573" i="26" s="1"/>
  <c r="AH574" i="26" s="1"/>
  <c r="AH575" i="26" s="1"/>
  <c r="AH576" i="26" s="1"/>
  <c r="AH577" i="26" s="1"/>
  <c r="AH578" i="26" s="1"/>
  <c r="AH579" i="26" s="1"/>
  <c r="AH580" i="26" s="1"/>
  <c r="AH581" i="26" s="1"/>
  <c r="AH582" i="26" s="1"/>
  <c r="AH583" i="26" s="1"/>
  <c r="AH584" i="26" s="1"/>
  <c r="AH585" i="26" s="1"/>
  <c r="AH586" i="26" s="1"/>
  <c r="AH587" i="26" s="1"/>
  <c r="AH588" i="26" s="1"/>
  <c r="AH589" i="26" s="1"/>
  <c r="AH590" i="26" s="1"/>
  <c r="AH591" i="26" s="1"/>
  <c r="AH592" i="26" s="1"/>
  <c r="AH593" i="26" s="1"/>
  <c r="AH594" i="26" s="1"/>
  <c r="AH595" i="26" s="1"/>
  <c r="AH596" i="26" s="1"/>
  <c r="AH597" i="26" s="1"/>
  <c r="AH598" i="26" s="1"/>
  <c r="AH599" i="26" s="1"/>
  <c r="AH600" i="26" s="1"/>
  <c r="AH601" i="26" s="1"/>
  <c r="AH602" i="26" s="1"/>
  <c r="AH603" i="26" s="1"/>
  <c r="AH604" i="26" s="1"/>
  <c r="AH605" i="26" s="1"/>
  <c r="AH606" i="26" s="1"/>
  <c r="AH607" i="26" s="1"/>
  <c r="AH608" i="26" s="1"/>
  <c r="AH609" i="26" s="1"/>
  <c r="AH610" i="26" s="1"/>
  <c r="AH611" i="26" s="1"/>
  <c r="AH612" i="26" s="1"/>
  <c r="AH613" i="26" s="1"/>
  <c r="AH614" i="26" s="1"/>
  <c r="AH615" i="26" s="1"/>
  <c r="AH616" i="26" s="1"/>
  <c r="AH617" i="26" s="1"/>
  <c r="AH618" i="26" s="1"/>
  <c r="AH619" i="26" s="1"/>
  <c r="AH620" i="26" s="1"/>
  <c r="AH621" i="26" s="1"/>
  <c r="AH622" i="26" s="1"/>
  <c r="AH623" i="26" s="1"/>
  <c r="AH624" i="26" s="1"/>
  <c r="AH625" i="26" s="1"/>
  <c r="AH626" i="26" s="1"/>
  <c r="AH627" i="26" s="1"/>
  <c r="AH628" i="26" s="1"/>
  <c r="AH629" i="26" s="1"/>
  <c r="AH630" i="26" s="1"/>
  <c r="AH631" i="26" s="1"/>
  <c r="AH632" i="26" s="1"/>
  <c r="AH633" i="26" s="1"/>
  <c r="AH634" i="26" s="1"/>
  <c r="AH635" i="26" s="1"/>
  <c r="AH636" i="26" s="1"/>
  <c r="AH637" i="26" s="1"/>
  <c r="AH638" i="26" s="1"/>
  <c r="AH639" i="26" s="1"/>
  <c r="AH640" i="26" s="1"/>
  <c r="AH641" i="26" s="1"/>
  <c r="AH642" i="26" s="1"/>
  <c r="AH643" i="26" s="1"/>
  <c r="AH644" i="26" s="1"/>
  <c r="AH645" i="26" s="1"/>
  <c r="AH646" i="26" s="1"/>
  <c r="AH647" i="26" s="1"/>
  <c r="AH648" i="26" s="1"/>
  <c r="AH649" i="26" s="1"/>
  <c r="AH650" i="26" s="1"/>
  <c r="AH651" i="26" s="1"/>
  <c r="AH652" i="26" s="1"/>
  <c r="AH653" i="26" s="1"/>
  <c r="AH654" i="26" s="1"/>
  <c r="AH655" i="26" s="1"/>
  <c r="AH656" i="26" s="1"/>
  <c r="AH657" i="26" s="1"/>
  <c r="AH658" i="26" s="1"/>
  <c r="AH659" i="26" s="1"/>
  <c r="AH660" i="26" s="1"/>
  <c r="AH661" i="26" s="1"/>
  <c r="AH662" i="26" s="1"/>
  <c r="AH663" i="26" s="1"/>
  <c r="AH664" i="26" s="1"/>
  <c r="AH665" i="26" s="1"/>
  <c r="AH666" i="26" s="1"/>
  <c r="AH667" i="26" s="1"/>
  <c r="AH668" i="26" s="1"/>
  <c r="AH669" i="26" s="1"/>
  <c r="AH670" i="26" s="1"/>
  <c r="AH671" i="26" s="1"/>
  <c r="AH672" i="26" s="1"/>
  <c r="AH673" i="26" s="1"/>
  <c r="AH674" i="26" s="1"/>
  <c r="AH675" i="26" s="1"/>
  <c r="AH676" i="26" s="1"/>
  <c r="AH677" i="26" s="1"/>
  <c r="AH678" i="26" s="1"/>
  <c r="AH679" i="26" s="1"/>
  <c r="AH680" i="26" s="1"/>
  <c r="AH681" i="26" s="1"/>
  <c r="AH682" i="26" s="1"/>
  <c r="AH683" i="26" s="1"/>
  <c r="AH684" i="26" s="1"/>
  <c r="AH685" i="26" s="1"/>
  <c r="AH686" i="26" s="1"/>
  <c r="AH687" i="26" s="1"/>
  <c r="AH688" i="26" s="1"/>
  <c r="AH689" i="26" s="1"/>
  <c r="AH690" i="26" s="1"/>
  <c r="AH691" i="26" s="1"/>
  <c r="AH692" i="26" s="1"/>
  <c r="AH693" i="26" s="1"/>
  <c r="AH694" i="26" s="1"/>
  <c r="AH695" i="26" s="1"/>
  <c r="AH696" i="26" s="1"/>
  <c r="AH697" i="26" s="1"/>
  <c r="AH698" i="26" s="1"/>
  <c r="AH699" i="26" s="1"/>
  <c r="AH700" i="26" s="1"/>
  <c r="AH701" i="26" s="1"/>
  <c r="AH702" i="26" s="1"/>
  <c r="AH703" i="26" s="1"/>
  <c r="AH704" i="26" s="1"/>
  <c r="AH705" i="26" s="1"/>
  <c r="AH706" i="26" s="1"/>
  <c r="AH707" i="26" s="1"/>
  <c r="AH708" i="26" s="1"/>
  <c r="AH709" i="26" s="1"/>
  <c r="AH710" i="26" s="1"/>
  <c r="AH711" i="26" s="1"/>
  <c r="AH712" i="26" s="1"/>
  <c r="AH713" i="26" s="1"/>
  <c r="AH714" i="26" s="1"/>
  <c r="AH715" i="26" s="1"/>
  <c r="AH716" i="26" s="1"/>
  <c r="AH717" i="26" s="1"/>
  <c r="AH718" i="26" s="1"/>
  <c r="AH719" i="26" s="1"/>
  <c r="AH720" i="26" s="1"/>
  <c r="AH721" i="26" s="1"/>
  <c r="AH722" i="26" s="1"/>
  <c r="AH723" i="26" s="1"/>
  <c r="AH724" i="26" s="1"/>
  <c r="AH725" i="26" s="1"/>
  <c r="AH726" i="26" s="1"/>
  <c r="AH727" i="26" s="1"/>
  <c r="AH728" i="26" s="1"/>
  <c r="AH729" i="26" s="1"/>
  <c r="AH730" i="26" s="1"/>
  <c r="AH731" i="26" s="1"/>
  <c r="AH732" i="26" s="1"/>
  <c r="AH733" i="26" s="1"/>
  <c r="AH734" i="26" s="1"/>
  <c r="AH735" i="26" s="1"/>
  <c r="AH736" i="26" s="1"/>
  <c r="AH737" i="26" s="1"/>
  <c r="AH738" i="26" s="1"/>
  <c r="AH739" i="26" s="1"/>
  <c r="AH740" i="26" s="1"/>
  <c r="AH741" i="26" s="1"/>
  <c r="AH742" i="26" s="1"/>
  <c r="AH743" i="26" s="1"/>
  <c r="AH744" i="26" s="1"/>
  <c r="AH745" i="26" s="1"/>
  <c r="AH746" i="26" s="1"/>
  <c r="AH747" i="26" s="1"/>
  <c r="AH748" i="26" s="1"/>
  <c r="AH749" i="26" s="1"/>
  <c r="AH750" i="26" s="1"/>
  <c r="AH751" i="26" s="1"/>
  <c r="AH752" i="26" s="1"/>
  <c r="AH753" i="26" s="1"/>
  <c r="AH754" i="26" s="1"/>
  <c r="AH755" i="26" s="1"/>
  <c r="AH756" i="26" s="1"/>
  <c r="AH757" i="26" s="1"/>
  <c r="AH758" i="26" s="1"/>
  <c r="AH759" i="26" s="1"/>
  <c r="AH760" i="26" s="1"/>
  <c r="AH761" i="26" s="1"/>
  <c r="AH762" i="26" s="1"/>
  <c r="AH763" i="26" s="1"/>
  <c r="AH764" i="26" s="1"/>
  <c r="AH765" i="26" s="1"/>
  <c r="AH766" i="26" s="1"/>
  <c r="AH767" i="26" s="1"/>
  <c r="AH768" i="26" s="1"/>
  <c r="AH769" i="26" s="1"/>
  <c r="AH770" i="26" s="1"/>
  <c r="AH771" i="26" s="1"/>
  <c r="AH772" i="26" s="1"/>
  <c r="AH773" i="26" s="1"/>
  <c r="AH774" i="26" s="1"/>
  <c r="AH775" i="26" s="1"/>
  <c r="AH776" i="26" s="1"/>
  <c r="AH777" i="26" s="1"/>
  <c r="AH778" i="26" s="1"/>
  <c r="AH779" i="26" s="1"/>
  <c r="AH780" i="26" s="1"/>
  <c r="AH781" i="26" s="1"/>
  <c r="AH782" i="26" s="1"/>
  <c r="AH783" i="26" s="1"/>
  <c r="AH784" i="26" s="1"/>
  <c r="AH785" i="26" s="1"/>
  <c r="AH786" i="26" s="1"/>
  <c r="AH787" i="26" s="1"/>
  <c r="AH788" i="26" s="1"/>
  <c r="AH789" i="26" s="1"/>
  <c r="AH790" i="26" s="1"/>
  <c r="AH791" i="26" s="1"/>
  <c r="AH792" i="26" s="1"/>
  <c r="AH793" i="26" s="1"/>
  <c r="AH794" i="26" s="1"/>
  <c r="AH795" i="26" s="1"/>
  <c r="AH796" i="26" s="1"/>
  <c r="AH797" i="26" s="1"/>
  <c r="AH798" i="26" s="1"/>
  <c r="AH799" i="26" s="1"/>
  <c r="AH800" i="26" s="1"/>
  <c r="AH801" i="26" s="1"/>
  <c r="AH802" i="26" s="1"/>
  <c r="AH803" i="26" s="1"/>
  <c r="AH804" i="26" s="1"/>
  <c r="AH805" i="26" s="1"/>
  <c r="AH806" i="26" s="1"/>
  <c r="AH807" i="26" s="1"/>
  <c r="AH808" i="26" s="1"/>
  <c r="AH809" i="26" s="1"/>
  <c r="AH810" i="26" s="1"/>
  <c r="AH811" i="26" s="1"/>
  <c r="K41" i="1" l="1"/>
  <c r="K50" i="1" s="1"/>
  <c r="K113" i="1"/>
  <c r="K115" i="1" s="1"/>
  <c r="K117" i="1" s="1"/>
  <c r="K119" i="1" s="1"/>
  <c r="B63" i="25"/>
  <c r="Q237" i="26"/>
  <c r="Q238" i="26" s="1"/>
  <c r="Q239" i="26" s="1"/>
  <c r="Q240" i="26" s="1"/>
  <c r="Q241" i="26" s="1"/>
  <c r="Q242" i="26" s="1"/>
  <c r="Q243" i="26" s="1"/>
  <c r="Q244" i="26" s="1"/>
  <c r="Q245" i="26" s="1"/>
  <c r="Q246" i="26" s="1"/>
  <c r="Q247" i="26" s="1"/>
  <c r="Q248" i="26" s="1"/>
  <c r="AF32" i="26"/>
  <c r="AF33" i="26" s="1"/>
  <c r="AF34" i="26" s="1"/>
  <c r="AF35" i="26" s="1"/>
  <c r="AF36" i="26" s="1"/>
  <c r="AF37" i="26" s="1"/>
  <c r="AF38" i="26" s="1"/>
  <c r="AF39" i="26" s="1"/>
  <c r="AF40" i="26" s="1"/>
  <c r="AF41" i="26" s="1"/>
  <c r="AF42" i="26" s="1"/>
  <c r="AF43" i="26" s="1"/>
  <c r="AF44" i="26" s="1"/>
  <c r="AF45" i="26" s="1"/>
  <c r="AF46" i="26" s="1"/>
  <c r="AF47" i="26" s="1"/>
  <c r="AF48" i="26" s="1"/>
  <c r="AF49" i="26" s="1"/>
  <c r="AF50" i="26" s="1"/>
  <c r="AF51" i="26" s="1"/>
  <c r="AF52" i="26" s="1"/>
  <c r="AF53" i="26" s="1"/>
  <c r="AF54" i="26" s="1"/>
  <c r="AF55" i="26" s="1"/>
  <c r="AF56" i="26" s="1"/>
  <c r="AF57" i="26" s="1"/>
  <c r="AF58" i="26" s="1"/>
  <c r="AF59" i="26" s="1"/>
  <c r="AF60" i="26" s="1"/>
  <c r="AF61" i="26" s="1"/>
  <c r="AF62" i="26" s="1"/>
  <c r="AF63" i="26" s="1"/>
  <c r="AF64" i="26" s="1"/>
  <c r="AF65" i="26" s="1"/>
  <c r="AF66" i="26" s="1"/>
  <c r="AF67" i="26" s="1"/>
  <c r="AF68" i="26" s="1"/>
  <c r="AF69" i="26" s="1"/>
  <c r="AF70" i="26" s="1"/>
  <c r="AF71" i="26" s="1"/>
  <c r="AF72" i="26" s="1"/>
  <c r="AF73" i="26" s="1"/>
  <c r="AF74" i="26" s="1"/>
  <c r="AF75" i="26" s="1"/>
  <c r="AF76" i="26" s="1"/>
  <c r="AF77" i="26" s="1"/>
  <c r="AF78" i="26" s="1"/>
  <c r="AF79" i="26" s="1"/>
  <c r="AF80" i="26" s="1"/>
  <c r="AF81" i="26" s="1"/>
  <c r="AF82" i="26" s="1"/>
  <c r="AF83" i="26" s="1"/>
  <c r="AF84" i="26" s="1"/>
  <c r="AF85" i="26" s="1"/>
  <c r="AF86" i="26" s="1"/>
  <c r="AF87" i="26" s="1"/>
  <c r="AF88" i="26" s="1"/>
  <c r="AF89" i="26" s="1"/>
  <c r="AF90" i="26" s="1"/>
  <c r="AF91" i="26" s="1"/>
  <c r="AF92" i="26" s="1"/>
  <c r="AF93" i="26" s="1"/>
  <c r="AF94" i="26" s="1"/>
  <c r="AF95" i="26" s="1"/>
  <c r="AF96" i="26" s="1"/>
  <c r="AF97" i="26" s="1"/>
  <c r="AF98" i="26" s="1"/>
  <c r="AF99" i="26" s="1"/>
  <c r="AF100" i="26" s="1"/>
  <c r="AF101" i="26" s="1"/>
  <c r="AF102" i="26" s="1"/>
  <c r="AF103" i="26" s="1"/>
  <c r="AF104" i="26" s="1"/>
  <c r="AF105" i="26" s="1"/>
  <c r="AF106" i="26" s="1"/>
  <c r="AF107" i="26" s="1"/>
  <c r="AF108" i="26" s="1"/>
  <c r="AF109" i="26" s="1"/>
  <c r="AF110" i="26" s="1"/>
  <c r="AF111" i="26" s="1"/>
  <c r="AF112" i="26" s="1"/>
  <c r="AF113" i="26" s="1"/>
  <c r="AF114" i="26" s="1"/>
  <c r="AF115" i="26" s="1"/>
  <c r="AF116" i="26" s="1"/>
  <c r="AF117" i="26" s="1"/>
  <c r="AF118" i="26" s="1"/>
  <c r="AF119" i="26" s="1"/>
  <c r="AF120" i="26" s="1"/>
  <c r="AF121" i="26" s="1"/>
  <c r="AF122" i="26" s="1"/>
  <c r="AF123" i="26" s="1"/>
  <c r="AF124" i="26" s="1"/>
  <c r="AF125" i="26" s="1"/>
  <c r="AF126" i="26" s="1"/>
  <c r="AF127" i="26" s="1"/>
  <c r="AF128" i="26" s="1"/>
  <c r="AF129" i="26" s="1"/>
  <c r="AF130" i="26" s="1"/>
  <c r="AF131" i="26" s="1"/>
  <c r="AF132" i="26" s="1"/>
  <c r="AF133" i="26" s="1"/>
  <c r="AF134" i="26" s="1"/>
  <c r="AF135" i="26" s="1"/>
  <c r="AF136" i="26" s="1"/>
  <c r="AF137" i="26" s="1"/>
  <c r="AF138" i="26" s="1"/>
  <c r="AF139" i="26" s="1"/>
  <c r="AF140" i="26" s="1"/>
  <c r="AF141" i="26" s="1"/>
  <c r="AF142" i="26" s="1"/>
  <c r="AF143" i="26" s="1"/>
  <c r="AF144" i="26" s="1"/>
  <c r="AF145" i="26" s="1"/>
  <c r="AF146" i="26" s="1"/>
  <c r="AF147" i="26" s="1"/>
  <c r="AF148" i="26" s="1"/>
  <c r="AF149" i="26" s="1"/>
  <c r="AF150" i="26" s="1"/>
  <c r="AF151" i="26" s="1"/>
  <c r="AF152" i="26" s="1"/>
  <c r="AF153" i="26" s="1"/>
  <c r="AF154" i="26" s="1"/>
  <c r="AF155" i="26" s="1"/>
  <c r="AF156" i="26" s="1"/>
  <c r="AF157" i="26" s="1"/>
  <c r="AF158" i="26" s="1"/>
  <c r="AF159" i="26" s="1"/>
  <c r="AF160" i="26" s="1"/>
  <c r="AF161" i="26" s="1"/>
  <c r="AF162" i="26" s="1"/>
  <c r="AF163" i="26" s="1"/>
  <c r="AF164" i="26" s="1"/>
  <c r="AF165" i="26" s="1"/>
  <c r="AF166" i="26" s="1"/>
  <c r="AF167" i="26" s="1"/>
  <c r="AF168" i="26" s="1"/>
  <c r="AF169" i="26" s="1"/>
  <c r="AF170" i="26" s="1"/>
  <c r="AF171" i="26" s="1"/>
  <c r="AF172" i="26" s="1"/>
  <c r="AF173" i="26" s="1"/>
  <c r="AF174" i="26" s="1"/>
  <c r="AF175" i="26" s="1"/>
  <c r="AF176" i="26" s="1"/>
  <c r="AF177" i="26" s="1"/>
  <c r="AF178" i="26" s="1"/>
  <c r="AF179" i="26" s="1"/>
  <c r="AF180" i="26" s="1"/>
  <c r="AF181" i="26" s="1"/>
  <c r="AF182" i="26" s="1"/>
  <c r="AF183" i="26" s="1"/>
  <c r="AF184" i="26" s="1"/>
  <c r="AF185" i="26" s="1"/>
  <c r="AF186" i="26" s="1"/>
  <c r="AF187" i="26" s="1"/>
  <c r="AF188" i="26" s="1"/>
  <c r="AF189" i="26" s="1"/>
  <c r="AF190" i="26" s="1"/>
  <c r="AF191" i="26" s="1"/>
  <c r="AF192" i="26" s="1"/>
  <c r="AF193" i="26" s="1"/>
  <c r="AF194" i="26" s="1"/>
  <c r="AF195" i="26" s="1"/>
  <c r="AF196" i="26" s="1"/>
  <c r="AF197" i="26" s="1"/>
  <c r="AF198" i="26" s="1"/>
  <c r="AF199" i="26" s="1"/>
  <c r="AF200" i="26" s="1"/>
  <c r="AF201" i="26" s="1"/>
  <c r="AF202" i="26" s="1"/>
  <c r="AF203" i="26" s="1"/>
  <c r="AF204" i="26" s="1"/>
  <c r="AF205" i="26" s="1"/>
  <c r="AF206" i="26" s="1"/>
  <c r="AF207" i="26" s="1"/>
  <c r="AF208" i="26" s="1"/>
  <c r="AF209" i="26" s="1"/>
  <c r="AF210" i="26" s="1"/>
  <c r="AF211" i="26" s="1"/>
  <c r="AF212" i="26" s="1"/>
  <c r="AF213" i="26" s="1"/>
  <c r="AF214" i="26" s="1"/>
  <c r="AF215" i="26" s="1"/>
  <c r="AF216" i="26" s="1"/>
  <c r="AF217" i="26" s="1"/>
  <c r="AF218" i="26" s="1"/>
  <c r="AF219" i="26" s="1"/>
  <c r="AF220" i="26" s="1"/>
  <c r="AF221" i="26" s="1"/>
  <c r="AF222" i="26" s="1"/>
  <c r="AF223" i="26" s="1"/>
  <c r="AF224" i="26" s="1"/>
  <c r="AF225" i="26" s="1"/>
  <c r="AF226" i="26" s="1"/>
  <c r="AF227" i="26" s="1"/>
  <c r="AF228" i="26" s="1"/>
  <c r="AF229" i="26" s="1"/>
  <c r="AF230" i="26" s="1"/>
  <c r="AF231" i="26" s="1"/>
  <c r="AF232" i="26" s="1"/>
  <c r="AF233" i="26" s="1"/>
  <c r="AF234" i="26" s="1"/>
  <c r="AF235" i="26" s="1"/>
  <c r="AF236" i="26" s="1"/>
  <c r="AF237" i="26" s="1"/>
  <c r="AF238" i="26" s="1"/>
  <c r="AF239" i="26" s="1"/>
  <c r="AF240" i="26" s="1"/>
  <c r="AF241" i="26" s="1"/>
  <c r="AF242" i="26" s="1"/>
  <c r="AF243" i="26" s="1"/>
  <c r="AF244" i="26" s="1"/>
  <c r="AF245" i="26" s="1"/>
  <c r="AF246" i="26" s="1"/>
  <c r="AF247" i="26" s="1"/>
  <c r="AF248" i="26" s="1"/>
  <c r="AF249" i="26" s="1"/>
  <c r="AF250" i="26" s="1"/>
  <c r="AF251" i="26" s="1"/>
  <c r="AF252" i="26" s="1"/>
  <c r="AF253" i="26" s="1"/>
  <c r="AF254" i="26" s="1"/>
  <c r="AF255" i="26" s="1"/>
  <c r="AF256" i="26" s="1"/>
  <c r="AF257" i="26" s="1"/>
  <c r="AF258" i="26" s="1"/>
  <c r="AF259" i="26" s="1"/>
  <c r="AF260" i="26" s="1"/>
  <c r="AF261" i="26" s="1"/>
  <c r="AF262" i="26" s="1"/>
  <c r="AF263" i="26" s="1"/>
  <c r="AF264" i="26" s="1"/>
  <c r="AF265" i="26" s="1"/>
  <c r="AF266" i="26" s="1"/>
  <c r="AF267" i="26" s="1"/>
  <c r="AF268" i="26" s="1"/>
  <c r="AF269" i="26" s="1"/>
  <c r="AF270" i="26" s="1"/>
  <c r="AF271" i="26" s="1"/>
  <c r="AF272" i="26" s="1"/>
  <c r="AF273" i="26" s="1"/>
  <c r="AF274" i="26" s="1"/>
  <c r="AF275" i="26" s="1"/>
  <c r="AF276" i="26" s="1"/>
  <c r="AF277" i="26" s="1"/>
  <c r="AF278" i="26" s="1"/>
  <c r="AF279" i="26" s="1"/>
  <c r="AF280" i="26" s="1"/>
  <c r="AF281" i="26" s="1"/>
  <c r="AF282" i="26" s="1"/>
  <c r="AF283" i="26" s="1"/>
  <c r="AF284" i="26" s="1"/>
  <c r="AF285" i="26" s="1"/>
  <c r="AF286" i="26" s="1"/>
  <c r="AF287" i="26" s="1"/>
  <c r="AF288" i="26" s="1"/>
  <c r="AF289" i="26" s="1"/>
  <c r="AF290" i="26" s="1"/>
  <c r="AF291" i="26" s="1"/>
  <c r="AF292" i="26" s="1"/>
  <c r="AF293" i="26" s="1"/>
  <c r="AF294" i="26" s="1"/>
  <c r="AF295" i="26" s="1"/>
  <c r="AF296" i="26" s="1"/>
  <c r="AF297" i="26" s="1"/>
  <c r="AF298" i="26" s="1"/>
  <c r="AF299" i="26" s="1"/>
  <c r="AF300" i="26" s="1"/>
  <c r="AF301" i="26" s="1"/>
  <c r="AF302" i="26" s="1"/>
  <c r="AF303" i="26" s="1"/>
  <c r="AF304" i="26" s="1"/>
  <c r="AF305" i="26" s="1"/>
  <c r="AF306" i="26" s="1"/>
  <c r="AF307" i="26" s="1"/>
  <c r="AF308" i="26" s="1"/>
  <c r="AF309" i="26" s="1"/>
  <c r="AF310" i="26" s="1"/>
  <c r="AF311" i="26" s="1"/>
  <c r="AF312" i="26" s="1"/>
  <c r="AF313" i="26" s="1"/>
  <c r="AF314" i="26" s="1"/>
  <c r="AF315" i="26" s="1"/>
  <c r="AF316" i="26" s="1"/>
  <c r="AF317" i="26" s="1"/>
  <c r="AF318" i="26" s="1"/>
  <c r="AF319" i="26" s="1"/>
  <c r="AF320" i="26" s="1"/>
  <c r="AF321" i="26" s="1"/>
  <c r="AF322" i="26" s="1"/>
  <c r="AF323" i="26" s="1"/>
  <c r="AF324" i="26" s="1"/>
  <c r="AF325" i="26" s="1"/>
  <c r="AF326" i="26" s="1"/>
  <c r="AF327" i="26" s="1"/>
  <c r="AF328" i="26" s="1"/>
  <c r="AF329" i="26" s="1"/>
  <c r="AF330" i="26" s="1"/>
  <c r="AF331" i="26" s="1"/>
  <c r="AF332" i="26" s="1"/>
  <c r="AF333" i="26" s="1"/>
  <c r="AF334" i="26" s="1"/>
  <c r="AF335" i="26" s="1"/>
  <c r="AF336" i="26" s="1"/>
  <c r="AF337" i="26" s="1"/>
  <c r="AF338" i="26" s="1"/>
  <c r="AF339" i="26" s="1"/>
  <c r="AF340" i="26" s="1"/>
  <c r="AF341" i="26" s="1"/>
  <c r="AF342" i="26" s="1"/>
  <c r="AF343" i="26" s="1"/>
  <c r="AF344" i="26" s="1"/>
  <c r="AF345" i="26" s="1"/>
  <c r="AF346" i="26" s="1"/>
  <c r="AF347" i="26" s="1"/>
  <c r="AF348" i="26" s="1"/>
  <c r="AF349" i="26" s="1"/>
  <c r="AF350" i="26" s="1"/>
  <c r="AF351" i="26" s="1"/>
  <c r="AF352" i="26" s="1"/>
  <c r="AF353" i="26" s="1"/>
  <c r="AF354" i="26" s="1"/>
  <c r="AF355" i="26" s="1"/>
  <c r="AF356" i="26" s="1"/>
  <c r="AF357" i="26" s="1"/>
  <c r="AF358" i="26" s="1"/>
  <c r="AF359" i="26" s="1"/>
  <c r="AF360" i="26" s="1"/>
  <c r="AF361" i="26" s="1"/>
  <c r="AF362" i="26" s="1"/>
  <c r="AF363" i="26" s="1"/>
  <c r="AF364" i="26" s="1"/>
  <c r="AF365" i="26" s="1"/>
  <c r="AF366" i="26" s="1"/>
  <c r="AF367" i="26" s="1"/>
  <c r="AF368" i="26" s="1"/>
  <c r="AF369" i="26" s="1"/>
  <c r="AF370" i="26" s="1"/>
  <c r="AF371" i="26" s="1"/>
  <c r="AF372" i="26" s="1"/>
  <c r="AF373" i="26" s="1"/>
  <c r="AF374" i="26" s="1"/>
  <c r="AF375" i="26" s="1"/>
  <c r="AF376" i="26" s="1"/>
  <c r="AF377" i="26" s="1"/>
  <c r="AF378" i="26" s="1"/>
  <c r="AF379" i="26" s="1"/>
  <c r="AF380" i="26" s="1"/>
  <c r="AF381" i="26" s="1"/>
  <c r="AF382" i="26" s="1"/>
  <c r="AF383" i="26" s="1"/>
  <c r="AF384" i="26" s="1"/>
  <c r="AF385" i="26" s="1"/>
  <c r="AF386" i="26" s="1"/>
  <c r="AF387" i="26" s="1"/>
  <c r="AF388" i="26" s="1"/>
  <c r="AF389" i="26" s="1"/>
  <c r="AF390" i="26" s="1"/>
  <c r="AF391" i="26" s="1"/>
  <c r="AF392" i="26" s="1"/>
  <c r="AF393" i="26" s="1"/>
  <c r="AF394" i="26" s="1"/>
  <c r="AF395" i="26" s="1"/>
  <c r="AF396" i="26" s="1"/>
  <c r="AF397" i="26" s="1"/>
  <c r="AF398" i="26" s="1"/>
  <c r="AF399" i="26" s="1"/>
  <c r="AF400" i="26" s="1"/>
  <c r="AF401" i="26" s="1"/>
  <c r="AF402" i="26" s="1"/>
  <c r="AF403" i="26" s="1"/>
  <c r="AF404" i="26" s="1"/>
  <c r="AF405" i="26" s="1"/>
  <c r="AF406" i="26" s="1"/>
  <c r="AF407" i="26" s="1"/>
  <c r="AF408" i="26" s="1"/>
  <c r="AF409" i="26" s="1"/>
  <c r="AF410" i="26" s="1"/>
  <c r="AF411" i="26" s="1"/>
  <c r="AF412" i="26" s="1"/>
  <c r="AF413" i="26" s="1"/>
  <c r="AF414" i="26" s="1"/>
  <c r="AF415" i="26" s="1"/>
  <c r="AF416" i="26" s="1"/>
  <c r="AF417" i="26" s="1"/>
  <c r="AF418" i="26" s="1"/>
  <c r="AF419" i="26" s="1"/>
  <c r="AF420" i="26" s="1"/>
  <c r="AF421" i="26" s="1"/>
  <c r="AF422" i="26" s="1"/>
  <c r="AF423" i="26" s="1"/>
  <c r="AF424" i="26" s="1"/>
  <c r="AF425" i="26" s="1"/>
  <c r="AF426" i="26" s="1"/>
  <c r="AF427" i="26" s="1"/>
  <c r="AF428" i="26" s="1"/>
  <c r="AF429" i="26" s="1"/>
  <c r="AF430" i="26" s="1"/>
  <c r="AF431" i="26" s="1"/>
  <c r="AF432" i="26" s="1"/>
  <c r="AF433" i="26" s="1"/>
  <c r="AF434" i="26" s="1"/>
  <c r="AF435" i="26" s="1"/>
  <c r="AF436" i="26" s="1"/>
  <c r="AF437" i="26" s="1"/>
  <c r="AF438" i="26" s="1"/>
  <c r="AF439" i="26" s="1"/>
  <c r="AF440" i="26" s="1"/>
  <c r="AF441" i="26" s="1"/>
  <c r="AF442" i="26" s="1"/>
  <c r="AF443" i="26" s="1"/>
  <c r="AF444" i="26" s="1"/>
  <c r="AF445" i="26" s="1"/>
  <c r="AF446" i="26" s="1"/>
  <c r="AF447" i="26" s="1"/>
  <c r="AF448" i="26" s="1"/>
  <c r="AF449" i="26" s="1"/>
  <c r="AF450" i="26" s="1"/>
  <c r="AF451" i="26" s="1"/>
  <c r="AF452" i="26" s="1"/>
  <c r="AF453" i="26" s="1"/>
  <c r="AF454" i="26" s="1"/>
  <c r="AF455" i="26" s="1"/>
  <c r="AF456" i="26" s="1"/>
  <c r="AF457" i="26" s="1"/>
  <c r="AF458" i="26" s="1"/>
  <c r="AF459" i="26" s="1"/>
  <c r="AF460" i="26" s="1"/>
  <c r="AF461" i="26" s="1"/>
  <c r="AF462" i="26" s="1"/>
  <c r="AF463" i="26" s="1"/>
  <c r="AF464" i="26" s="1"/>
  <c r="AF465" i="26" s="1"/>
  <c r="AF466" i="26" s="1"/>
  <c r="AF467" i="26" s="1"/>
  <c r="AF468" i="26" s="1"/>
  <c r="AF469" i="26" s="1"/>
  <c r="AF470" i="26" s="1"/>
  <c r="AF471" i="26" s="1"/>
  <c r="AF472" i="26" s="1"/>
  <c r="AF473" i="26" s="1"/>
  <c r="AF474" i="26" s="1"/>
  <c r="AF475" i="26" s="1"/>
  <c r="AF476" i="26" s="1"/>
  <c r="AF477" i="26" s="1"/>
  <c r="AF478" i="26" s="1"/>
  <c r="AF479" i="26" s="1"/>
  <c r="AF480" i="26" s="1"/>
  <c r="AF481" i="26" s="1"/>
  <c r="AF482" i="26" s="1"/>
  <c r="AF483" i="26" s="1"/>
  <c r="AF484" i="26" s="1"/>
  <c r="AF485" i="26" s="1"/>
  <c r="AF486" i="26" s="1"/>
  <c r="AF487" i="26" s="1"/>
  <c r="AF488" i="26" s="1"/>
  <c r="AF489" i="26" s="1"/>
  <c r="AF490" i="26" s="1"/>
  <c r="AF491" i="26" s="1"/>
  <c r="AF492" i="26" s="1"/>
  <c r="AF493" i="26" s="1"/>
  <c r="AF494" i="26" s="1"/>
  <c r="AF495" i="26" s="1"/>
  <c r="AF496" i="26" s="1"/>
  <c r="AF497" i="26" s="1"/>
  <c r="AF498" i="26" s="1"/>
  <c r="AF499" i="26" s="1"/>
  <c r="AF500" i="26" s="1"/>
  <c r="AF501" i="26" s="1"/>
  <c r="AF502" i="26" s="1"/>
  <c r="AF503" i="26" s="1"/>
  <c r="AF504" i="26" s="1"/>
  <c r="AF505" i="26" s="1"/>
  <c r="AF506" i="26" s="1"/>
  <c r="AF507" i="26" s="1"/>
  <c r="AF508" i="26" s="1"/>
  <c r="AF509" i="26" s="1"/>
  <c r="AF510" i="26" s="1"/>
  <c r="AF511" i="26" s="1"/>
  <c r="AF512" i="26" s="1"/>
  <c r="AF513" i="26" s="1"/>
  <c r="AF514" i="26" s="1"/>
  <c r="AF515" i="26" s="1"/>
  <c r="AF516" i="26" s="1"/>
  <c r="AF517" i="26" s="1"/>
  <c r="AF518" i="26" s="1"/>
  <c r="AF519" i="26" s="1"/>
  <c r="AF520" i="26" s="1"/>
  <c r="AF521" i="26" s="1"/>
  <c r="AF522" i="26" s="1"/>
  <c r="AF523" i="26" s="1"/>
  <c r="AF524" i="26" s="1"/>
  <c r="AF525" i="26" s="1"/>
  <c r="AF526" i="26" s="1"/>
  <c r="AF527" i="26" s="1"/>
  <c r="AF528" i="26" s="1"/>
  <c r="AF529" i="26" s="1"/>
  <c r="AF530" i="26" s="1"/>
  <c r="AF531" i="26" s="1"/>
  <c r="AF532" i="26" s="1"/>
  <c r="AF533" i="26" s="1"/>
  <c r="AF534" i="26" s="1"/>
  <c r="AF535" i="26" s="1"/>
  <c r="AF536" i="26" s="1"/>
  <c r="AF537" i="26" s="1"/>
  <c r="AF538" i="26" s="1"/>
  <c r="AF539" i="26" s="1"/>
  <c r="AF540" i="26" s="1"/>
  <c r="AF541" i="26" s="1"/>
  <c r="AF542" i="26" s="1"/>
  <c r="AF543" i="26" s="1"/>
  <c r="AF544" i="26" s="1"/>
  <c r="AF545" i="26" s="1"/>
  <c r="AF546" i="26" s="1"/>
  <c r="AF547" i="26" s="1"/>
  <c r="AF548" i="26" s="1"/>
  <c r="AF549" i="26" s="1"/>
  <c r="AF550" i="26" s="1"/>
  <c r="AF551" i="26" s="1"/>
  <c r="AF552" i="26" s="1"/>
  <c r="AF553" i="26" s="1"/>
  <c r="AF554" i="26" s="1"/>
  <c r="AF555" i="26" s="1"/>
  <c r="AF556" i="26" s="1"/>
  <c r="AF557" i="26" s="1"/>
  <c r="AF558" i="26" s="1"/>
  <c r="AF559" i="26" s="1"/>
  <c r="AF560" i="26" s="1"/>
  <c r="AF561" i="26" s="1"/>
  <c r="AF562" i="26" s="1"/>
  <c r="AF563" i="26" s="1"/>
  <c r="AF564" i="26" s="1"/>
  <c r="AF565" i="26" s="1"/>
  <c r="AF566" i="26" s="1"/>
  <c r="AF567" i="26" s="1"/>
  <c r="AF568" i="26" s="1"/>
  <c r="AF569" i="26" s="1"/>
  <c r="AF570" i="26" s="1"/>
  <c r="AF571" i="26" s="1"/>
  <c r="AF572" i="26" s="1"/>
  <c r="AF573" i="26" s="1"/>
  <c r="AF574" i="26" s="1"/>
  <c r="AF575" i="26" s="1"/>
  <c r="AF576" i="26" s="1"/>
  <c r="AF577" i="26" s="1"/>
  <c r="AF578" i="26" s="1"/>
  <c r="AF579" i="26" s="1"/>
  <c r="AF580" i="26" s="1"/>
  <c r="AF581" i="26" s="1"/>
  <c r="AF582" i="26" s="1"/>
  <c r="AF583" i="26" s="1"/>
  <c r="AF584" i="26" s="1"/>
  <c r="AF585" i="26" s="1"/>
  <c r="AF586" i="26" s="1"/>
  <c r="AF587" i="26" s="1"/>
  <c r="AF588" i="26" s="1"/>
  <c r="AF589" i="26" s="1"/>
  <c r="AF590" i="26" s="1"/>
  <c r="AF591" i="26" s="1"/>
  <c r="AF592" i="26" s="1"/>
  <c r="AF593" i="26" s="1"/>
  <c r="AF594" i="26" s="1"/>
  <c r="AF595" i="26" s="1"/>
  <c r="AF596" i="26" s="1"/>
  <c r="AF597" i="26" s="1"/>
  <c r="AF598" i="26" s="1"/>
  <c r="AF599" i="26" s="1"/>
  <c r="AF600" i="26" s="1"/>
  <c r="AF601" i="26" s="1"/>
  <c r="AF602" i="26" s="1"/>
  <c r="AF603" i="26" s="1"/>
  <c r="AF604" i="26" s="1"/>
  <c r="AF605" i="26" s="1"/>
  <c r="AF606" i="26" s="1"/>
  <c r="AF607" i="26" s="1"/>
  <c r="AF608" i="26" s="1"/>
  <c r="AF609" i="26" s="1"/>
  <c r="AF610" i="26" s="1"/>
  <c r="AF611" i="26" s="1"/>
  <c r="AF612" i="26" s="1"/>
  <c r="AF613" i="26" s="1"/>
  <c r="AF614" i="26" s="1"/>
  <c r="AF615" i="26" s="1"/>
  <c r="AF616" i="26" s="1"/>
  <c r="AF617" i="26" s="1"/>
  <c r="AF618" i="26" s="1"/>
  <c r="AF619" i="26" s="1"/>
  <c r="AF620" i="26" s="1"/>
  <c r="AF621" i="26" s="1"/>
  <c r="AF622" i="26" s="1"/>
  <c r="AF623" i="26" s="1"/>
  <c r="AF624" i="26" s="1"/>
  <c r="AF625" i="26" s="1"/>
  <c r="AF626" i="26" s="1"/>
  <c r="AF627" i="26" s="1"/>
  <c r="AF628" i="26" s="1"/>
  <c r="AF629" i="26" s="1"/>
  <c r="AF630" i="26" s="1"/>
  <c r="AF631" i="26" s="1"/>
  <c r="AF632" i="26" s="1"/>
  <c r="AF633" i="26" s="1"/>
  <c r="AF634" i="26" s="1"/>
  <c r="AF635" i="26" s="1"/>
  <c r="AF636" i="26" s="1"/>
  <c r="AF637" i="26" s="1"/>
  <c r="AF638" i="26" s="1"/>
  <c r="AF639" i="26" s="1"/>
  <c r="AF640" i="26" s="1"/>
  <c r="AF641" i="26" s="1"/>
  <c r="AF642" i="26" s="1"/>
  <c r="AF643" i="26" s="1"/>
  <c r="AF644" i="26" s="1"/>
  <c r="AF645" i="26" s="1"/>
  <c r="AF646" i="26" s="1"/>
  <c r="AF647" i="26" s="1"/>
  <c r="AF648" i="26" s="1"/>
  <c r="AF649" i="26" s="1"/>
  <c r="AF650" i="26" s="1"/>
  <c r="AF651" i="26" s="1"/>
  <c r="AF652" i="26" s="1"/>
  <c r="AF653" i="26" s="1"/>
  <c r="AF654" i="26" s="1"/>
  <c r="AF655" i="26" s="1"/>
  <c r="AF656" i="26" s="1"/>
  <c r="AF657" i="26" s="1"/>
  <c r="AF658" i="26" s="1"/>
  <c r="AF659" i="26" s="1"/>
  <c r="AF660" i="26" s="1"/>
  <c r="AF661" i="26" s="1"/>
  <c r="AF662" i="26" s="1"/>
  <c r="AF663" i="26" s="1"/>
  <c r="AF664" i="26" s="1"/>
  <c r="AF665" i="26" s="1"/>
  <c r="AF666" i="26" s="1"/>
  <c r="AF667" i="26" s="1"/>
  <c r="AF668" i="26" s="1"/>
  <c r="AF669" i="26" s="1"/>
  <c r="AF670" i="26" s="1"/>
  <c r="AF671" i="26" s="1"/>
  <c r="AF672" i="26" s="1"/>
  <c r="AF673" i="26" s="1"/>
  <c r="AF674" i="26" s="1"/>
  <c r="AF675" i="26" s="1"/>
  <c r="AF676" i="26" s="1"/>
  <c r="AF677" i="26" s="1"/>
  <c r="AF678" i="26" s="1"/>
  <c r="AF679" i="26" s="1"/>
  <c r="AF680" i="26" s="1"/>
  <c r="AF681" i="26" s="1"/>
  <c r="AF682" i="26" s="1"/>
  <c r="AF683" i="26" s="1"/>
  <c r="AF684" i="26" s="1"/>
  <c r="AF685" i="26" s="1"/>
  <c r="AF686" i="26" s="1"/>
  <c r="AF687" i="26" s="1"/>
  <c r="AF688" i="26" s="1"/>
  <c r="AF689" i="26" s="1"/>
  <c r="AF690" i="26" s="1"/>
  <c r="AF691" i="26" s="1"/>
  <c r="AF692" i="26" s="1"/>
  <c r="AF693" i="26" s="1"/>
  <c r="AF694" i="26" s="1"/>
  <c r="AF695" i="26" s="1"/>
  <c r="AF696" i="26" s="1"/>
  <c r="AF697" i="26" s="1"/>
  <c r="AF698" i="26" s="1"/>
  <c r="AF699" i="26" s="1"/>
  <c r="AF700" i="26" s="1"/>
  <c r="AF701" i="26" s="1"/>
  <c r="AF702" i="26" s="1"/>
  <c r="AF703" i="26" s="1"/>
  <c r="AF704" i="26" s="1"/>
  <c r="AF705" i="26" s="1"/>
  <c r="AF706" i="26" s="1"/>
  <c r="AF707" i="26" s="1"/>
  <c r="AF708" i="26" s="1"/>
  <c r="AF709" i="26" s="1"/>
  <c r="AF710" i="26" s="1"/>
  <c r="AF711" i="26" s="1"/>
  <c r="AF712" i="26" s="1"/>
  <c r="AF713" i="26" s="1"/>
  <c r="AF714" i="26" s="1"/>
  <c r="AF715" i="26" s="1"/>
  <c r="AF716" i="26" s="1"/>
  <c r="AF717" i="26" s="1"/>
  <c r="AF718" i="26" s="1"/>
  <c r="AF719" i="26" s="1"/>
  <c r="AF720" i="26" s="1"/>
  <c r="AF721" i="26" s="1"/>
  <c r="AF722" i="26" s="1"/>
  <c r="AF723" i="26" s="1"/>
  <c r="AF724" i="26" s="1"/>
  <c r="AF725" i="26" s="1"/>
  <c r="AF726" i="26" s="1"/>
  <c r="AF727" i="26" s="1"/>
  <c r="AF728" i="26" s="1"/>
  <c r="AF729" i="26" s="1"/>
  <c r="AF730" i="26" s="1"/>
  <c r="AF731" i="26" s="1"/>
  <c r="AF732" i="26" s="1"/>
  <c r="AF733" i="26" s="1"/>
  <c r="AF734" i="26" s="1"/>
  <c r="AF735" i="26" s="1"/>
  <c r="AF736" i="26" s="1"/>
  <c r="AF737" i="26" s="1"/>
  <c r="AF738" i="26" s="1"/>
  <c r="AF739" i="26" s="1"/>
  <c r="AF740" i="26" s="1"/>
  <c r="AF741" i="26" s="1"/>
  <c r="AF742" i="26" s="1"/>
  <c r="AF743" i="26" s="1"/>
  <c r="AF744" i="26" s="1"/>
  <c r="AF745" i="26" s="1"/>
  <c r="AF746" i="26" s="1"/>
  <c r="AF747" i="26" s="1"/>
  <c r="AF748" i="26" s="1"/>
  <c r="AF749" i="26" s="1"/>
  <c r="AF750" i="26" s="1"/>
  <c r="AF751" i="26" s="1"/>
  <c r="AF752" i="26" s="1"/>
  <c r="AF753" i="26" s="1"/>
  <c r="AF754" i="26" s="1"/>
  <c r="AF755" i="26" s="1"/>
  <c r="AF756" i="26" s="1"/>
  <c r="AF757" i="26" s="1"/>
  <c r="AF758" i="26" s="1"/>
  <c r="AF759" i="26" s="1"/>
  <c r="AF760" i="26" s="1"/>
  <c r="AF761" i="26" s="1"/>
  <c r="AF762" i="26" s="1"/>
  <c r="AF763" i="26" s="1"/>
  <c r="AF764" i="26" s="1"/>
  <c r="AF765" i="26" s="1"/>
  <c r="AF766" i="26" s="1"/>
  <c r="AF767" i="26" s="1"/>
  <c r="AF768" i="26" s="1"/>
  <c r="AF769" i="26" s="1"/>
  <c r="AF770" i="26" s="1"/>
  <c r="AF771" i="26" s="1"/>
  <c r="AF772" i="26" s="1"/>
  <c r="AF773" i="26" s="1"/>
  <c r="AF774" i="26" s="1"/>
  <c r="AF775" i="26" s="1"/>
  <c r="AF776" i="26" s="1"/>
  <c r="AF777" i="26" s="1"/>
  <c r="AF778" i="26" s="1"/>
  <c r="AF779" i="26" s="1"/>
  <c r="AF780" i="26" s="1"/>
  <c r="AF781" i="26" s="1"/>
  <c r="AF782" i="26" s="1"/>
  <c r="AF783" i="26" s="1"/>
  <c r="AF784" i="26" s="1"/>
  <c r="AF785" i="26" s="1"/>
  <c r="AF786" i="26" s="1"/>
  <c r="AF787" i="26" s="1"/>
  <c r="AF788" i="26" s="1"/>
  <c r="AF789" i="26" s="1"/>
  <c r="AF790" i="26" s="1"/>
  <c r="AF791" i="26" s="1"/>
  <c r="AF792" i="26" s="1"/>
  <c r="AF793" i="26" s="1"/>
  <c r="AF794" i="26" s="1"/>
  <c r="AF795" i="26" s="1"/>
  <c r="AF796" i="26" s="1"/>
  <c r="AF797" i="26" s="1"/>
  <c r="AF798" i="26" s="1"/>
  <c r="AF799" i="26" s="1"/>
  <c r="AF800" i="26" s="1"/>
  <c r="AF801" i="26" s="1"/>
  <c r="AF802" i="26" s="1"/>
  <c r="AF803" i="26" s="1"/>
  <c r="AF804" i="26" s="1"/>
  <c r="AF805" i="26" s="1"/>
  <c r="AF806" i="26" s="1"/>
  <c r="AF807" i="26" s="1"/>
  <c r="AF808" i="26" s="1"/>
  <c r="AF809" i="26" s="1"/>
  <c r="AF810" i="26" s="1"/>
  <c r="AF811" i="26" s="1"/>
  <c r="H19" i="22" l="1"/>
  <c r="H20" i="22" s="1"/>
  <c r="J20" i="22" s="1"/>
  <c r="Q249" i="26"/>
  <c r="Q250" i="26" s="1"/>
  <c r="Q251" i="26" s="1"/>
  <c r="Q252" i="26" s="1"/>
  <c r="Q253" i="26" s="1"/>
  <c r="Q254" i="26" s="1"/>
  <c r="Q255" i="26" s="1"/>
  <c r="Q256" i="26" s="1"/>
  <c r="Q257" i="26" s="1"/>
  <c r="Q258" i="26" s="1"/>
  <c r="Q259" i="26" s="1"/>
  <c r="Q260" i="26" s="1"/>
  <c r="B64" i="25"/>
  <c r="L32" i="26"/>
  <c r="L33" i="26" s="1"/>
  <c r="L34" i="26" s="1"/>
  <c r="L35" i="26" s="1"/>
  <c r="L36" i="26" s="1"/>
  <c r="L37" i="26" s="1"/>
  <c r="L38" i="26" s="1"/>
  <c r="L39" i="26" s="1"/>
  <c r="L40" i="26" s="1"/>
  <c r="L41" i="26" s="1"/>
  <c r="L42" i="26" s="1"/>
  <c r="L43" i="26" s="1"/>
  <c r="L44" i="26" s="1"/>
  <c r="L45" i="26" s="1"/>
  <c r="L46" i="26" s="1"/>
  <c r="L47" i="26" s="1"/>
  <c r="L48" i="26" s="1"/>
  <c r="L49" i="26" s="1"/>
  <c r="L50" i="26" s="1"/>
  <c r="L51" i="26" s="1"/>
  <c r="L52" i="26" s="1"/>
  <c r="L53" i="26" s="1"/>
  <c r="L54" i="26" s="1"/>
  <c r="L55" i="26" s="1"/>
  <c r="L56" i="26" s="1"/>
  <c r="L57" i="26" s="1"/>
  <c r="L58" i="26" s="1"/>
  <c r="L59" i="26" s="1"/>
  <c r="L60" i="26" s="1"/>
  <c r="L61" i="26" s="1"/>
  <c r="L62" i="26" s="1"/>
  <c r="L63" i="26" s="1"/>
  <c r="L64" i="26" s="1"/>
  <c r="L65" i="26" s="1"/>
  <c r="L66" i="26" s="1"/>
  <c r="L67" i="26" s="1"/>
  <c r="L68" i="26" s="1"/>
  <c r="L69" i="26" s="1"/>
  <c r="L70" i="26" s="1"/>
  <c r="L71" i="26" s="1"/>
  <c r="L72" i="26" s="1"/>
  <c r="L73" i="26" s="1"/>
  <c r="L74" i="26" s="1"/>
  <c r="L75" i="26" s="1"/>
  <c r="L76" i="26" s="1"/>
  <c r="L77" i="26" s="1"/>
  <c r="L78" i="26" s="1"/>
  <c r="F32" i="26"/>
  <c r="E32" i="26"/>
  <c r="Q261" i="26" l="1"/>
  <c r="Q262" i="26" s="1"/>
  <c r="Q263" i="26" s="1"/>
  <c r="Q264" i="26" s="1"/>
  <c r="Q265" i="26" s="1"/>
  <c r="Q266" i="26" s="1"/>
  <c r="Q267" i="26" s="1"/>
  <c r="Q268" i="26" s="1"/>
  <c r="Q269" i="26" s="1"/>
  <c r="Q270" i="26" s="1"/>
  <c r="Q271" i="26" s="1"/>
  <c r="Q272" i="26" s="1"/>
  <c r="B65" i="25"/>
  <c r="L79" i="26"/>
  <c r="L80" i="26" s="1"/>
  <c r="L81" i="26" s="1"/>
  <c r="L82" i="26" s="1"/>
  <c r="L83" i="26" s="1"/>
  <c r="L84" i="26" s="1"/>
  <c r="L85" i="26" s="1"/>
  <c r="L86" i="26" s="1"/>
  <c r="L87" i="26" s="1"/>
  <c r="L88" i="26" s="1"/>
  <c r="L89" i="26" s="1"/>
  <c r="L90" i="26" s="1"/>
  <c r="L91" i="26" s="1"/>
  <c r="L92" i="26" s="1"/>
  <c r="L93" i="26" s="1"/>
  <c r="L94" i="26" s="1"/>
  <c r="L95" i="26" s="1"/>
  <c r="L96" i="26" s="1"/>
  <c r="L97" i="26" s="1"/>
  <c r="L98" i="26" s="1"/>
  <c r="L99" i="26" s="1"/>
  <c r="L100" i="26" s="1"/>
  <c r="L101" i="26" s="1"/>
  <c r="L102" i="26" s="1"/>
  <c r="L103" i="26" s="1"/>
  <c r="L104" i="26" s="1"/>
  <c r="L105" i="26" s="1"/>
  <c r="L106" i="26" s="1"/>
  <c r="L107" i="26" s="1"/>
  <c r="L108" i="26" s="1"/>
  <c r="L109" i="26" s="1"/>
  <c r="L110" i="26" s="1"/>
  <c r="L111" i="26" s="1"/>
  <c r="L112" i="26" s="1"/>
  <c r="L113" i="26" s="1"/>
  <c r="L114" i="26" s="1"/>
  <c r="L115" i="26" s="1"/>
  <c r="L116" i="26" s="1"/>
  <c r="L117" i="26" s="1"/>
  <c r="L118" i="26" s="1"/>
  <c r="L119" i="26" s="1"/>
  <c r="L120" i="26" s="1"/>
  <c r="L121" i="26" s="1"/>
  <c r="L122" i="26" s="1"/>
  <c r="L123" i="26" s="1"/>
  <c r="L124" i="26" s="1"/>
  <c r="L125" i="26" s="1"/>
  <c r="L126" i="26" s="1"/>
  <c r="L127" i="26" s="1"/>
  <c r="L128" i="26" s="1"/>
  <c r="L129" i="26" s="1"/>
  <c r="L130" i="26" s="1"/>
  <c r="L131" i="26" s="1"/>
  <c r="L132" i="26" s="1"/>
  <c r="L133" i="26" s="1"/>
  <c r="L134" i="26" s="1"/>
  <c r="L135" i="26" s="1"/>
  <c r="L136" i="26" s="1"/>
  <c r="L137" i="26" s="1"/>
  <c r="L138" i="26" s="1"/>
  <c r="L139" i="26" s="1"/>
  <c r="L140" i="26" s="1"/>
  <c r="L141" i="26" s="1"/>
  <c r="L142" i="26" s="1"/>
  <c r="L143" i="26" s="1"/>
  <c r="L144" i="26" s="1"/>
  <c r="L145" i="26" s="1"/>
  <c r="L146" i="26" s="1"/>
  <c r="L147" i="26" s="1"/>
  <c r="L148" i="26" s="1"/>
  <c r="L149" i="26" s="1"/>
  <c r="L150" i="26" s="1"/>
  <c r="L151" i="26" s="1"/>
  <c r="L152" i="26" s="1"/>
  <c r="L153" i="26" s="1"/>
  <c r="L154" i="26" s="1"/>
  <c r="L155" i="26" s="1"/>
  <c r="L156" i="26" s="1"/>
  <c r="L157" i="26" s="1"/>
  <c r="L158" i="26" s="1"/>
  <c r="L159" i="26" s="1"/>
  <c r="L160" i="26" s="1"/>
  <c r="L161" i="26" s="1"/>
  <c r="L162" i="26" s="1"/>
  <c r="L163" i="26" s="1"/>
  <c r="L164" i="26" s="1"/>
  <c r="L165" i="26" s="1"/>
  <c r="L166" i="26" s="1"/>
  <c r="L167" i="26" s="1"/>
  <c r="L168" i="26" s="1"/>
  <c r="L169" i="26" s="1"/>
  <c r="L170" i="26" s="1"/>
  <c r="L171" i="26" s="1"/>
  <c r="L172" i="26" s="1"/>
  <c r="L173" i="26" s="1"/>
  <c r="L174" i="26" s="1"/>
  <c r="L175" i="26" s="1"/>
  <c r="L176" i="26" s="1"/>
  <c r="L177" i="26" s="1"/>
  <c r="L178" i="26" s="1"/>
  <c r="L179" i="26" s="1"/>
  <c r="L180" i="26" s="1"/>
  <c r="L181" i="26" s="1"/>
  <c r="L182" i="26" s="1"/>
  <c r="L183" i="26" s="1"/>
  <c r="L184" i="26" s="1"/>
  <c r="L185" i="26" s="1"/>
  <c r="L186" i="26" s="1"/>
  <c r="L187" i="26" s="1"/>
  <c r="L188" i="26" s="1"/>
  <c r="L189" i="26" s="1"/>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AA32" i="26"/>
  <c r="AA33" i="26" s="1"/>
  <c r="AA34" i="26" s="1"/>
  <c r="AA35" i="26" s="1"/>
  <c r="AA36" i="26" s="1"/>
  <c r="AA37" i="26" s="1"/>
  <c r="AA38" i="26" s="1"/>
  <c r="AA39" i="26" s="1"/>
  <c r="AA40" i="26" s="1"/>
  <c r="AA41" i="26" s="1"/>
  <c r="AA42" i="26" s="1"/>
  <c r="AA43" i="26" s="1"/>
  <c r="AA44" i="26" s="1"/>
  <c r="AA45" i="26" s="1"/>
  <c r="AA46" i="26" s="1"/>
  <c r="AA47" i="26" s="1"/>
  <c r="AA48" i="26" s="1"/>
  <c r="AA49" i="26" s="1"/>
  <c r="AA50" i="26" s="1"/>
  <c r="AA51" i="26" s="1"/>
  <c r="AA52" i="26" s="1"/>
  <c r="AA53" i="26" s="1"/>
  <c r="AA54" i="26" s="1"/>
  <c r="AA55" i="26" s="1"/>
  <c r="AA56" i="26" s="1"/>
  <c r="AA57" i="26" s="1"/>
  <c r="AA58" i="26" s="1"/>
  <c r="AA59" i="26" s="1"/>
  <c r="AA60" i="26" s="1"/>
  <c r="AA61" i="26" s="1"/>
  <c r="AA62" i="26" s="1"/>
  <c r="AA63" i="26" s="1"/>
  <c r="AA64" i="26" s="1"/>
  <c r="AA65" i="26" s="1"/>
  <c r="AA66" i="26" s="1"/>
  <c r="AA67" i="26" s="1"/>
  <c r="AA68" i="26" s="1"/>
  <c r="AA69" i="26" s="1"/>
  <c r="AA70" i="26" s="1"/>
  <c r="AA71" i="26" s="1"/>
  <c r="AA72" i="26" s="1"/>
  <c r="AA73" i="26" s="1"/>
  <c r="AA74" i="26" s="1"/>
  <c r="AA75" i="26" s="1"/>
  <c r="AA76" i="26" s="1"/>
  <c r="AA77" i="26" s="1"/>
  <c r="AA78" i="26" s="1"/>
  <c r="AA79" i="26" s="1"/>
  <c r="AA80" i="26" s="1"/>
  <c r="AA81" i="26" s="1"/>
  <c r="AA82" i="26" s="1"/>
  <c r="F33" i="26"/>
  <c r="F34" i="26" s="1"/>
  <c r="F35" i="26" s="1"/>
  <c r="F36" i="26" s="1"/>
  <c r="F37" i="26" s="1"/>
  <c r="F38" i="26" s="1"/>
  <c r="F39" i="26" s="1"/>
  <c r="F40" i="26" s="1"/>
  <c r="F41" i="26" s="1"/>
  <c r="F42" i="26" s="1"/>
  <c r="F43" i="26" s="1"/>
  <c r="F44" i="26" s="1"/>
  <c r="E33" i="26"/>
  <c r="E34" i="26" s="1"/>
  <c r="E35" i="26" s="1"/>
  <c r="E36" i="26" s="1"/>
  <c r="E37" i="26" s="1"/>
  <c r="E38" i="26" s="1"/>
  <c r="E39" i="26" s="1"/>
  <c r="E40" i="26" s="1"/>
  <c r="E41" i="26" s="1"/>
  <c r="E42" i="26" s="1"/>
  <c r="E43" i="26" s="1"/>
  <c r="E44" i="26" s="1"/>
  <c r="Q273" i="26" l="1"/>
  <c r="Q274" i="26" s="1"/>
  <c r="Q275" i="26" s="1"/>
  <c r="Q276" i="26" s="1"/>
  <c r="Q277" i="26" s="1"/>
  <c r="Q278" i="26" s="1"/>
  <c r="Q279" i="26" s="1"/>
  <c r="Q280" i="26" s="1"/>
  <c r="Q281" i="26" s="1"/>
  <c r="Q282" i="26" s="1"/>
  <c r="Q283" i="26" s="1"/>
  <c r="Q284" i="26" s="1"/>
  <c r="B66" i="25"/>
  <c r="AA83" i="26"/>
  <c r="AA84" i="26" s="1"/>
  <c r="AA85" i="26" s="1"/>
  <c r="AA86" i="26" s="1"/>
  <c r="AA87" i="26" s="1"/>
  <c r="AA88" i="26" s="1"/>
  <c r="AA89" i="26" s="1"/>
  <c r="AA90" i="26" s="1"/>
  <c r="AA91" i="26" s="1"/>
  <c r="AA92" i="26" s="1"/>
  <c r="AA93" i="26" s="1"/>
  <c r="AA94" i="26" s="1"/>
  <c r="AA95" i="26" s="1"/>
  <c r="AA96" i="26" s="1"/>
  <c r="AA97" i="26" s="1"/>
  <c r="AA98" i="26" s="1"/>
  <c r="AA99" i="26" s="1"/>
  <c r="AA100" i="26" s="1"/>
  <c r="AA101" i="26" s="1"/>
  <c r="AA102" i="26" s="1"/>
  <c r="AA103" i="26" s="1"/>
  <c r="AA104" i="26" s="1"/>
  <c r="AA105" i="26" s="1"/>
  <c r="AA106" i="26" s="1"/>
  <c r="AA107" i="26" s="1"/>
  <c r="AA108" i="26" s="1"/>
  <c r="AA109" i="26" s="1"/>
  <c r="AA110" i="26" s="1"/>
  <c r="AA111" i="26" s="1"/>
  <c r="AA112" i="26" s="1"/>
  <c r="AA113" i="26" s="1"/>
  <c r="AA114" i="26" s="1"/>
  <c r="AA115" i="26" s="1"/>
  <c r="AA116" i="26" s="1"/>
  <c r="AA117" i="26" s="1"/>
  <c r="AA118" i="26" s="1"/>
  <c r="AA119" i="26" s="1"/>
  <c r="AA120" i="26" s="1"/>
  <c r="AA121" i="26" s="1"/>
  <c r="AA122" i="26" s="1"/>
  <c r="AA123" i="26" s="1"/>
  <c r="AA124" i="26" s="1"/>
  <c r="AA125" i="26" s="1"/>
  <c r="AA126" i="26" s="1"/>
  <c r="AA127" i="26" s="1"/>
  <c r="AA128" i="26" s="1"/>
  <c r="AA129" i="26" s="1"/>
  <c r="AA130" i="26" s="1"/>
  <c r="AA131" i="26" s="1"/>
  <c r="AA132" i="26" s="1"/>
  <c r="AA133" i="26" s="1"/>
  <c r="AA134" i="26" s="1"/>
  <c r="AA135" i="26" s="1"/>
  <c r="AA136" i="26" s="1"/>
  <c r="AA137" i="26" s="1"/>
  <c r="AA138" i="26" s="1"/>
  <c r="AA139" i="26" s="1"/>
  <c r="AA140" i="26" s="1"/>
  <c r="AA141" i="26" s="1"/>
  <c r="AA142" i="26" s="1"/>
  <c r="AA143" i="26" s="1"/>
  <c r="AA144" i="26" s="1"/>
  <c r="AA145" i="26" s="1"/>
  <c r="AA146" i="26" s="1"/>
  <c r="AA147" i="26" s="1"/>
  <c r="AA148" i="26" s="1"/>
  <c r="AA149" i="26" s="1"/>
  <c r="AA150" i="26" s="1"/>
  <c r="AA151" i="26" s="1"/>
  <c r="AA152" i="26" s="1"/>
  <c r="AA153" i="26" s="1"/>
  <c r="AA154" i="26" s="1"/>
  <c r="AA155" i="26" s="1"/>
  <c r="AA156" i="26" s="1"/>
  <c r="AA157" i="26" s="1"/>
  <c r="AA158" i="26" s="1"/>
  <c r="AA159" i="26" s="1"/>
  <c r="AA160" i="26" s="1"/>
  <c r="AA161" i="26" s="1"/>
  <c r="AA162" i="26" s="1"/>
  <c r="AA163" i="26" s="1"/>
  <c r="AA164" i="26" s="1"/>
  <c r="AA165" i="26" s="1"/>
  <c r="AA166" i="26" s="1"/>
  <c r="AA167" i="26" s="1"/>
  <c r="AA168" i="26" s="1"/>
  <c r="AA169" i="26" s="1"/>
  <c r="AA170" i="26" s="1"/>
  <c r="AA171" i="26" s="1"/>
  <c r="AA172" i="26" s="1"/>
  <c r="AA173" i="26" s="1"/>
  <c r="AA174" i="26" s="1"/>
  <c r="AA175" i="26" s="1"/>
  <c r="AA176" i="26" s="1"/>
  <c r="AA177" i="26" s="1"/>
  <c r="AA178" i="26" s="1"/>
  <c r="AA179" i="26" s="1"/>
  <c r="AA180" i="26" s="1"/>
  <c r="AA181" i="26" s="1"/>
  <c r="AA182" i="26" s="1"/>
  <c r="AA183" i="26" s="1"/>
  <c r="AA184" i="26" s="1"/>
  <c r="AA185" i="26" s="1"/>
  <c r="AA186" i="26" s="1"/>
  <c r="AA187" i="26" s="1"/>
  <c r="AA188" i="26" s="1"/>
  <c r="AA189" i="26" s="1"/>
  <c r="AA190" i="26" s="1"/>
  <c r="AA191" i="26" s="1"/>
  <c r="AA192" i="26" s="1"/>
  <c r="AA193" i="26" s="1"/>
  <c r="AA194" i="26" s="1"/>
  <c r="AA195" i="26" s="1"/>
  <c r="AA196" i="26" s="1"/>
  <c r="AA197" i="26" s="1"/>
  <c r="AA198" i="26" s="1"/>
  <c r="AA199" i="26" s="1"/>
  <c r="AA200" i="26" s="1"/>
  <c r="AA201" i="26" s="1"/>
  <c r="AA202" i="26" s="1"/>
  <c r="AA203" i="26" s="1"/>
  <c r="AA204" i="26" s="1"/>
  <c r="AA205" i="26" s="1"/>
  <c r="AA206" i="26" s="1"/>
  <c r="AA207" i="26" s="1"/>
  <c r="AA208" i="26" s="1"/>
  <c r="AA209" i="26" s="1"/>
  <c r="AA210" i="26" s="1"/>
  <c r="AA211" i="26" s="1"/>
  <c r="AA212" i="26" s="1"/>
  <c r="AA213" i="26" s="1"/>
  <c r="AA214" i="26" s="1"/>
  <c r="AA215" i="26" s="1"/>
  <c r="AA216" i="26" s="1"/>
  <c r="AA217" i="26" s="1"/>
  <c r="AA218" i="26" s="1"/>
  <c r="AA219" i="26" s="1"/>
  <c r="AA220" i="26" s="1"/>
  <c r="AA221" i="26" s="1"/>
  <c r="AA222" i="26" s="1"/>
  <c r="AA223" i="26" s="1"/>
  <c r="AA224" i="26" s="1"/>
  <c r="AA225" i="26" s="1"/>
  <c r="AA226" i="26" s="1"/>
  <c r="AA227" i="26" s="1"/>
  <c r="AA228" i="26" s="1"/>
  <c r="AA229" i="26" s="1"/>
  <c r="AA230" i="26" s="1"/>
  <c r="AA231" i="26" s="1"/>
  <c r="AA232" i="26" s="1"/>
  <c r="AA233" i="26" s="1"/>
  <c r="AA234" i="26" s="1"/>
  <c r="AA235" i="26" s="1"/>
  <c r="AA236" i="26" s="1"/>
  <c r="AA237" i="26" s="1"/>
  <c r="AA238" i="26" s="1"/>
  <c r="AA239" i="26" s="1"/>
  <c r="AA240" i="26" s="1"/>
  <c r="AA241" i="26" s="1"/>
  <c r="AA242" i="26" s="1"/>
  <c r="AA243" i="26" s="1"/>
  <c r="AA244" i="26" s="1"/>
  <c r="AA245" i="26" s="1"/>
  <c r="AA246" i="26" s="1"/>
  <c r="AA247" i="26" s="1"/>
  <c r="AA248" i="26" s="1"/>
  <c r="AA249" i="26" s="1"/>
  <c r="AA250" i="26" s="1"/>
  <c r="AA251" i="26" s="1"/>
  <c r="AA252" i="26" s="1"/>
  <c r="AA253" i="26" s="1"/>
  <c r="AA254" i="26" s="1"/>
  <c r="AA255" i="26" s="1"/>
  <c r="AA256" i="26" s="1"/>
  <c r="AA257" i="26" s="1"/>
  <c r="AA258" i="26" s="1"/>
  <c r="AA259" i="26" s="1"/>
  <c r="AA260" i="26" s="1"/>
  <c r="AA261" i="26" s="1"/>
  <c r="AA262" i="26" s="1"/>
  <c r="AA263" i="26" s="1"/>
  <c r="AA264" i="26" s="1"/>
  <c r="AA265" i="26" s="1"/>
  <c r="AA266" i="26" s="1"/>
  <c r="AA267" i="26" s="1"/>
  <c r="AA268" i="26" s="1"/>
  <c r="AA269" i="26" s="1"/>
  <c r="AA270" i="26" s="1"/>
  <c r="AA271" i="26" s="1"/>
  <c r="AA272" i="26" s="1"/>
  <c r="AA273" i="26" s="1"/>
  <c r="AA274" i="26" s="1"/>
  <c r="AA275" i="26" s="1"/>
  <c r="AA276" i="26" s="1"/>
  <c r="AA277" i="26" s="1"/>
  <c r="AA278" i="26" s="1"/>
  <c r="AA279" i="26" s="1"/>
  <c r="AA280" i="26" s="1"/>
  <c r="AA281" i="26" s="1"/>
  <c r="AA282" i="26" s="1"/>
  <c r="AA283" i="26" s="1"/>
  <c r="AA284" i="26" s="1"/>
  <c r="AA285" i="26" s="1"/>
  <c r="AA286" i="26" s="1"/>
  <c r="AA287" i="26" s="1"/>
  <c r="AA288" i="26" s="1"/>
  <c r="AA289" i="26" s="1"/>
  <c r="AA290" i="26" s="1"/>
  <c r="AA291" i="26" s="1"/>
  <c r="AA292" i="26" s="1"/>
  <c r="AA293" i="26" s="1"/>
  <c r="AA294" i="26" s="1"/>
  <c r="AA295" i="26" s="1"/>
  <c r="AA296" i="26" s="1"/>
  <c r="AA297" i="26" s="1"/>
  <c r="AA298" i="26" s="1"/>
  <c r="AA299" i="26" s="1"/>
  <c r="AA300" i="26" s="1"/>
  <c r="AA301" i="26" s="1"/>
  <c r="AA302" i="26" s="1"/>
  <c r="AA303" i="26" s="1"/>
  <c r="AA304" i="26" s="1"/>
  <c r="AA305" i="26" s="1"/>
  <c r="AA306" i="26" s="1"/>
  <c r="AA307" i="26" s="1"/>
  <c r="AA308" i="26" s="1"/>
  <c r="AA309" i="26" s="1"/>
  <c r="AA310" i="26" s="1"/>
  <c r="AA311" i="26" s="1"/>
  <c r="AA312" i="26" s="1"/>
  <c r="AA313" i="26" s="1"/>
  <c r="AA314" i="26" s="1"/>
  <c r="AA315" i="26" s="1"/>
  <c r="AA316" i="26" s="1"/>
  <c r="AA317" i="26" s="1"/>
  <c r="AA318" i="26" s="1"/>
  <c r="AA319" i="26" s="1"/>
  <c r="AA320" i="26" s="1"/>
  <c r="AA321" i="26" s="1"/>
  <c r="AA322" i="26" s="1"/>
  <c r="AA323" i="26" s="1"/>
  <c r="AA324" i="26" s="1"/>
  <c r="AA325" i="26" s="1"/>
  <c r="AA326" i="26" s="1"/>
  <c r="AA327" i="26" s="1"/>
  <c r="AA328" i="26" s="1"/>
  <c r="AA329" i="26" s="1"/>
  <c r="AA330" i="26" s="1"/>
  <c r="AA331" i="26" s="1"/>
  <c r="AA332" i="26" s="1"/>
  <c r="AA333" i="26" s="1"/>
  <c r="AA334" i="26" s="1"/>
  <c r="AA335" i="26" s="1"/>
  <c r="AA336" i="26" s="1"/>
  <c r="AA337" i="26" s="1"/>
  <c r="AA338" i="26" s="1"/>
  <c r="AA339" i="26" s="1"/>
  <c r="AA340" i="26" s="1"/>
  <c r="AA341" i="26" s="1"/>
  <c r="AA342" i="26" s="1"/>
  <c r="AA343" i="26" s="1"/>
  <c r="AA344" i="26" s="1"/>
  <c r="AA345" i="26" s="1"/>
  <c r="AA346" i="26" s="1"/>
  <c r="AA347" i="26" s="1"/>
  <c r="AA348" i="26" s="1"/>
  <c r="AA349" i="26" s="1"/>
  <c r="AA350" i="26" s="1"/>
  <c r="AA351" i="26" s="1"/>
  <c r="AA352" i="26" s="1"/>
  <c r="AA353" i="26" s="1"/>
  <c r="AA354" i="26" s="1"/>
  <c r="AA355" i="26" s="1"/>
  <c r="AA356" i="26" s="1"/>
  <c r="AA357" i="26" s="1"/>
  <c r="AA358" i="26" s="1"/>
  <c r="AA359" i="26" s="1"/>
  <c r="AA360" i="26" s="1"/>
  <c r="AA361" i="26" s="1"/>
  <c r="AA362" i="26" s="1"/>
  <c r="AA363" i="26" s="1"/>
  <c r="AA364" i="26" s="1"/>
  <c r="AA365" i="26" s="1"/>
  <c r="AA366" i="26" s="1"/>
  <c r="AA367" i="26" s="1"/>
  <c r="AA368" i="26" s="1"/>
  <c r="AA369" i="26" s="1"/>
  <c r="AA370" i="26" s="1"/>
  <c r="AA371" i="26" s="1"/>
  <c r="AA372" i="26" s="1"/>
  <c r="AA373" i="26" s="1"/>
  <c r="AA374" i="26" s="1"/>
  <c r="AA375" i="26" s="1"/>
  <c r="AA376" i="26" s="1"/>
  <c r="AA377" i="26" s="1"/>
  <c r="AA378" i="26" s="1"/>
  <c r="AA379" i="26" s="1"/>
  <c r="AA380" i="26" s="1"/>
  <c r="AA381" i="26" s="1"/>
  <c r="AA382" i="26" s="1"/>
  <c r="AA383" i="26" s="1"/>
  <c r="AA384" i="26" s="1"/>
  <c r="AA385" i="26" s="1"/>
  <c r="AA386" i="26" s="1"/>
  <c r="AA387" i="26" s="1"/>
  <c r="AA388" i="26" s="1"/>
  <c r="AA389" i="26" s="1"/>
  <c r="AA390" i="26" s="1"/>
  <c r="AA391" i="26" s="1"/>
  <c r="AA392" i="26" s="1"/>
  <c r="AA393" i="26" s="1"/>
  <c r="AA394" i="26" s="1"/>
  <c r="AA395" i="26" s="1"/>
  <c r="AA396" i="26" s="1"/>
  <c r="AA397" i="26" s="1"/>
  <c r="AA398" i="26" s="1"/>
  <c r="AA399" i="26" s="1"/>
  <c r="AA400" i="26" s="1"/>
  <c r="AA401" i="26" s="1"/>
  <c r="AA402" i="26" s="1"/>
  <c r="AA403" i="26" s="1"/>
  <c r="AA404" i="26" s="1"/>
  <c r="AA405" i="26" s="1"/>
  <c r="AA406" i="26" s="1"/>
  <c r="AA407" i="26" s="1"/>
  <c r="AA408" i="26" s="1"/>
  <c r="AA409" i="26" s="1"/>
  <c r="AA410" i="26" s="1"/>
  <c r="AA411" i="26" s="1"/>
  <c r="AA412" i="26" s="1"/>
  <c r="AA413" i="26" s="1"/>
  <c r="AA414" i="26" s="1"/>
  <c r="AA415" i="26" s="1"/>
  <c r="AA416" i="26" s="1"/>
  <c r="AA417" i="26" s="1"/>
  <c r="AA418" i="26" s="1"/>
  <c r="AA419" i="26" s="1"/>
  <c r="AA420" i="26" s="1"/>
  <c r="AA421" i="26" s="1"/>
  <c r="AA422" i="26" s="1"/>
  <c r="AA423" i="26" s="1"/>
  <c r="AA424" i="26" s="1"/>
  <c r="AA425" i="26" s="1"/>
  <c r="AA426" i="26" s="1"/>
  <c r="AA427" i="26" s="1"/>
  <c r="AA428" i="26" s="1"/>
  <c r="AA429" i="26" s="1"/>
  <c r="AA430" i="26" s="1"/>
  <c r="AA431" i="26" s="1"/>
  <c r="AA432" i="26" s="1"/>
  <c r="AA433" i="26" s="1"/>
  <c r="AA434" i="26" s="1"/>
  <c r="AA435" i="26" s="1"/>
  <c r="AA436" i="26" s="1"/>
  <c r="AA437" i="26" s="1"/>
  <c r="AA438" i="26" s="1"/>
  <c r="AA439" i="26" s="1"/>
  <c r="AA440" i="26" s="1"/>
  <c r="AA441" i="26" s="1"/>
  <c r="AA442" i="26" s="1"/>
  <c r="AA443" i="26" s="1"/>
  <c r="AA444" i="26" s="1"/>
  <c r="AA445" i="26" s="1"/>
  <c r="AA446" i="26" s="1"/>
  <c r="AA447" i="26" s="1"/>
  <c r="AA448" i="26" s="1"/>
  <c r="AA449" i="26" s="1"/>
  <c r="AA450" i="26" s="1"/>
  <c r="AA451" i="26" s="1"/>
  <c r="AA452" i="26" s="1"/>
  <c r="AA453" i="26" s="1"/>
  <c r="AA454" i="26" s="1"/>
  <c r="AA455" i="26" s="1"/>
  <c r="AA456" i="26" s="1"/>
  <c r="AA457" i="26" s="1"/>
  <c r="AA458" i="26" s="1"/>
  <c r="AA459" i="26" s="1"/>
  <c r="AA460" i="26" s="1"/>
  <c r="AA461" i="26" s="1"/>
  <c r="AA462" i="26" s="1"/>
  <c r="AA463" i="26" s="1"/>
  <c r="AA464" i="26" s="1"/>
  <c r="AA465" i="26" s="1"/>
  <c r="AA466" i="26" s="1"/>
  <c r="AA467" i="26" s="1"/>
  <c r="AA468" i="26" s="1"/>
  <c r="AA469" i="26" s="1"/>
  <c r="AA470" i="26" s="1"/>
  <c r="AA471" i="26" s="1"/>
  <c r="AA472" i="26" s="1"/>
  <c r="AA473" i="26" s="1"/>
  <c r="AA474" i="26" s="1"/>
  <c r="AA475" i="26" s="1"/>
  <c r="AA476" i="26" s="1"/>
  <c r="AA477" i="26" s="1"/>
  <c r="AA478" i="26" s="1"/>
  <c r="AA479" i="26" s="1"/>
  <c r="AA480" i="26" s="1"/>
  <c r="AA481" i="26" s="1"/>
  <c r="AA482" i="26" s="1"/>
  <c r="AA483" i="26" s="1"/>
  <c r="AA484" i="26" s="1"/>
  <c r="AA485" i="26" s="1"/>
  <c r="AA486" i="26" s="1"/>
  <c r="AA487" i="26" s="1"/>
  <c r="AA488" i="26" s="1"/>
  <c r="AA489" i="26" s="1"/>
  <c r="AA490" i="26" s="1"/>
  <c r="AA491" i="26" s="1"/>
  <c r="AA492" i="26" s="1"/>
  <c r="AA493" i="26" s="1"/>
  <c r="AA494" i="26" s="1"/>
  <c r="AA495" i="26" s="1"/>
  <c r="AA496" i="26" s="1"/>
  <c r="AA497" i="26" s="1"/>
  <c r="AA498" i="26" s="1"/>
  <c r="AA499" i="26" s="1"/>
  <c r="AA500" i="26" s="1"/>
  <c r="AA501" i="26" s="1"/>
  <c r="AA502" i="26" s="1"/>
  <c r="AA503" i="26" s="1"/>
  <c r="AA504" i="26" s="1"/>
  <c r="AA505" i="26" s="1"/>
  <c r="AA506" i="26" s="1"/>
  <c r="AA507" i="26" s="1"/>
  <c r="AA508" i="26" s="1"/>
  <c r="AA509" i="26" s="1"/>
  <c r="AA510" i="26" s="1"/>
  <c r="AA511" i="26" s="1"/>
  <c r="AA512" i="26" s="1"/>
  <c r="AA513" i="26" s="1"/>
  <c r="AA514" i="26" s="1"/>
  <c r="AA515" i="26" s="1"/>
  <c r="AA516" i="26" s="1"/>
  <c r="AA517" i="26" s="1"/>
  <c r="AA518" i="26" s="1"/>
  <c r="AA519" i="26" s="1"/>
  <c r="AA520" i="26" s="1"/>
  <c r="AA521" i="26" s="1"/>
  <c r="AA522" i="26" s="1"/>
  <c r="AA523" i="26" s="1"/>
  <c r="AA524" i="26" s="1"/>
  <c r="AA525" i="26" s="1"/>
  <c r="AA526" i="26" s="1"/>
  <c r="AA527" i="26" s="1"/>
  <c r="AA528" i="26" s="1"/>
  <c r="AA529" i="26" s="1"/>
  <c r="AA530" i="26" s="1"/>
  <c r="AA531" i="26" s="1"/>
  <c r="AA532" i="26" s="1"/>
  <c r="AA533" i="26" s="1"/>
  <c r="AA534" i="26" s="1"/>
  <c r="AA535" i="26" s="1"/>
  <c r="AA536" i="26" s="1"/>
  <c r="AA537" i="26" s="1"/>
  <c r="AA538" i="26" s="1"/>
  <c r="AA539" i="26" s="1"/>
  <c r="AA540" i="26" s="1"/>
  <c r="AA541" i="26" s="1"/>
  <c r="AA542" i="26" s="1"/>
  <c r="AA543" i="26" s="1"/>
  <c r="AA544" i="26" s="1"/>
  <c r="AA545" i="26" s="1"/>
  <c r="AA546" i="26" s="1"/>
  <c r="AA547" i="26" s="1"/>
  <c r="AA548" i="26" s="1"/>
  <c r="AA549" i="26" s="1"/>
  <c r="AA550" i="26" s="1"/>
  <c r="AA551" i="26" s="1"/>
  <c r="AA552" i="26" s="1"/>
  <c r="AA553" i="26" s="1"/>
  <c r="AA554" i="26" s="1"/>
  <c r="AA555" i="26" s="1"/>
  <c r="AA556" i="26" s="1"/>
  <c r="AA557" i="26" s="1"/>
  <c r="AA558" i="26" s="1"/>
  <c r="AA559" i="26" s="1"/>
  <c r="AA560" i="26" s="1"/>
  <c r="AA561" i="26" s="1"/>
  <c r="AA562" i="26" s="1"/>
  <c r="AA563" i="26" s="1"/>
  <c r="AA564" i="26" s="1"/>
  <c r="AA565" i="26" s="1"/>
  <c r="AA566" i="26" s="1"/>
  <c r="AA567" i="26" s="1"/>
  <c r="AA568" i="26" s="1"/>
  <c r="AA569" i="26" s="1"/>
  <c r="AA570" i="26" s="1"/>
  <c r="AA571" i="26" s="1"/>
  <c r="AA572" i="26" s="1"/>
  <c r="AA573" i="26" s="1"/>
  <c r="AA574" i="26" s="1"/>
  <c r="AA575" i="26" s="1"/>
  <c r="AA576" i="26" s="1"/>
  <c r="AA577" i="26" s="1"/>
  <c r="AA578" i="26" s="1"/>
  <c r="AA579" i="26" s="1"/>
  <c r="AA580" i="26" s="1"/>
  <c r="AA581" i="26" s="1"/>
  <c r="AA582" i="26" s="1"/>
  <c r="AA583" i="26" s="1"/>
  <c r="AA584" i="26" s="1"/>
  <c r="AA585" i="26" s="1"/>
  <c r="AA586" i="26" s="1"/>
  <c r="AA587" i="26" s="1"/>
  <c r="AA588" i="26" s="1"/>
  <c r="AA589" i="26" s="1"/>
  <c r="AA590" i="26" s="1"/>
  <c r="AA591" i="26" s="1"/>
  <c r="AA592" i="26" s="1"/>
  <c r="AA593" i="26" s="1"/>
  <c r="AA594" i="26" s="1"/>
  <c r="AA595" i="26" s="1"/>
  <c r="AA596" i="26" s="1"/>
  <c r="AA597" i="26" s="1"/>
  <c r="AA598" i="26" s="1"/>
  <c r="AA599" i="26" s="1"/>
  <c r="AA600" i="26" s="1"/>
  <c r="AA601" i="26" s="1"/>
  <c r="AA602" i="26" s="1"/>
  <c r="AA603" i="26" s="1"/>
  <c r="AA604" i="26" s="1"/>
  <c r="AA605" i="26" s="1"/>
  <c r="AA606" i="26" s="1"/>
  <c r="AA607" i="26" s="1"/>
  <c r="AA608" i="26" s="1"/>
  <c r="AA609" i="26" s="1"/>
  <c r="AA610" i="26" s="1"/>
  <c r="AA611" i="26" s="1"/>
  <c r="AA612" i="26" s="1"/>
  <c r="AA613" i="26" s="1"/>
  <c r="AA614" i="26" s="1"/>
  <c r="AA615" i="26" s="1"/>
  <c r="AA616" i="26" s="1"/>
  <c r="AA617" i="26" s="1"/>
  <c r="AA618" i="26" s="1"/>
  <c r="AA619" i="26" s="1"/>
  <c r="AA620" i="26" s="1"/>
  <c r="AA621" i="26" s="1"/>
  <c r="AA622" i="26" s="1"/>
  <c r="AA623" i="26" s="1"/>
  <c r="AA624" i="26" s="1"/>
  <c r="AA625" i="26" s="1"/>
  <c r="AA626" i="26" s="1"/>
  <c r="AA627" i="26" s="1"/>
  <c r="AA628" i="26" s="1"/>
  <c r="AA629" i="26" s="1"/>
  <c r="AA630" i="26" s="1"/>
  <c r="AA631" i="26" s="1"/>
  <c r="AA632" i="26" s="1"/>
  <c r="AA633" i="26" s="1"/>
  <c r="AA634" i="26" s="1"/>
  <c r="AA635" i="26" s="1"/>
  <c r="AA636" i="26" s="1"/>
  <c r="AA637" i="26" s="1"/>
  <c r="AA638" i="26" s="1"/>
  <c r="AA639" i="26" s="1"/>
  <c r="AA640" i="26" s="1"/>
  <c r="AA641" i="26" s="1"/>
  <c r="AA642" i="26" s="1"/>
  <c r="AA643" i="26" s="1"/>
  <c r="AA644" i="26" s="1"/>
  <c r="AA645" i="26" s="1"/>
  <c r="AA646" i="26" s="1"/>
  <c r="AA647" i="26" s="1"/>
  <c r="AA648" i="26" s="1"/>
  <c r="AA649" i="26" s="1"/>
  <c r="AA650" i="26" s="1"/>
  <c r="AA651" i="26" s="1"/>
  <c r="AA652" i="26" s="1"/>
  <c r="AA653" i="26" s="1"/>
  <c r="AA654" i="26" s="1"/>
  <c r="AA655" i="26" s="1"/>
  <c r="AA656" i="26" s="1"/>
  <c r="AA657" i="26" s="1"/>
  <c r="AA658" i="26" s="1"/>
  <c r="AA659" i="26" s="1"/>
  <c r="AA660" i="26" s="1"/>
  <c r="AA661" i="26" s="1"/>
  <c r="AA662" i="26" s="1"/>
  <c r="AA663" i="26" s="1"/>
  <c r="AA664" i="26" s="1"/>
  <c r="AA665" i="26" s="1"/>
  <c r="AA666" i="26" s="1"/>
  <c r="AA667" i="26" s="1"/>
  <c r="AA668" i="26" s="1"/>
  <c r="AA669" i="26" s="1"/>
  <c r="AA670" i="26" s="1"/>
  <c r="AA671" i="26" s="1"/>
  <c r="AA672" i="26" s="1"/>
  <c r="AA673" i="26" s="1"/>
  <c r="AA674" i="26" s="1"/>
  <c r="AA675" i="26" s="1"/>
  <c r="AA676" i="26" s="1"/>
  <c r="AA677" i="26" s="1"/>
  <c r="AA678" i="26" s="1"/>
  <c r="AA679" i="26" s="1"/>
  <c r="AA680" i="26" s="1"/>
  <c r="AA681" i="26" s="1"/>
  <c r="AA682" i="26" s="1"/>
  <c r="AA683" i="26" s="1"/>
  <c r="AA684" i="26" s="1"/>
  <c r="AA685" i="26" s="1"/>
  <c r="AA686" i="26" s="1"/>
  <c r="AA687" i="26" s="1"/>
  <c r="AA688" i="26" s="1"/>
  <c r="AA689" i="26" s="1"/>
  <c r="AA690" i="26" s="1"/>
  <c r="AA691" i="26" s="1"/>
  <c r="AA692" i="26" s="1"/>
  <c r="AA693" i="26" s="1"/>
  <c r="AA694" i="26" s="1"/>
  <c r="AA695" i="26" s="1"/>
  <c r="AA696" i="26" s="1"/>
  <c r="AA697" i="26" s="1"/>
  <c r="AA698" i="26" s="1"/>
  <c r="AA699" i="26" s="1"/>
  <c r="AA700" i="26" s="1"/>
  <c r="AA701" i="26" s="1"/>
  <c r="AA702" i="26" s="1"/>
  <c r="AA703" i="26" s="1"/>
  <c r="AA704" i="26" s="1"/>
  <c r="AA705" i="26" s="1"/>
  <c r="AA706" i="26" s="1"/>
  <c r="AA707" i="26" s="1"/>
  <c r="AA708" i="26" s="1"/>
  <c r="AA709" i="26" s="1"/>
  <c r="AA710" i="26" s="1"/>
  <c r="AA711" i="26" s="1"/>
  <c r="AA712" i="26" s="1"/>
  <c r="AA713" i="26" s="1"/>
  <c r="AA714" i="26" s="1"/>
  <c r="AA715" i="26" s="1"/>
  <c r="AA716" i="26" s="1"/>
  <c r="AA717" i="26" s="1"/>
  <c r="AA718" i="26" s="1"/>
  <c r="AA719" i="26" s="1"/>
  <c r="AA720" i="26" s="1"/>
  <c r="AA721" i="26" s="1"/>
  <c r="AA722" i="26" s="1"/>
  <c r="AA723" i="26" s="1"/>
  <c r="AA724" i="26" s="1"/>
  <c r="AA725" i="26" s="1"/>
  <c r="AA726" i="26" s="1"/>
  <c r="AA727" i="26" s="1"/>
  <c r="AA728" i="26" s="1"/>
  <c r="AA729" i="26" s="1"/>
  <c r="AA730" i="26" s="1"/>
  <c r="AA731" i="26" s="1"/>
  <c r="AA732" i="26" s="1"/>
  <c r="AA733" i="26" s="1"/>
  <c r="AA734" i="26" s="1"/>
  <c r="AA735" i="26" s="1"/>
  <c r="AA736" i="26" s="1"/>
  <c r="AA737" i="26" s="1"/>
  <c r="AA738" i="26" s="1"/>
  <c r="AA739" i="26" s="1"/>
  <c r="AA740" i="26" s="1"/>
  <c r="AA741" i="26" s="1"/>
  <c r="AA742" i="26" s="1"/>
  <c r="AA743" i="26" s="1"/>
  <c r="AA744" i="26" s="1"/>
  <c r="AA745" i="26" s="1"/>
  <c r="AA746" i="26" s="1"/>
  <c r="AA747" i="26" s="1"/>
  <c r="AA748" i="26" s="1"/>
  <c r="AA749" i="26" s="1"/>
  <c r="AA750" i="26" s="1"/>
  <c r="AA751" i="26" s="1"/>
  <c r="AA752" i="26" s="1"/>
  <c r="AA753" i="26" s="1"/>
  <c r="AA754" i="26" s="1"/>
  <c r="AA755" i="26" s="1"/>
  <c r="AA756" i="26" s="1"/>
  <c r="AA757" i="26" s="1"/>
  <c r="AA758" i="26" s="1"/>
  <c r="AA759" i="26" s="1"/>
  <c r="AA760" i="26" s="1"/>
  <c r="AA761" i="26" s="1"/>
  <c r="AA762" i="26" s="1"/>
  <c r="AA763" i="26" s="1"/>
  <c r="AA764" i="26" s="1"/>
  <c r="AA765" i="26" s="1"/>
  <c r="AA766" i="26" s="1"/>
  <c r="AA767" i="26" s="1"/>
  <c r="AA768" i="26" s="1"/>
  <c r="AA769" i="26" s="1"/>
  <c r="AA770" i="26" s="1"/>
  <c r="AA771" i="26" s="1"/>
  <c r="AA772" i="26" s="1"/>
  <c r="AA773" i="26" s="1"/>
  <c r="AA774" i="26" s="1"/>
  <c r="AA775" i="26" s="1"/>
  <c r="AA776" i="26" s="1"/>
  <c r="AA777" i="26" s="1"/>
  <c r="AA778" i="26" s="1"/>
  <c r="AA779" i="26" s="1"/>
  <c r="AA780" i="26" s="1"/>
  <c r="AA781" i="26" s="1"/>
  <c r="AA782" i="26" s="1"/>
  <c r="AA783" i="26" s="1"/>
  <c r="AA784" i="26" s="1"/>
  <c r="AA785" i="26" s="1"/>
  <c r="AA786" i="26" s="1"/>
  <c r="AA787" i="26" s="1"/>
  <c r="AA788" i="26" s="1"/>
  <c r="AA789" i="26" s="1"/>
  <c r="AA790" i="26" s="1"/>
  <c r="AA791" i="26" s="1"/>
  <c r="AA792" i="26" s="1"/>
  <c r="AA793" i="26" s="1"/>
  <c r="AA794" i="26" s="1"/>
  <c r="AA795" i="26" s="1"/>
  <c r="AA796" i="26" s="1"/>
  <c r="AA797" i="26" s="1"/>
  <c r="AA798" i="26" s="1"/>
  <c r="AA799" i="26" s="1"/>
  <c r="AA800" i="26" s="1"/>
  <c r="AA801" i="26" s="1"/>
  <c r="AA802" i="26" s="1"/>
  <c r="AA803" i="26" s="1"/>
  <c r="AA804" i="26" s="1"/>
  <c r="AA805" i="26" s="1"/>
  <c r="AA806" i="26" s="1"/>
  <c r="AA807" i="26" s="1"/>
  <c r="AA808" i="26" s="1"/>
  <c r="AA809" i="26" s="1"/>
  <c r="AA810" i="26" s="1"/>
  <c r="AA811" i="26" s="1"/>
  <c r="F45" i="26"/>
  <c r="F46" i="26" s="1"/>
  <c r="F47" i="26" s="1"/>
  <c r="F48" i="26" s="1"/>
  <c r="F49" i="26" s="1"/>
  <c r="F50" i="26" s="1"/>
  <c r="F51" i="26" s="1"/>
  <c r="F52" i="26" s="1"/>
  <c r="F53" i="26" s="1"/>
  <c r="F54" i="26" s="1"/>
  <c r="F55" i="26" s="1"/>
  <c r="F56" i="26" s="1"/>
  <c r="E45" i="26"/>
  <c r="B67" i="25" l="1"/>
  <c r="Q285" i="26"/>
  <c r="Q286" i="26" s="1"/>
  <c r="Q287" i="26" s="1"/>
  <c r="Q288" i="26" s="1"/>
  <c r="Q289" i="26" s="1"/>
  <c r="Q290" i="26" s="1"/>
  <c r="Q291" i="26" s="1"/>
  <c r="Q292" i="26" s="1"/>
  <c r="Q293" i="26" s="1"/>
  <c r="Q294" i="26" s="1"/>
  <c r="Q295" i="26" s="1"/>
  <c r="Q296" i="26" s="1"/>
  <c r="F57" i="26"/>
  <c r="F58" i="26" s="1"/>
  <c r="F59" i="26" s="1"/>
  <c r="F60" i="26" s="1"/>
  <c r="F61" i="26" s="1"/>
  <c r="F62" i="26" s="1"/>
  <c r="F63" i="26" s="1"/>
  <c r="F64" i="26" s="1"/>
  <c r="F65" i="26" s="1"/>
  <c r="F66" i="26" s="1"/>
  <c r="F67" i="26" s="1"/>
  <c r="F68" i="26" s="1"/>
  <c r="E46" i="26"/>
  <c r="E47" i="26" s="1"/>
  <c r="E48" i="26" s="1"/>
  <c r="E49" i="26" s="1"/>
  <c r="E50" i="26" s="1"/>
  <c r="E51" i="26" s="1"/>
  <c r="E52" i="26" s="1"/>
  <c r="E53" i="26" s="1"/>
  <c r="E54" i="26" s="1"/>
  <c r="E55" i="26" s="1"/>
  <c r="E56" i="26" s="1"/>
  <c r="B68" i="25" l="1"/>
  <c r="Q297" i="26"/>
  <c r="Q298" i="26" s="1"/>
  <c r="Q299" i="26" s="1"/>
  <c r="Q300" i="26" s="1"/>
  <c r="Q301" i="26" s="1"/>
  <c r="Q302" i="26" s="1"/>
  <c r="Q303" i="26" s="1"/>
  <c r="Q304" i="26" s="1"/>
  <c r="Q305" i="26" s="1"/>
  <c r="Q306" i="26" s="1"/>
  <c r="Q307" i="26" s="1"/>
  <c r="Q308" i="26" s="1"/>
  <c r="F69" i="26"/>
  <c r="F70" i="26" s="1"/>
  <c r="F71" i="26" s="1"/>
  <c r="F72" i="26" s="1"/>
  <c r="F73" i="26" s="1"/>
  <c r="F74" i="26" s="1"/>
  <c r="F75" i="26" s="1"/>
  <c r="F76" i="26" s="1"/>
  <c r="F77" i="26" s="1"/>
  <c r="F78" i="26" s="1"/>
  <c r="F79" i="26" s="1"/>
  <c r="F80" i="26" s="1"/>
  <c r="E57" i="26"/>
  <c r="E58" i="26" s="1"/>
  <c r="E59" i="26" s="1"/>
  <c r="E60" i="26" s="1"/>
  <c r="E61" i="26" s="1"/>
  <c r="E62" i="26" s="1"/>
  <c r="E63" i="26" s="1"/>
  <c r="E64" i="26" s="1"/>
  <c r="E65" i="26" s="1"/>
  <c r="E66" i="26" s="1"/>
  <c r="E67" i="26" s="1"/>
  <c r="E68" i="26" s="1"/>
  <c r="Q309" i="26" l="1"/>
  <c r="Q310" i="26" s="1"/>
  <c r="Q311" i="26" s="1"/>
  <c r="Q312" i="26" s="1"/>
  <c r="Q313" i="26" s="1"/>
  <c r="Q314" i="26" s="1"/>
  <c r="Q315" i="26" s="1"/>
  <c r="Q316" i="26" s="1"/>
  <c r="Q317" i="26" s="1"/>
  <c r="Q318" i="26" s="1"/>
  <c r="Q319" i="26" s="1"/>
  <c r="Q320" i="26" s="1"/>
  <c r="B69" i="25"/>
  <c r="F81" i="26"/>
  <c r="F82" i="26" s="1"/>
  <c r="F83" i="26" s="1"/>
  <c r="F84" i="26" s="1"/>
  <c r="F85" i="26" s="1"/>
  <c r="F86" i="26" s="1"/>
  <c r="F87" i="26" s="1"/>
  <c r="F88" i="26" s="1"/>
  <c r="F89" i="26" s="1"/>
  <c r="F90" i="26" s="1"/>
  <c r="F91" i="26" s="1"/>
  <c r="F92" i="26" s="1"/>
  <c r="E69" i="26"/>
  <c r="E70" i="26" s="1"/>
  <c r="E71" i="26" s="1"/>
  <c r="E72" i="26" s="1"/>
  <c r="E73" i="26" s="1"/>
  <c r="E74" i="26" s="1"/>
  <c r="E75" i="26" s="1"/>
  <c r="E76" i="26" s="1"/>
  <c r="E77" i="26" s="1"/>
  <c r="E78" i="26" s="1"/>
  <c r="E79" i="26" s="1"/>
  <c r="E80" i="26" s="1"/>
  <c r="Q321" i="26" l="1"/>
  <c r="Q322" i="26" s="1"/>
  <c r="Q323" i="26" s="1"/>
  <c r="Q324" i="26" s="1"/>
  <c r="Q325" i="26" s="1"/>
  <c r="Q326" i="26" s="1"/>
  <c r="Q327" i="26" s="1"/>
  <c r="Q328" i="26" s="1"/>
  <c r="Q329" i="26" s="1"/>
  <c r="Q330" i="26" s="1"/>
  <c r="Q331" i="26" s="1"/>
  <c r="Q332" i="26" s="1"/>
  <c r="B70" i="25"/>
  <c r="F93" i="26"/>
  <c r="F94" i="26" s="1"/>
  <c r="F95" i="26" s="1"/>
  <c r="F96" i="26" s="1"/>
  <c r="F97" i="26" s="1"/>
  <c r="F98" i="26" s="1"/>
  <c r="F99" i="26" s="1"/>
  <c r="F100" i="26" s="1"/>
  <c r="F101" i="26" s="1"/>
  <c r="F102" i="26" s="1"/>
  <c r="F103" i="26" s="1"/>
  <c r="F104" i="26" s="1"/>
  <c r="E81" i="26"/>
  <c r="E82" i="26" s="1"/>
  <c r="E83" i="26" s="1"/>
  <c r="E84" i="26" s="1"/>
  <c r="E85" i="26" s="1"/>
  <c r="E86" i="26" s="1"/>
  <c r="E87" i="26" s="1"/>
  <c r="E88" i="26" s="1"/>
  <c r="E89" i="26" s="1"/>
  <c r="E90" i="26" s="1"/>
  <c r="E91" i="26" s="1"/>
  <c r="E92" i="26" s="1"/>
  <c r="Q333" i="26" l="1"/>
  <c r="Q334" i="26" s="1"/>
  <c r="Q335" i="26" s="1"/>
  <c r="Q336" i="26" s="1"/>
  <c r="Q337" i="26" s="1"/>
  <c r="Q338" i="26" s="1"/>
  <c r="Q339" i="26" s="1"/>
  <c r="Q340" i="26" s="1"/>
  <c r="Q341" i="26" s="1"/>
  <c r="Q342" i="26" s="1"/>
  <c r="Q343" i="26" s="1"/>
  <c r="Q344" i="26" s="1"/>
  <c r="B71" i="25"/>
  <c r="F105" i="26"/>
  <c r="F106" i="26" s="1"/>
  <c r="F107" i="26" s="1"/>
  <c r="F108" i="26" s="1"/>
  <c r="F109" i="26" s="1"/>
  <c r="F110" i="26" s="1"/>
  <c r="F111" i="26" s="1"/>
  <c r="F112" i="26" s="1"/>
  <c r="F113" i="26" s="1"/>
  <c r="F114" i="26" s="1"/>
  <c r="F115" i="26" s="1"/>
  <c r="F116" i="26" s="1"/>
  <c r="E93" i="26"/>
  <c r="E94" i="26" s="1"/>
  <c r="E95" i="26" s="1"/>
  <c r="E96" i="26" s="1"/>
  <c r="E97" i="26" s="1"/>
  <c r="E98" i="26" s="1"/>
  <c r="E99" i="26" s="1"/>
  <c r="E100" i="26" s="1"/>
  <c r="E101" i="26" s="1"/>
  <c r="E102" i="26" s="1"/>
  <c r="E103" i="26" s="1"/>
  <c r="E104" i="26" s="1"/>
  <c r="Q345" i="26" l="1"/>
  <c r="Q346" i="26" s="1"/>
  <c r="Q347" i="26" s="1"/>
  <c r="Q348" i="26" s="1"/>
  <c r="Q349" i="26" s="1"/>
  <c r="Q350" i="26" s="1"/>
  <c r="Q351" i="26" s="1"/>
  <c r="Q352" i="26" s="1"/>
  <c r="Q353" i="26" s="1"/>
  <c r="Q354" i="26" s="1"/>
  <c r="Q355" i="26" s="1"/>
  <c r="Q356" i="26" s="1"/>
  <c r="B72" i="25"/>
  <c r="F117" i="26"/>
  <c r="F118" i="26" s="1"/>
  <c r="F119" i="26" s="1"/>
  <c r="F120" i="26" s="1"/>
  <c r="F121" i="26" s="1"/>
  <c r="F122" i="26" s="1"/>
  <c r="F123" i="26" s="1"/>
  <c r="F124" i="26" s="1"/>
  <c r="F125" i="26" s="1"/>
  <c r="F126" i="26" s="1"/>
  <c r="F127" i="26" s="1"/>
  <c r="F128" i="26" s="1"/>
  <c r="E105" i="26"/>
  <c r="E106" i="26" s="1"/>
  <c r="E107" i="26" s="1"/>
  <c r="E108" i="26" s="1"/>
  <c r="E109" i="26" s="1"/>
  <c r="E110" i="26" s="1"/>
  <c r="E111" i="26" s="1"/>
  <c r="E112" i="26" s="1"/>
  <c r="E113" i="26" s="1"/>
  <c r="E114" i="26" s="1"/>
  <c r="E115" i="26" s="1"/>
  <c r="E116" i="26" s="1"/>
  <c r="Q357" i="26" l="1"/>
  <c r="Q358" i="26" s="1"/>
  <c r="Q359" i="26" s="1"/>
  <c r="Q360" i="26" s="1"/>
  <c r="Q361" i="26" s="1"/>
  <c r="Q362" i="26" s="1"/>
  <c r="Q363" i="26" s="1"/>
  <c r="Q364" i="26" s="1"/>
  <c r="Q365" i="26" s="1"/>
  <c r="Q366" i="26" s="1"/>
  <c r="Q367" i="26" s="1"/>
  <c r="Q368" i="26" s="1"/>
  <c r="B73" i="25"/>
  <c r="F129" i="26"/>
  <c r="F130" i="26" s="1"/>
  <c r="F131" i="26" s="1"/>
  <c r="F132" i="26" s="1"/>
  <c r="F133" i="26" s="1"/>
  <c r="F134" i="26" s="1"/>
  <c r="F135" i="26" s="1"/>
  <c r="F136" i="26" s="1"/>
  <c r="F137" i="26" s="1"/>
  <c r="F138" i="26" s="1"/>
  <c r="F139" i="26" s="1"/>
  <c r="F140" i="26" s="1"/>
  <c r="E117" i="26"/>
  <c r="E118" i="26" s="1"/>
  <c r="E119" i="26" s="1"/>
  <c r="E120" i="26" s="1"/>
  <c r="E121" i="26" s="1"/>
  <c r="E122" i="26" s="1"/>
  <c r="E123" i="26" s="1"/>
  <c r="E124" i="26" s="1"/>
  <c r="E125" i="26" s="1"/>
  <c r="E126" i="26" s="1"/>
  <c r="E127" i="26" s="1"/>
  <c r="E128" i="26" s="1"/>
  <c r="Q369" i="26" l="1"/>
  <c r="Q370" i="26" s="1"/>
  <c r="Q371" i="26" s="1"/>
  <c r="Q372" i="26" s="1"/>
  <c r="Q373" i="26" s="1"/>
  <c r="Q374" i="26" s="1"/>
  <c r="Q375" i="26" s="1"/>
  <c r="Q376" i="26" s="1"/>
  <c r="Q377" i="26" s="1"/>
  <c r="Q378" i="26" s="1"/>
  <c r="Q379" i="26" s="1"/>
  <c r="Q380" i="26" s="1"/>
  <c r="B74" i="25"/>
  <c r="F141" i="26"/>
  <c r="F142" i="26" s="1"/>
  <c r="F143" i="26" s="1"/>
  <c r="F144" i="26" s="1"/>
  <c r="F145" i="26" s="1"/>
  <c r="F146" i="26" s="1"/>
  <c r="F147" i="26" s="1"/>
  <c r="F148" i="26" s="1"/>
  <c r="F149" i="26" s="1"/>
  <c r="F150" i="26" s="1"/>
  <c r="F151" i="26" s="1"/>
  <c r="F152" i="26" s="1"/>
  <c r="E129" i="26"/>
  <c r="E130" i="26" s="1"/>
  <c r="E131" i="26" s="1"/>
  <c r="E132" i="26" s="1"/>
  <c r="E133" i="26" s="1"/>
  <c r="E134" i="26" s="1"/>
  <c r="E135" i="26" s="1"/>
  <c r="E136" i="26" s="1"/>
  <c r="E137" i="26" s="1"/>
  <c r="E138" i="26" s="1"/>
  <c r="E139" i="26" s="1"/>
  <c r="E140" i="26" s="1"/>
  <c r="Q381" i="26" l="1"/>
  <c r="Q382" i="26" s="1"/>
  <c r="Q383" i="26" s="1"/>
  <c r="Q384" i="26" s="1"/>
  <c r="Q385" i="26" s="1"/>
  <c r="Q386" i="26" s="1"/>
  <c r="Q387" i="26" s="1"/>
  <c r="Q388" i="26" s="1"/>
  <c r="Q389" i="26" s="1"/>
  <c r="Q390" i="26" s="1"/>
  <c r="Q391" i="26" s="1"/>
  <c r="Q392" i="26" s="1"/>
  <c r="B75" i="25"/>
  <c r="F153" i="26"/>
  <c r="F154" i="26" s="1"/>
  <c r="F155" i="26" s="1"/>
  <c r="F156" i="26" s="1"/>
  <c r="F157" i="26" s="1"/>
  <c r="F158" i="26" s="1"/>
  <c r="F159" i="26" s="1"/>
  <c r="F160" i="26" s="1"/>
  <c r="F161" i="26" s="1"/>
  <c r="F162" i="26" s="1"/>
  <c r="F163" i="26" s="1"/>
  <c r="F164" i="26" s="1"/>
  <c r="E141" i="26"/>
  <c r="E142" i="26" s="1"/>
  <c r="E143" i="26" s="1"/>
  <c r="E144" i="26" s="1"/>
  <c r="E145" i="26" s="1"/>
  <c r="E146" i="26" s="1"/>
  <c r="E147" i="26" s="1"/>
  <c r="E148" i="26" s="1"/>
  <c r="E149" i="26" s="1"/>
  <c r="E150" i="26" s="1"/>
  <c r="E151" i="26" s="1"/>
  <c r="E152" i="26" s="1"/>
  <c r="B76" i="25" l="1"/>
  <c r="Q393" i="26"/>
  <c r="Q394" i="26" s="1"/>
  <c r="Q395" i="26" s="1"/>
  <c r="Q396" i="26" s="1"/>
  <c r="Q397" i="26" s="1"/>
  <c r="Q398" i="26" s="1"/>
  <c r="Q399" i="26" s="1"/>
  <c r="Q400" i="26" s="1"/>
  <c r="Q401" i="26" s="1"/>
  <c r="Q402" i="26" s="1"/>
  <c r="Q403" i="26" s="1"/>
  <c r="Q404" i="26" s="1"/>
  <c r="F165" i="26"/>
  <c r="F166" i="26" s="1"/>
  <c r="F167" i="26" s="1"/>
  <c r="F168" i="26" s="1"/>
  <c r="F169" i="26" s="1"/>
  <c r="F170" i="26" s="1"/>
  <c r="F171" i="26" s="1"/>
  <c r="F172" i="26" s="1"/>
  <c r="F173" i="26" s="1"/>
  <c r="F174" i="26" s="1"/>
  <c r="F175" i="26" s="1"/>
  <c r="F176" i="26" s="1"/>
  <c r="E153" i="26"/>
  <c r="E154" i="26" s="1"/>
  <c r="E155" i="26" s="1"/>
  <c r="E156" i="26" s="1"/>
  <c r="E157" i="26" s="1"/>
  <c r="E158" i="26" s="1"/>
  <c r="E159" i="26" s="1"/>
  <c r="E160" i="26" s="1"/>
  <c r="E161" i="26" s="1"/>
  <c r="E162" i="26" s="1"/>
  <c r="E163" i="26" s="1"/>
  <c r="E164" i="26" s="1"/>
  <c r="Q405" i="26" l="1"/>
  <c r="Q406" i="26" s="1"/>
  <c r="Q407" i="26" s="1"/>
  <c r="Q408" i="26" s="1"/>
  <c r="Q409" i="26" s="1"/>
  <c r="Q410" i="26" s="1"/>
  <c r="Q411" i="26" s="1"/>
  <c r="Q412" i="26" s="1"/>
  <c r="Q413" i="26" s="1"/>
  <c r="Q414" i="26" s="1"/>
  <c r="Q415" i="26" s="1"/>
  <c r="Q416" i="26" s="1"/>
  <c r="B77" i="25"/>
  <c r="F177" i="26"/>
  <c r="F178" i="26" s="1"/>
  <c r="F179" i="26" s="1"/>
  <c r="F180" i="26" s="1"/>
  <c r="F181" i="26" s="1"/>
  <c r="F182" i="26" s="1"/>
  <c r="F183" i="26" s="1"/>
  <c r="F184" i="26" s="1"/>
  <c r="F185" i="26" s="1"/>
  <c r="F186" i="26" s="1"/>
  <c r="F187" i="26" s="1"/>
  <c r="F188" i="26" s="1"/>
  <c r="E165" i="26"/>
  <c r="E166" i="26" s="1"/>
  <c r="E167" i="26" s="1"/>
  <c r="E168" i="26" s="1"/>
  <c r="E169" i="26" s="1"/>
  <c r="E170" i="26" s="1"/>
  <c r="E171" i="26" s="1"/>
  <c r="E172" i="26" s="1"/>
  <c r="E173" i="26" s="1"/>
  <c r="E174" i="26" s="1"/>
  <c r="E175" i="26" s="1"/>
  <c r="E176" i="26" s="1"/>
  <c r="B78" i="25" l="1"/>
  <c r="Q417" i="26"/>
  <c r="Q418" i="26" s="1"/>
  <c r="Q419" i="26" s="1"/>
  <c r="Q420" i="26" s="1"/>
  <c r="Q421" i="26" s="1"/>
  <c r="Q422" i="26" s="1"/>
  <c r="Q423" i="26" s="1"/>
  <c r="Q424" i="26" s="1"/>
  <c r="Q425" i="26" s="1"/>
  <c r="Q426" i="26" s="1"/>
  <c r="Q427" i="26" s="1"/>
  <c r="Q428" i="26" s="1"/>
  <c r="F189" i="26"/>
  <c r="F190" i="26" s="1"/>
  <c r="F191" i="26" s="1"/>
  <c r="F192" i="26" s="1"/>
  <c r="F193" i="26" s="1"/>
  <c r="F194" i="26" s="1"/>
  <c r="F195" i="26" s="1"/>
  <c r="F196" i="26" s="1"/>
  <c r="F197" i="26" s="1"/>
  <c r="F198" i="26" s="1"/>
  <c r="F199" i="26" s="1"/>
  <c r="F200" i="26" s="1"/>
  <c r="E177" i="26"/>
  <c r="E178" i="26" s="1"/>
  <c r="E179" i="26" s="1"/>
  <c r="E180" i="26" s="1"/>
  <c r="E181" i="26" s="1"/>
  <c r="E182" i="26" s="1"/>
  <c r="E183" i="26" s="1"/>
  <c r="E184" i="26" s="1"/>
  <c r="E185" i="26" s="1"/>
  <c r="E186" i="26" s="1"/>
  <c r="E187" i="26" s="1"/>
  <c r="E188" i="26" s="1"/>
  <c r="Q429" i="26" l="1"/>
  <c r="Q430" i="26" s="1"/>
  <c r="Q431" i="26" s="1"/>
  <c r="Q432" i="26" s="1"/>
  <c r="Q433" i="26" s="1"/>
  <c r="Q434" i="26" s="1"/>
  <c r="Q435" i="26" s="1"/>
  <c r="Q436" i="26" s="1"/>
  <c r="Q437" i="26" s="1"/>
  <c r="Q438" i="26" s="1"/>
  <c r="Q439" i="26" s="1"/>
  <c r="Q440" i="26" s="1"/>
  <c r="B79" i="25"/>
  <c r="F201" i="26"/>
  <c r="F202" i="26" s="1"/>
  <c r="F203" i="26" s="1"/>
  <c r="F204" i="26" s="1"/>
  <c r="F205" i="26" s="1"/>
  <c r="F206" i="26" s="1"/>
  <c r="F207" i="26" s="1"/>
  <c r="F208" i="26" s="1"/>
  <c r="F209" i="26" s="1"/>
  <c r="F210" i="26" s="1"/>
  <c r="F211" i="26" s="1"/>
  <c r="F212" i="26" s="1"/>
  <c r="E189" i="26"/>
  <c r="E190" i="26" s="1"/>
  <c r="E191" i="26" s="1"/>
  <c r="E192" i="26" s="1"/>
  <c r="E193" i="26" s="1"/>
  <c r="E194" i="26" s="1"/>
  <c r="E195" i="26" s="1"/>
  <c r="E196" i="26" s="1"/>
  <c r="E197" i="26" s="1"/>
  <c r="E198" i="26" s="1"/>
  <c r="E199" i="26" s="1"/>
  <c r="E200" i="26" s="1"/>
  <c r="B80" i="25" l="1"/>
  <c r="Q441" i="26"/>
  <c r="Q442" i="26" s="1"/>
  <c r="Q443" i="26" s="1"/>
  <c r="Q444" i="26" s="1"/>
  <c r="Q445" i="26" s="1"/>
  <c r="Q446" i="26" s="1"/>
  <c r="Q447" i="26" s="1"/>
  <c r="Q448" i="26" s="1"/>
  <c r="Q449" i="26" s="1"/>
  <c r="Q450" i="26" s="1"/>
  <c r="Q451" i="26" s="1"/>
  <c r="Q452" i="26" s="1"/>
  <c r="F213" i="26"/>
  <c r="F214" i="26" s="1"/>
  <c r="F215" i="26" s="1"/>
  <c r="F216" i="26" s="1"/>
  <c r="F217" i="26" s="1"/>
  <c r="F218" i="26" s="1"/>
  <c r="F219" i="26" s="1"/>
  <c r="F220" i="26" s="1"/>
  <c r="F221" i="26" s="1"/>
  <c r="F222" i="26" s="1"/>
  <c r="F223" i="26" s="1"/>
  <c r="F224" i="26" s="1"/>
  <c r="E201" i="26"/>
  <c r="E202" i="26" s="1"/>
  <c r="E203" i="26" s="1"/>
  <c r="E204" i="26" s="1"/>
  <c r="E205" i="26" s="1"/>
  <c r="E206" i="26" s="1"/>
  <c r="E207" i="26" s="1"/>
  <c r="E208" i="26" s="1"/>
  <c r="E209" i="26" s="1"/>
  <c r="E210" i="26" s="1"/>
  <c r="E211" i="26" s="1"/>
  <c r="E212" i="26" s="1"/>
  <c r="Q453" i="26" l="1"/>
  <c r="Q454" i="26" s="1"/>
  <c r="Q455" i="26" s="1"/>
  <c r="Q456" i="26" s="1"/>
  <c r="Q457" i="26" s="1"/>
  <c r="Q458" i="26" s="1"/>
  <c r="Q459" i="26" s="1"/>
  <c r="Q460" i="26" s="1"/>
  <c r="Q461" i="26" s="1"/>
  <c r="Q462" i="26" s="1"/>
  <c r="Q463" i="26" s="1"/>
  <c r="Q464" i="26" s="1"/>
  <c r="B81" i="25"/>
  <c r="F225" i="26"/>
  <c r="F226" i="26" s="1"/>
  <c r="F227" i="26" s="1"/>
  <c r="F228" i="26" s="1"/>
  <c r="F229" i="26" s="1"/>
  <c r="F230" i="26" s="1"/>
  <c r="F231" i="26" s="1"/>
  <c r="F232" i="26" s="1"/>
  <c r="F233" i="26" s="1"/>
  <c r="F234" i="26" s="1"/>
  <c r="F235" i="26" s="1"/>
  <c r="F236" i="26" s="1"/>
  <c r="E213" i="26"/>
  <c r="E214" i="26" s="1"/>
  <c r="E215" i="26" s="1"/>
  <c r="E216" i="26" s="1"/>
  <c r="E217" i="26" s="1"/>
  <c r="E218" i="26" s="1"/>
  <c r="E219" i="26" s="1"/>
  <c r="E220" i="26" s="1"/>
  <c r="E221" i="26" s="1"/>
  <c r="E222" i="26" s="1"/>
  <c r="E223" i="26" s="1"/>
  <c r="E224" i="26" s="1"/>
  <c r="B82" i="25" l="1"/>
  <c r="Q465" i="26"/>
  <c r="Q466" i="26" s="1"/>
  <c r="Q467" i="26" s="1"/>
  <c r="Q468" i="26" s="1"/>
  <c r="Q469" i="26" s="1"/>
  <c r="Q470" i="26" s="1"/>
  <c r="Q471" i="26" s="1"/>
  <c r="Q472" i="26" s="1"/>
  <c r="Q473" i="26" s="1"/>
  <c r="Q474" i="26" s="1"/>
  <c r="Q475" i="26" s="1"/>
  <c r="Q476" i="26" s="1"/>
  <c r="F237" i="26"/>
  <c r="F238" i="26" s="1"/>
  <c r="F239" i="26" s="1"/>
  <c r="F240" i="26" s="1"/>
  <c r="F241" i="26" s="1"/>
  <c r="F242" i="26" s="1"/>
  <c r="F243" i="26" s="1"/>
  <c r="F244" i="26" s="1"/>
  <c r="F245" i="26" s="1"/>
  <c r="F246" i="26" s="1"/>
  <c r="F247" i="26" s="1"/>
  <c r="F248" i="26" s="1"/>
  <c r="E225" i="26"/>
  <c r="E226" i="26" s="1"/>
  <c r="E227" i="26" s="1"/>
  <c r="E228" i="26" s="1"/>
  <c r="E229" i="26" s="1"/>
  <c r="E230" i="26" s="1"/>
  <c r="E231" i="26" s="1"/>
  <c r="E232" i="26" s="1"/>
  <c r="E233" i="26" s="1"/>
  <c r="E234" i="26" s="1"/>
  <c r="E235" i="26" s="1"/>
  <c r="E236" i="26" s="1"/>
  <c r="Q477" i="26" l="1"/>
  <c r="Q478" i="26" s="1"/>
  <c r="Q479" i="26" s="1"/>
  <c r="Q480" i="26" s="1"/>
  <c r="Q481" i="26" s="1"/>
  <c r="Q482" i="26" s="1"/>
  <c r="Q483" i="26" s="1"/>
  <c r="Q484" i="26" s="1"/>
  <c r="Q485" i="26" s="1"/>
  <c r="Q486" i="26" s="1"/>
  <c r="Q487" i="26" s="1"/>
  <c r="Q488" i="26" s="1"/>
  <c r="B83" i="25"/>
  <c r="F249" i="26"/>
  <c r="F250" i="26" s="1"/>
  <c r="F251" i="26" s="1"/>
  <c r="F252" i="26" s="1"/>
  <c r="F253" i="26" s="1"/>
  <c r="F254" i="26" s="1"/>
  <c r="F255" i="26" s="1"/>
  <c r="F256" i="26" s="1"/>
  <c r="F257" i="26" s="1"/>
  <c r="F258" i="26" s="1"/>
  <c r="F259" i="26" s="1"/>
  <c r="F260" i="26" s="1"/>
  <c r="E237" i="26"/>
  <c r="E238" i="26" s="1"/>
  <c r="E239" i="26" s="1"/>
  <c r="E240" i="26" s="1"/>
  <c r="E241" i="26" s="1"/>
  <c r="E242" i="26" s="1"/>
  <c r="E243" i="26" s="1"/>
  <c r="E244" i="26" s="1"/>
  <c r="E245" i="26" s="1"/>
  <c r="E246" i="26" s="1"/>
  <c r="E247" i="26" s="1"/>
  <c r="E248" i="26" s="1"/>
  <c r="B84" i="25" l="1"/>
  <c r="Q489" i="26"/>
  <c r="Q490" i="26" s="1"/>
  <c r="Q491" i="26" s="1"/>
  <c r="Q492" i="26" s="1"/>
  <c r="Q493" i="26" s="1"/>
  <c r="Q494" i="26" s="1"/>
  <c r="Q495" i="26" s="1"/>
  <c r="Q496" i="26" s="1"/>
  <c r="Q497" i="26" s="1"/>
  <c r="Q498" i="26" s="1"/>
  <c r="Q499" i="26" s="1"/>
  <c r="Q500" i="26" s="1"/>
  <c r="F261" i="26"/>
  <c r="F262" i="26" s="1"/>
  <c r="F263" i="26" s="1"/>
  <c r="F264" i="26" s="1"/>
  <c r="F265" i="26" s="1"/>
  <c r="F266" i="26" s="1"/>
  <c r="F267" i="26" s="1"/>
  <c r="F268" i="26" s="1"/>
  <c r="F269" i="26" s="1"/>
  <c r="F270" i="26" s="1"/>
  <c r="F271" i="26" s="1"/>
  <c r="F272" i="26" s="1"/>
  <c r="E249" i="26"/>
  <c r="E250" i="26" s="1"/>
  <c r="E251" i="26" s="1"/>
  <c r="E252" i="26" s="1"/>
  <c r="E253" i="26" s="1"/>
  <c r="E254" i="26" s="1"/>
  <c r="E255" i="26" s="1"/>
  <c r="E256" i="26" s="1"/>
  <c r="E257" i="26" s="1"/>
  <c r="E258" i="26" s="1"/>
  <c r="E259" i="26" s="1"/>
  <c r="E260" i="26" s="1"/>
  <c r="Q501" i="26" l="1"/>
  <c r="Q502" i="26" s="1"/>
  <c r="Q503" i="26" s="1"/>
  <c r="Q504" i="26" s="1"/>
  <c r="Q505" i="26" s="1"/>
  <c r="Q506" i="26" s="1"/>
  <c r="Q507" i="26" s="1"/>
  <c r="Q508" i="26" s="1"/>
  <c r="Q509" i="26" s="1"/>
  <c r="Q510" i="26" s="1"/>
  <c r="Q511" i="26" s="1"/>
  <c r="Q512" i="26" s="1"/>
  <c r="B85" i="25"/>
  <c r="F273" i="26"/>
  <c r="F274" i="26" s="1"/>
  <c r="F275" i="26" s="1"/>
  <c r="F276" i="26" s="1"/>
  <c r="F277" i="26" s="1"/>
  <c r="F278" i="26" s="1"/>
  <c r="F279" i="26" s="1"/>
  <c r="F280" i="26" s="1"/>
  <c r="F281" i="26" s="1"/>
  <c r="F282" i="26" s="1"/>
  <c r="F283" i="26" s="1"/>
  <c r="F284" i="26" s="1"/>
  <c r="E261" i="26"/>
  <c r="E262" i="26" s="1"/>
  <c r="E263" i="26" s="1"/>
  <c r="E264" i="26" s="1"/>
  <c r="E265" i="26" s="1"/>
  <c r="E266" i="26" s="1"/>
  <c r="E267" i="26" s="1"/>
  <c r="E268" i="26" s="1"/>
  <c r="E269" i="26" s="1"/>
  <c r="E270" i="26" s="1"/>
  <c r="E271" i="26" s="1"/>
  <c r="E272" i="26" s="1"/>
  <c r="B86" i="25" l="1"/>
  <c r="Q513" i="26"/>
  <c r="Q514" i="26" s="1"/>
  <c r="Q515" i="26" s="1"/>
  <c r="Q516" i="26" s="1"/>
  <c r="Q517" i="26" s="1"/>
  <c r="Q518" i="26" s="1"/>
  <c r="Q519" i="26" s="1"/>
  <c r="Q520" i="26" s="1"/>
  <c r="Q521" i="26" s="1"/>
  <c r="Q522" i="26" s="1"/>
  <c r="Q523" i="26" s="1"/>
  <c r="Q524" i="26" s="1"/>
  <c r="F285" i="26"/>
  <c r="F286" i="26" s="1"/>
  <c r="F287" i="26" s="1"/>
  <c r="F288" i="26" s="1"/>
  <c r="F289" i="26" s="1"/>
  <c r="F290" i="26" s="1"/>
  <c r="F291" i="26" s="1"/>
  <c r="F292" i="26" s="1"/>
  <c r="F293" i="26" s="1"/>
  <c r="F294" i="26" s="1"/>
  <c r="F295" i="26" s="1"/>
  <c r="F296" i="26" s="1"/>
  <c r="E273" i="26"/>
  <c r="E274" i="26" s="1"/>
  <c r="E275" i="26" s="1"/>
  <c r="E276" i="26" s="1"/>
  <c r="E277" i="26" s="1"/>
  <c r="E278" i="26" s="1"/>
  <c r="E279" i="26" s="1"/>
  <c r="E280" i="26" s="1"/>
  <c r="E281" i="26" s="1"/>
  <c r="E282" i="26" s="1"/>
  <c r="E283" i="26" s="1"/>
  <c r="E284" i="26" s="1"/>
  <c r="Q525" i="26" l="1"/>
  <c r="Q526" i="26" s="1"/>
  <c r="Q527" i="26" s="1"/>
  <c r="Q528" i="26" s="1"/>
  <c r="Q529" i="26" s="1"/>
  <c r="Q530" i="26" s="1"/>
  <c r="Q531" i="26" s="1"/>
  <c r="Q532" i="26" s="1"/>
  <c r="Q533" i="26" s="1"/>
  <c r="Q534" i="26" s="1"/>
  <c r="Q535" i="26" s="1"/>
  <c r="Q536" i="26" s="1"/>
  <c r="B87" i="25"/>
  <c r="F297" i="26"/>
  <c r="F298" i="26" s="1"/>
  <c r="F299" i="26" s="1"/>
  <c r="F300" i="26" s="1"/>
  <c r="F301" i="26" s="1"/>
  <c r="F302" i="26" s="1"/>
  <c r="F303" i="26" s="1"/>
  <c r="F304" i="26" s="1"/>
  <c r="F305" i="26" s="1"/>
  <c r="F306" i="26" s="1"/>
  <c r="F307" i="26" s="1"/>
  <c r="F308" i="26" s="1"/>
  <c r="E285" i="26"/>
  <c r="E286" i="26" s="1"/>
  <c r="E287" i="26" s="1"/>
  <c r="E288" i="26" s="1"/>
  <c r="E289" i="26" s="1"/>
  <c r="E290" i="26" s="1"/>
  <c r="E291" i="26" s="1"/>
  <c r="E292" i="26" s="1"/>
  <c r="E293" i="26" s="1"/>
  <c r="E294" i="26" s="1"/>
  <c r="E295" i="26" s="1"/>
  <c r="E296" i="26" s="1"/>
  <c r="B88" i="25" l="1"/>
  <c r="Q537" i="26"/>
  <c r="Q538" i="26" s="1"/>
  <c r="Q539" i="26" s="1"/>
  <c r="Q540" i="26" s="1"/>
  <c r="Q541" i="26" s="1"/>
  <c r="Q542" i="26" s="1"/>
  <c r="Q543" i="26" s="1"/>
  <c r="Q544" i="26" s="1"/>
  <c r="Q545" i="26" s="1"/>
  <c r="Q546" i="26" s="1"/>
  <c r="Q547" i="26" s="1"/>
  <c r="Q548" i="26" s="1"/>
  <c r="F309" i="26"/>
  <c r="F310" i="26" s="1"/>
  <c r="F311" i="26" s="1"/>
  <c r="F312" i="26" s="1"/>
  <c r="F313" i="26" s="1"/>
  <c r="F314" i="26" s="1"/>
  <c r="F315" i="26" s="1"/>
  <c r="F316" i="26" s="1"/>
  <c r="F317" i="26" s="1"/>
  <c r="F318" i="26" s="1"/>
  <c r="F319" i="26" s="1"/>
  <c r="F320" i="26" s="1"/>
  <c r="E297" i="26"/>
  <c r="E298" i="26" s="1"/>
  <c r="E299" i="26" s="1"/>
  <c r="E300" i="26" s="1"/>
  <c r="E301" i="26" s="1"/>
  <c r="E302" i="26" s="1"/>
  <c r="E303" i="26" s="1"/>
  <c r="E304" i="26" s="1"/>
  <c r="E305" i="26" s="1"/>
  <c r="E306" i="26" s="1"/>
  <c r="E307" i="26" s="1"/>
  <c r="E308" i="26" s="1"/>
  <c r="Q549" i="26" l="1"/>
  <c r="Q550" i="26" s="1"/>
  <c r="Q551" i="26" s="1"/>
  <c r="Q552" i="26" s="1"/>
  <c r="Q553" i="26" s="1"/>
  <c r="Q554" i="26" s="1"/>
  <c r="Q555" i="26" s="1"/>
  <c r="Q556" i="26" s="1"/>
  <c r="Q557" i="26" s="1"/>
  <c r="Q558" i="26" s="1"/>
  <c r="Q559" i="26" s="1"/>
  <c r="Q560" i="26" s="1"/>
  <c r="B89" i="25"/>
  <c r="F321" i="26"/>
  <c r="F322" i="26" s="1"/>
  <c r="F323" i="26" s="1"/>
  <c r="F324" i="26" s="1"/>
  <c r="F325" i="26" s="1"/>
  <c r="F326" i="26" s="1"/>
  <c r="F327" i="26" s="1"/>
  <c r="F328" i="26" s="1"/>
  <c r="F329" i="26" s="1"/>
  <c r="F330" i="26" s="1"/>
  <c r="F331" i="26" s="1"/>
  <c r="F332" i="26" s="1"/>
  <c r="E309" i="26"/>
  <c r="E310" i="26" s="1"/>
  <c r="E311" i="26" s="1"/>
  <c r="E312" i="26" s="1"/>
  <c r="E313" i="26" s="1"/>
  <c r="E314" i="26" s="1"/>
  <c r="E315" i="26" s="1"/>
  <c r="E316" i="26" s="1"/>
  <c r="E317" i="26" s="1"/>
  <c r="E318" i="26" s="1"/>
  <c r="E319" i="26" s="1"/>
  <c r="E320" i="26" s="1"/>
  <c r="B90" i="25" l="1"/>
  <c r="Q561" i="26"/>
  <c r="Q562" i="26" s="1"/>
  <c r="Q563" i="26" s="1"/>
  <c r="Q564" i="26" s="1"/>
  <c r="Q565" i="26" s="1"/>
  <c r="Q566" i="26" s="1"/>
  <c r="Q567" i="26" s="1"/>
  <c r="Q568" i="26" s="1"/>
  <c r="Q569" i="26" s="1"/>
  <c r="Q570" i="26" s="1"/>
  <c r="Q571" i="26" s="1"/>
  <c r="Q572" i="26" s="1"/>
  <c r="F333" i="26"/>
  <c r="F334" i="26" s="1"/>
  <c r="F335" i="26" s="1"/>
  <c r="F336" i="26" s="1"/>
  <c r="F337" i="26" s="1"/>
  <c r="F338" i="26" s="1"/>
  <c r="F339" i="26" s="1"/>
  <c r="F340" i="26" s="1"/>
  <c r="F341" i="26" s="1"/>
  <c r="F342" i="26" s="1"/>
  <c r="F343" i="26" s="1"/>
  <c r="F344" i="26" s="1"/>
  <c r="E321" i="26"/>
  <c r="E322" i="26" s="1"/>
  <c r="E323" i="26" s="1"/>
  <c r="E324" i="26" s="1"/>
  <c r="E325" i="26" s="1"/>
  <c r="E326" i="26" s="1"/>
  <c r="E327" i="26" s="1"/>
  <c r="E328" i="26" s="1"/>
  <c r="E329" i="26" s="1"/>
  <c r="E330" i="26" s="1"/>
  <c r="E331" i="26" s="1"/>
  <c r="E332" i="26" s="1"/>
  <c r="Q573" i="26" l="1"/>
  <c r="Q574" i="26" s="1"/>
  <c r="Q575" i="26" s="1"/>
  <c r="Q576" i="26" s="1"/>
  <c r="Q577" i="26" s="1"/>
  <c r="Q578" i="26" s="1"/>
  <c r="Q579" i="26" s="1"/>
  <c r="Q580" i="26" s="1"/>
  <c r="Q581" i="26" s="1"/>
  <c r="Q582" i="26" s="1"/>
  <c r="Q583" i="26" s="1"/>
  <c r="Q584" i="26" s="1"/>
  <c r="B91" i="25"/>
  <c r="F345" i="26"/>
  <c r="F346" i="26" s="1"/>
  <c r="F347" i="26" s="1"/>
  <c r="F348" i="26" s="1"/>
  <c r="F349" i="26" s="1"/>
  <c r="F350" i="26" s="1"/>
  <c r="F351" i="26" s="1"/>
  <c r="F352" i="26" s="1"/>
  <c r="F353" i="26" s="1"/>
  <c r="F354" i="26" s="1"/>
  <c r="F355" i="26" s="1"/>
  <c r="F356" i="26" s="1"/>
  <c r="E333" i="26"/>
  <c r="E334" i="26" s="1"/>
  <c r="E335" i="26" s="1"/>
  <c r="E336" i="26" s="1"/>
  <c r="E337" i="26" s="1"/>
  <c r="E338" i="26" s="1"/>
  <c r="E339" i="26" s="1"/>
  <c r="E340" i="26" s="1"/>
  <c r="E341" i="26" s="1"/>
  <c r="E342" i="26" s="1"/>
  <c r="E343" i="26" s="1"/>
  <c r="E344" i="26" s="1"/>
  <c r="B92" i="25" l="1"/>
  <c r="Q585" i="26"/>
  <c r="Q586" i="26" s="1"/>
  <c r="Q587" i="26" s="1"/>
  <c r="Q588" i="26" s="1"/>
  <c r="Q589" i="26" s="1"/>
  <c r="Q590" i="26" s="1"/>
  <c r="Q591" i="26" s="1"/>
  <c r="Q592" i="26" s="1"/>
  <c r="Q593" i="26" s="1"/>
  <c r="Q594" i="26" s="1"/>
  <c r="Q595" i="26" s="1"/>
  <c r="Q596" i="26" s="1"/>
  <c r="F357" i="26"/>
  <c r="F358" i="26" s="1"/>
  <c r="F359" i="26" s="1"/>
  <c r="F360" i="26" s="1"/>
  <c r="F361" i="26" s="1"/>
  <c r="F362" i="26" s="1"/>
  <c r="F363" i="26" s="1"/>
  <c r="F364" i="26" s="1"/>
  <c r="F365" i="26" s="1"/>
  <c r="F366" i="26" s="1"/>
  <c r="F367" i="26" s="1"/>
  <c r="F368" i="26" s="1"/>
  <c r="E345" i="26"/>
  <c r="E346" i="26" s="1"/>
  <c r="E347" i="26" s="1"/>
  <c r="E348" i="26" s="1"/>
  <c r="E349" i="26" s="1"/>
  <c r="E350" i="26" s="1"/>
  <c r="E351" i="26" s="1"/>
  <c r="E352" i="26" s="1"/>
  <c r="E353" i="26" s="1"/>
  <c r="E354" i="26" s="1"/>
  <c r="E355" i="26" s="1"/>
  <c r="E356" i="26" s="1"/>
  <c r="Q597" i="26" l="1"/>
  <c r="Q598" i="26" s="1"/>
  <c r="Q599" i="26" s="1"/>
  <c r="Q600" i="26" s="1"/>
  <c r="Q601" i="26" s="1"/>
  <c r="Q602" i="26" s="1"/>
  <c r="Q603" i="26" s="1"/>
  <c r="Q604" i="26" s="1"/>
  <c r="Q605" i="26" s="1"/>
  <c r="Q606" i="26" s="1"/>
  <c r="Q607" i="26" s="1"/>
  <c r="Q608" i="26" s="1"/>
  <c r="B93" i="25"/>
  <c r="F369" i="26"/>
  <c r="F370" i="26" s="1"/>
  <c r="F371" i="26" s="1"/>
  <c r="F372" i="26" s="1"/>
  <c r="F373" i="26" s="1"/>
  <c r="F374" i="26" s="1"/>
  <c r="F375" i="26" s="1"/>
  <c r="F376" i="26" s="1"/>
  <c r="F377" i="26" s="1"/>
  <c r="F378" i="26" s="1"/>
  <c r="F379" i="26" s="1"/>
  <c r="F380" i="26" s="1"/>
  <c r="E357" i="26"/>
  <c r="E358" i="26" s="1"/>
  <c r="E359" i="26" s="1"/>
  <c r="E360" i="26" s="1"/>
  <c r="E361" i="26" s="1"/>
  <c r="E362" i="26" s="1"/>
  <c r="E363" i="26" s="1"/>
  <c r="E364" i="26" s="1"/>
  <c r="E365" i="26" s="1"/>
  <c r="E366" i="26" s="1"/>
  <c r="E367" i="26" s="1"/>
  <c r="E368" i="26" s="1"/>
  <c r="B94" i="25" l="1"/>
  <c r="Q609" i="26"/>
  <c r="Q610" i="26" s="1"/>
  <c r="Q611" i="26" s="1"/>
  <c r="Q612" i="26" s="1"/>
  <c r="Q613" i="26" s="1"/>
  <c r="Q614" i="26" s="1"/>
  <c r="Q615" i="26" s="1"/>
  <c r="Q616" i="26" s="1"/>
  <c r="Q617" i="26" s="1"/>
  <c r="Q618" i="26" s="1"/>
  <c r="Q619" i="26" s="1"/>
  <c r="Q620" i="26" s="1"/>
  <c r="F381" i="26"/>
  <c r="F382" i="26" s="1"/>
  <c r="F383" i="26" s="1"/>
  <c r="F384" i="26" s="1"/>
  <c r="F385" i="26" s="1"/>
  <c r="F386" i="26" s="1"/>
  <c r="F387" i="26" s="1"/>
  <c r="F388" i="26" s="1"/>
  <c r="F389" i="26" s="1"/>
  <c r="F390" i="26" s="1"/>
  <c r="F391" i="26" s="1"/>
  <c r="F392" i="26" s="1"/>
  <c r="E369" i="26"/>
  <c r="E370" i="26" s="1"/>
  <c r="E371" i="26" s="1"/>
  <c r="E372" i="26" s="1"/>
  <c r="E373" i="26" s="1"/>
  <c r="E374" i="26" s="1"/>
  <c r="E375" i="26" s="1"/>
  <c r="E376" i="26" s="1"/>
  <c r="E377" i="26" s="1"/>
  <c r="E378" i="26" s="1"/>
  <c r="E379" i="26" s="1"/>
  <c r="E380" i="26" s="1"/>
  <c r="Q621" i="26" l="1"/>
  <c r="Q622" i="26" s="1"/>
  <c r="Q623" i="26" s="1"/>
  <c r="Q624" i="26" s="1"/>
  <c r="Q625" i="26" s="1"/>
  <c r="Q626" i="26" s="1"/>
  <c r="Q627" i="26" s="1"/>
  <c r="Q628" i="26" s="1"/>
  <c r="Q629" i="26" s="1"/>
  <c r="Q630" i="26" s="1"/>
  <c r="Q631" i="26" s="1"/>
  <c r="Q632" i="26" s="1"/>
  <c r="B95" i="25"/>
  <c r="F393" i="26"/>
  <c r="F394" i="26" s="1"/>
  <c r="F395" i="26" s="1"/>
  <c r="F396" i="26" s="1"/>
  <c r="F397" i="26" s="1"/>
  <c r="F398" i="26" s="1"/>
  <c r="F399" i="26" s="1"/>
  <c r="F400" i="26" s="1"/>
  <c r="F401" i="26" s="1"/>
  <c r="F402" i="26" s="1"/>
  <c r="F403" i="26" s="1"/>
  <c r="F404" i="26" s="1"/>
  <c r="E381" i="26"/>
  <c r="E382" i="26" s="1"/>
  <c r="E383" i="26" s="1"/>
  <c r="E384" i="26" s="1"/>
  <c r="E385" i="26" s="1"/>
  <c r="E386" i="26" s="1"/>
  <c r="E387" i="26" s="1"/>
  <c r="E388" i="26" s="1"/>
  <c r="E389" i="26" s="1"/>
  <c r="E390" i="26" s="1"/>
  <c r="E391" i="26" s="1"/>
  <c r="E392" i="26" s="1"/>
  <c r="B96" i="25" l="1"/>
  <c r="Q633" i="26"/>
  <c r="Q634" i="26" s="1"/>
  <c r="Q635" i="26" s="1"/>
  <c r="Q636" i="26" s="1"/>
  <c r="Q637" i="26" s="1"/>
  <c r="Q638" i="26" s="1"/>
  <c r="Q639" i="26" s="1"/>
  <c r="Q640" i="26" s="1"/>
  <c r="Q641" i="26" s="1"/>
  <c r="Q642" i="26" s="1"/>
  <c r="Q643" i="26" s="1"/>
  <c r="Q644" i="26" s="1"/>
  <c r="F405" i="26"/>
  <c r="F406" i="26" s="1"/>
  <c r="F407" i="26" s="1"/>
  <c r="F408" i="26" s="1"/>
  <c r="F409" i="26" s="1"/>
  <c r="F410" i="26" s="1"/>
  <c r="F411" i="26" s="1"/>
  <c r="F412" i="26" s="1"/>
  <c r="F413" i="26" s="1"/>
  <c r="F414" i="26" s="1"/>
  <c r="F415" i="26" s="1"/>
  <c r="F416" i="26" s="1"/>
  <c r="E393" i="26"/>
  <c r="E394" i="26" s="1"/>
  <c r="E395" i="26" s="1"/>
  <c r="E396" i="26" s="1"/>
  <c r="E397" i="26" s="1"/>
  <c r="E398" i="26" s="1"/>
  <c r="E399" i="26" s="1"/>
  <c r="E400" i="26" s="1"/>
  <c r="E401" i="26" s="1"/>
  <c r="E402" i="26" s="1"/>
  <c r="E403" i="26" s="1"/>
  <c r="E404" i="26" s="1"/>
  <c r="Q645" i="26" l="1"/>
  <c r="Q646" i="26" s="1"/>
  <c r="Q647" i="26" s="1"/>
  <c r="Q648" i="26" s="1"/>
  <c r="Q649" i="26" s="1"/>
  <c r="Q650" i="26" s="1"/>
  <c r="Q651" i="26" s="1"/>
  <c r="Q652" i="26" s="1"/>
  <c r="Q653" i="26" s="1"/>
  <c r="Q654" i="26" s="1"/>
  <c r="Q655" i="26" s="1"/>
  <c r="Q656" i="26" s="1"/>
  <c r="B97" i="25"/>
  <c r="F417" i="26"/>
  <c r="F418" i="26" s="1"/>
  <c r="F419" i="26" s="1"/>
  <c r="F420" i="26" s="1"/>
  <c r="F421" i="26" s="1"/>
  <c r="F422" i="26" s="1"/>
  <c r="F423" i="26" s="1"/>
  <c r="F424" i="26" s="1"/>
  <c r="F425" i="26" s="1"/>
  <c r="F426" i="26" s="1"/>
  <c r="F427" i="26" s="1"/>
  <c r="F428" i="26" s="1"/>
  <c r="E405" i="26"/>
  <c r="E406" i="26" s="1"/>
  <c r="E407" i="26" s="1"/>
  <c r="E408" i="26" s="1"/>
  <c r="E409" i="26" s="1"/>
  <c r="E410" i="26" s="1"/>
  <c r="E411" i="26" s="1"/>
  <c r="E412" i="26" s="1"/>
  <c r="E413" i="26" s="1"/>
  <c r="E414" i="26" s="1"/>
  <c r="E415" i="26" s="1"/>
  <c r="E416" i="26" s="1"/>
  <c r="B98" i="25" l="1"/>
  <c r="Q657" i="26"/>
  <c r="Q658" i="26" s="1"/>
  <c r="Q659" i="26" s="1"/>
  <c r="Q660" i="26" s="1"/>
  <c r="Q661" i="26" s="1"/>
  <c r="Q662" i="26" s="1"/>
  <c r="Q663" i="26" s="1"/>
  <c r="Q664" i="26" s="1"/>
  <c r="Q665" i="26" s="1"/>
  <c r="Q666" i="26" s="1"/>
  <c r="Q667" i="26" s="1"/>
  <c r="Q668" i="26" s="1"/>
  <c r="Y21" i="26"/>
  <c r="X20" i="26"/>
  <c r="F429" i="26"/>
  <c r="F430" i="26" s="1"/>
  <c r="F431" i="26" s="1"/>
  <c r="F432" i="26" s="1"/>
  <c r="F433" i="26" s="1"/>
  <c r="F434" i="26" s="1"/>
  <c r="F435" i="26" s="1"/>
  <c r="F436" i="26" s="1"/>
  <c r="F437" i="26" s="1"/>
  <c r="F438" i="26" s="1"/>
  <c r="F439" i="26" s="1"/>
  <c r="F440" i="26" s="1"/>
  <c r="E417" i="26"/>
  <c r="E418" i="26" s="1"/>
  <c r="E419" i="26" s="1"/>
  <c r="E420" i="26" s="1"/>
  <c r="E421" i="26" s="1"/>
  <c r="E422" i="26" s="1"/>
  <c r="E423" i="26" s="1"/>
  <c r="E424" i="26" s="1"/>
  <c r="E425" i="26" s="1"/>
  <c r="E426" i="26" s="1"/>
  <c r="E427" i="26" s="1"/>
  <c r="E428" i="26" s="1"/>
  <c r="Q669" i="26" l="1"/>
  <c r="Q670" i="26" s="1"/>
  <c r="Q671" i="26" s="1"/>
  <c r="Q672" i="26" s="1"/>
  <c r="Q673" i="26" s="1"/>
  <c r="Q674" i="26" s="1"/>
  <c r="Q675" i="26" s="1"/>
  <c r="Q676" i="26" s="1"/>
  <c r="Q677" i="26" s="1"/>
  <c r="Q678" i="26" s="1"/>
  <c r="Q679" i="26" s="1"/>
  <c r="Q680" i="26" s="1"/>
  <c r="B99" i="25"/>
  <c r="Y22" i="26"/>
  <c r="X21" i="26"/>
  <c r="F441" i="26"/>
  <c r="F442" i="26" s="1"/>
  <c r="F443" i="26" s="1"/>
  <c r="F444" i="26" s="1"/>
  <c r="F445" i="26" s="1"/>
  <c r="F446" i="26" s="1"/>
  <c r="F447" i="26" s="1"/>
  <c r="F448" i="26" s="1"/>
  <c r="F449" i="26" s="1"/>
  <c r="F450" i="26" s="1"/>
  <c r="F451" i="26" s="1"/>
  <c r="F452" i="26" s="1"/>
  <c r="E429" i="26"/>
  <c r="E430" i="26" s="1"/>
  <c r="E431" i="26" s="1"/>
  <c r="E432" i="26" s="1"/>
  <c r="E433" i="26" s="1"/>
  <c r="E434" i="26" s="1"/>
  <c r="E435" i="26" s="1"/>
  <c r="E436" i="26" s="1"/>
  <c r="E437" i="26" s="1"/>
  <c r="E438" i="26" s="1"/>
  <c r="E439" i="26" s="1"/>
  <c r="E440" i="26" s="1"/>
  <c r="B100" i="25" l="1"/>
  <c r="Q681" i="26"/>
  <c r="Q682" i="26" s="1"/>
  <c r="Q683" i="26" s="1"/>
  <c r="Q684" i="26" s="1"/>
  <c r="Q685" i="26" s="1"/>
  <c r="Q686" i="26" s="1"/>
  <c r="Q687" i="26" s="1"/>
  <c r="Q688" i="26" s="1"/>
  <c r="Q689" i="26" s="1"/>
  <c r="Q690" i="26" s="1"/>
  <c r="Q691" i="26" s="1"/>
  <c r="Q692" i="26" s="1"/>
  <c r="X22" i="26"/>
  <c r="Y23" i="26"/>
  <c r="B20" i="26"/>
  <c r="C21" i="26"/>
  <c r="F453" i="26"/>
  <c r="F454" i="26" s="1"/>
  <c r="F455" i="26" s="1"/>
  <c r="F456" i="26" s="1"/>
  <c r="F457" i="26" s="1"/>
  <c r="F458" i="26" s="1"/>
  <c r="F459" i="26" s="1"/>
  <c r="F460" i="26" s="1"/>
  <c r="F461" i="26" s="1"/>
  <c r="F462" i="26" s="1"/>
  <c r="F463" i="26" s="1"/>
  <c r="F464" i="26" s="1"/>
  <c r="E441" i="26"/>
  <c r="E442" i="26" s="1"/>
  <c r="E443" i="26" s="1"/>
  <c r="E444" i="26" s="1"/>
  <c r="E445" i="26" s="1"/>
  <c r="E446" i="26" s="1"/>
  <c r="E447" i="26" s="1"/>
  <c r="E448" i="26" s="1"/>
  <c r="E449" i="26" s="1"/>
  <c r="E450" i="26" s="1"/>
  <c r="E451" i="26" s="1"/>
  <c r="E452" i="26" s="1"/>
  <c r="Q693" i="26" l="1"/>
  <c r="Q694" i="26" s="1"/>
  <c r="Q695" i="26" s="1"/>
  <c r="Q696" i="26" s="1"/>
  <c r="Q697" i="26" s="1"/>
  <c r="Q698" i="26" s="1"/>
  <c r="Q699" i="26" s="1"/>
  <c r="Q700" i="26" s="1"/>
  <c r="Q701" i="26" s="1"/>
  <c r="Q702" i="26" s="1"/>
  <c r="Q703" i="26" s="1"/>
  <c r="Q704" i="26" s="1"/>
  <c r="B21" i="26"/>
  <c r="C22" i="26"/>
  <c r="X23" i="26"/>
  <c r="Y24" i="26"/>
  <c r="F465" i="26"/>
  <c r="F466" i="26" s="1"/>
  <c r="F467" i="26" s="1"/>
  <c r="F468" i="26" s="1"/>
  <c r="F469" i="26" s="1"/>
  <c r="F470" i="26" s="1"/>
  <c r="F471" i="26" s="1"/>
  <c r="F472" i="26" s="1"/>
  <c r="F473" i="26" s="1"/>
  <c r="F474" i="26" s="1"/>
  <c r="F475" i="26" s="1"/>
  <c r="F476" i="26" s="1"/>
  <c r="E453" i="26"/>
  <c r="E454" i="26" s="1"/>
  <c r="E455" i="26" s="1"/>
  <c r="E456" i="26" s="1"/>
  <c r="E457" i="26" s="1"/>
  <c r="E458" i="26" s="1"/>
  <c r="E459" i="26" s="1"/>
  <c r="E460" i="26" s="1"/>
  <c r="E461" i="26" s="1"/>
  <c r="E462" i="26" s="1"/>
  <c r="E463" i="26" s="1"/>
  <c r="E464" i="26" s="1"/>
  <c r="Q705" i="26" l="1"/>
  <c r="Q706" i="26" s="1"/>
  <c r="Q707" i="26" s="1"/>
  <c r="Q708" i="26" s="1"/>
  <c r="Q709" i="26" s="1"/>
  <c r="Q710" i="26" s="1"/>
  <c r="Q711" i="26" s="1"/>
  <c r="Q712" i="26" s="1"/>
  <c r="Q713" i="26" s="1"/>
  <c r="Q714" i="26" s="1"/>
  <c r="Q715" i="26" s="1"/>
  <c r="Q716" i="26" s="1"/>
  <c r="X24" i="26"/>
  <c r="Y25" i="26"/>
  <c r="B22" i="26"/>
  <c r="C23" i="26"/>
  <c r="F477" i="26"/>
  <c r="F478" i="26" s="1"/>
  <c r="F479" i="26" s="1"/>
  <c r="F480" i="26" s="1"/>
  <c r="F481" i="26" s="1"/>
  <c r="F482" i="26" s="1"/>
  <c r="F483" i="26" s="1"/>
  <c r="F484" i="26" s="1"/>
  <c r="F485" i="26" s="1"/>
  <c r="F486" i="26" s="1"/>
  <c r="F487" i="26" s="1"/>
  <c r="F488" i="26" s="1"/>
  <c r="E465" i="26"/>
  <c r="E466" i="26" s="1"/>
  <c r="E467" i="26" s="1"/>
  <c r="E468" i="26" s="1"/>
  <c r="E469" i="26" s="1"/>
  <c r="E470" i="26" s="1"/>
  <c r="E471" i="26" s="1"/>
  <c r="E472" i="26" s="1"/>
  <c r="E473" i="26" s="1"/>
  <c r="E474" i="26" s="1"/>
  <c r="E475" i="26" s="1"/>
  <c r="E476" i="26" s="1"/>
  <c r="Q717" i="26" l="1"/>
  <c r="Q718" i="26" s="1"/>
  <c r="Q719" i="26" s="1"/>
  <c r="Q720" i="26" s="1"/>
  <c r="Q721" i="26" s="1"/>
  <c r="Q722" i="26" s="1"/>
  <c r="Q723" i="26" s="1"/>
  <c r="Q724" i="26" s="1"/>
  <c r="Q725" i="26" s="1"/>
  <c r="Q726" i="26" s="1"/>
  <c r="Q727" i="26" s="1"/>
  <c r="Q728" i="26" s="1"/>
  <c r="B23" i="26"/>
  <c r="C24" i="26"/>
  <c r="X25" i="26"/>
  <c r="Y26" i="26"/>
  <c r="F489" i="26"/>
  <c r="F490" i="26" s="1"/>
  <c r="F491" i="26" s="1"/>
  <c r="F492" i="26" s="1"/>
  <c r="F493" i="26" s="1"/>
  <c r="F494" i="26" s="1"/>
  <c r="F495" i="26" s="1"/>
  <c r="F496" i="26" s="1"/>
  <c r="F497" i="26" s="1"/>
  <c r="F498" i="26" s="1"/>
  <c r="F499" i="26" s="1"/>
  <c r="F500" i="26" s="1"/>
  <c r="E477" i="26"/>
  <c r="E478" i="26" s="1"/>
  <c r="E479" i="26" s="1"/>
  <c r="E480" i="26" s="1"/>
  <c r="E481" i="26" s="1"/>
  <c r="E482" i="26" s="1"/>
  <c r="E483" i="26" s="1"/>
  <c r="E484" i="26" s="1"/>
  <c r="E485" i="26" s="1"/>
  <c r="E486" i="26" s="1"/>
  <c r="E487" i="26" s="1"/>
  <c r="E488" i="26" s="1"/>
  <c r="Q729" i="26" l="1"/>
  <c r="Q730" i="26" s="1"/>
  <c r="Q731" i="26" s="1"/>
  <c r="Q732" i="26" s="1"/>
  <c r="Q733" i="26" s="1"/>
  <c r="Q734" i="26" s="1"/>
  <c r="Q735" i="26" s="1"/>
  <c r="Q736" i="26" s="1"/>
  <c r="Q737" i="26" s="1"/>
  <c r="Q738" i="26" s="1"/>
  <c r="Q739" i="26" s="1"/>
  <c r="Q740" i="26" s="1"/>
  <c r="X26" i="26"/>
  <c r="Y27" i="26"/>
  <c r="B24" i="26"/>
  <c r="C25" i="26"/>
  <c r="F501" i="26"/>
  <c r="F502" i="26" s="1"/>
  <c r="F503" i="26" s="1"/>
  <c r="F504" i="26" s="1"/>
  <c r="F505" i="26" s="1"/>
  <c r="F506" i="26" s="1"/>
  <c r="F507" i="26" s="1"/>
  <c r="F508" i="26" s="1"/>
  <c r="F509" i="26" s="1"/>
  <c r="F510" i="26" s="1"/>
  <c r="F511" i="26" s="1"/>
  <c r="F512" i="26" s="1"/>
  <c r="E489" i="26"/>
  <c r="E490" i="26" s="1"/>
  <c r="E491" i="26" s="1"/>
  <c r="E492" i="26" s="1"/>
  <c r="E493" i="26" s="1"/>
  <c r="E494" i="26" s="1"/>
  <c r="E495" i="26" s="1"/>
  <c r="E496" i="26" s="1"/>
  <c r="E497" i="26" s="1"/>
  <c r="E498" i="26" s="1"/>
  <c r="E499" i="26" s="1"/>
  <c r="E500" i="26" s="1"/>
  <c r="Q741" i="26" l="1"/>
  <c r="Q742" i="26" s="1"/>
  <c r="Q743" i="26" s="1"/>
  <c r="Q744" i="26" s="1"/>
  <c r="Q745" i="26" s="1"/>
  <c r="Q746" i="26" s="1"/>
  <c r="Q747" i="26" s="1"/>
  <c r="Q748" i="26" s="1"/>
  <c r="Q749" i="26" s="1"/>
  <c r="Q750" i="26" s="1"/>
  <c r="Q751" i="26" s="1"/>
  <c r="Q752" i="26" s="1"/>
  <c r="B25" i="26"/>
  <c r="C26" i="26"/>
  <c r="Y28" i="26"/>
  <c r="X27" i="26"/>
  <c r="F513" i="26"/>
  <c r="F514" i="26" s="1"/>
  <c r="F515" i="26" s="1"/>
  <c r="F516" i="26" s="1"/>
  <c r="F517" i="26" s="1"/>
  <c r="F518" i="26" s="1"/>
  <c r="F519" i="26" s="1"/>
  <c r="F520" i="26" s="1"/>
  <c r="F521" i="26" s="1"/>
  <c r="F522" i="26" s="1"/>
  <c r="F523" i="26" s="1"/>
  <c r="F524" i="26" s="1"/>
  <c r="E501" i="26"/>
  <c r="E502" i="26" s="1"/>
  <c r="E503" i="26" s="1"/>
  <c r="E504" i="26" s="1"/>
  <c r="E505" i="26" s="1"/>
  <c r="E506" i="26" s="1"/>
  <c r="E507" i="26" s="1"/>
  <c r="E508" i="26" s="1"/>
  <c r="E509" i="26" s="1"/>
  <c r="E510" i="26" s="1"/>
  <c r="E511" i="26" s="1"/>
  <c r="E512" i="26" s="1"/>
  <c r="Q753" i="26" l="1"/>
  <c r="Q754" i="26" s="1"/>
  <c r="Q755" i="26" s="1"/>
  <c r="Q756" i="26" s="1"/>
  <c r="Q757" i="26" s="1"/>
  <c r="Q758" i="26" s="1"/>
  <c r="Q759" i="26" s="1"/>
  <c r="Q760" i="26" s="1"/>
  <c r="Q761" i="26" s="1"/>
  <c r="Q762" i="26" s="1"/>
  <c r="Q763" i="26" s="1"/>
  <c r="Q764" i="26" s="1"/>
  <c r="X28" i="26"/>
  <c r="Y29" i="26"/>
  <c r="B26" i="26"/>
  <c r="C27" i="26"/>
  <c r="F525" i="26"/>
  <c r="F526" i="26" s="1"/>
  <c r="F527" i="26" s="1"/>
  <c r="F528" i="26" s="1"/>
  <c r="F529" i="26" s="1"/>
  <c r="F530" i="26" s="1"/>
  <c r="F531" i="26" s="1"/>
  <c r="F532" i="26" s="1"/>
  <c r="F533" i="26" s="1"/>
  <c r="F534" i="26" s="1"/>
  <c r="F535" i="26" s="1"/>
  <c r="F536" i="26" s="1"/>
  <c r="E513" i="26"/>
  <c r="E514" i="26" s="1"/>
  <c r="E515" i="26" s="1"/>
  <c r="E516" i="26" s="1"/>
  <c r="E517" i="26" s="1"/>
  <c r="E518" i="26" s="1"/>
  <c r="E519" i="26" s="1"/>
  <c r="E520" i="26" s="1"/>
  <c r="E521" i="26" s="1"/>
  <c r="E522" i="26" s="1"/>
  <c r="E523" i="26" s="1"/>
  <c r="E524" i="26" s="1"/>
  <c r="Q765" i="26" l="1"/>
  <c r="Q766" i="26" s="1"/>
  <c r="Q767" i="26" s="1"/>
  <c r="Q768" i="26" s="1"/>
  <c r="Q769" i="26" s="1"/>
  <c r="Q770" i="26" s="1"/>
  <c r="Q771" i="26" s="1"/>
  <c r="Q772" i="26" s="1"/>
  <c r="Q773" i="26" s="1"/>
  <c r="Q774" i="26" s="1"/>
  <c r="Q775" i="26" s="1"/>
  <c r="Q776" i="26" s="1"/>
  <c r="B27" i="26"/>
  <c r="C28" i="26"/>
  <c r="Y30" i="26"/>
  <c r="X29" i="26"/>
  <c r="F537" i="26"/>
  <c r="F538" i="26" s="1"/>
  <c r="F539" i="26" s="1"/>
  <c r="F540" i="26" s="1"/>
  <c r="F541" i="26" s="1"/>
  <c r="F542" i="26" s="1"/>
  <c r="F543" i="26" s="1"/>
  <c r="F544" i="26" s="1"/>
  <c r="F545" i="26" s="1"/>
  <c r="F546" i="26" s="1"/>
  <c r="F547" i="26" s="1"/>
  <c r="F548" i="26" s="1"/>
  <c r="E525" i="26"/>
  <c r="E526" i="26" s="1"/>
  <c r="E527" i="26" s="1"/>
  <c r="E528" i="26" s="1"/>
  <c r="E529" i="26" s="1"/>
  <c r="E530" i="26" s="1"/>
  <c r="E531" i="26" s="1"/>
  <c r="E532" i="26" s="1"/>
  <c r="E533" i="26" s="1"/>
  <c r="E534" i="26" s="1"/>
  <c r="E535" i="26" s="1"/>
  <c r="E536" i="26" s="1"/>
  <c r="Q777" i="26" l="1"/>
  <c r="Q778" i="26" s="1"/>
  <c r="Q779" i="26" s="1"/>
  <c r="Q780" i="26" s="1"/>
  <c r="Q781" i="26" s="1"/>
  <c r="Q782" i="26" s="1"/>
  <c r="Q783" i="26" s="1"/>
  <c r="Q784" i="26" s="1"/>
  <c r="Q785" i="26" s="1"/>
  <c r="Q786" i="26" s="1"/>
  <c r="Q787" i="26" s="1"/>
  <c r="Q788" i="26" s="1"/>
  <c r="X30" i="26"/>
  <c r="Y31" i="26"/>
  <c r="B28" i="26"/>
  <c r="C29" i="26"/>
  <c r="F549" i="26"/>
  <c r="F550" i="26" s="1"/>
  <c r="F551" i="26" s="1"/>
  <c r="F552" i="26" s="1"/>
  <c r="F553" i="26" s="1"/>
  <c r="F554" i="26" s="1"/>
  <c r="F555" i="26" s="1"/>
  <c r="F556" i="26" s="1"/>
  <c r="F557" i="26" s="1"/>
  <c r="F558" i="26" s="1"/>
  <c r="F559" i="26" s="1"/>
  <c r="F560" i="26" s="1"/>
  <c r="E537" i="26"/>
  <c r="E538" i="26" s="1"/>
  <c r="E539" i="26" s="1"/>
  <c r="E540" i="26" s="1"/>
  <c r="E541" i="26" s="1"/>
  <c r="E542" i="26" s="1"/>
  <c r="E543" i="26" s="1"/>
  <c r="E544" i="26" s="1"/>
  <c r="E545" i="26" s="1"/>
  <c r="E546" i="26" s="1"/>
  <c r="E547" i="26" s="1"/>
  <c r="E548" i="26" s="1"/>
  <c r="Q789" i="26" l="1"/>
  <c r="Q790" i="26" s="1"/>
  <c r="Q791" i="26" s="1"/>
  <c r="Q792" i="26" s="1"/>
  <c r="Q793" i="26" s="1"/>
  <c r="Q794" i="26" s="1"/>
  <c r="Q795" i="26" s="1"/>
  <c r="Q796" i="26" s="1"/>
  <c r="Q797" i="26" s="1"/>
  <c r="Q798" i="26" s="1"/>
  <c r="Q799" i="26" s="1"/>
  <c r="Q800" i="26" s="1"/>
  <c r="B29" i="26"/>
  <c r="C30" i="26"/>
  <c r="Y32" i="26"/>
  <c r="X31" i="26"/>
  <c r="F561" i="26"/>
  <c r="F562" i="26" s="1"/>
  <c r="F563" i="26" s="1"/>
  <c r="F564" i="26" s="1"/>
  <c r="F565" i="26" s="1"/>
  <c r="F566" i="26" s="1"/>
  <c r="F567" i="26" s="1"/>
  <c r="F568" i="26" s="1"/>
  <c r="F569" i="26" s="1"/>
  <c r="F570" i="26" s="1"/>
  <c r="F571" i="26" s="1"/>
  <c r="F572" i="26" s="1"/>
  <c r="E549" i="26"/>
  <c r="E550" i="26" s="1"/>
  <c r="E551" i="26" s="1"/>
  <c r="E552" i="26" s="1"/>
  <c r="E553" i="26" s="1"/>
  <c r="E554" i="26" s="1"/>
  <c r="E555" i="26" s="1"/>
  <c r="E556" i="26" s="1"/>
  <c r="E557" i="26" s="1"/>
  <c r="E558" i="26" s="1"/>
  <c r="E559" i="26" s="1"/>
  <c r="E560" i="26" s="1"/>
  <c r="Q801" i="26" l="1"/>
  <c r="Q802" i="26" s="1"/>
  <c r="Q803" i="26" s="1"/>
  <c r="Q804" i="26" s="1"/>
  <c r="Q805" i="26" s="1"/>
  <c r="Q806" i="26" s="1"/>
  <c r="Q807" i="26" s="1"/>
  <c r="Q808" i="26" s="1"/>
  <c r="Q809" i="26" s="1"/>
  <c r="Q810" i="26" s="1"/>
  <c r="Q811" i="26" s="1"/>
  <c r="X32" i="26"/>
  <c r="Y33" i="26"/>
  <c r="B30" i="26"/>
  <c r="C31" i="26"/>
  <c r="F573" i="26"/>
  <c r="F574" i="26" s="1"/>
  <c r="F575" i="26" s="1"/>
  <c r="F576" i="26" s="1"/>
  <c r="F577" i="26" s="1"/>
  <c r="F578" i="26" s="1"/>
  <c r="F579" i="26" s="1"/>
  <c r="F580" i="26" s="1"/>
  <c r="F581" i="26" s="1"/>
  <c r="F582" i="26" s="1"/>
  <c r="F583" i="26" s="1"/>
  <c r="F584" i="26" s="1"/>
  <c r="E561" i="26"/>
  <c r="E562" i="26" s="1"/>
  <c r="E563" i="26" s="1"/>
  <c r="E564" i="26" s="1"/>
  <c r="E565" i="26" s="1"/>
  <c r="E566" i="26" s="1"/>
  <c r="E567" i="26" s="1"/>
  <c r="E568" i="26" s="1"/>
  <c r="E569" i="26" s="1"/>
  <c r="E570" i="26" s="1"/>
  <c r="E571" i="26" s="1"/>
  <c r="E572" i="26" s="1"/>
  <c r="B31" i="26" l="1"/>
  <c r="C32" i="26"/>
  <c r="X33" i="26"/>
  <c r="Y34" i="26"/>
  <c r="F585" i="26"/>
  <c r="F586" i="26" s="1"/>
  <c r="F587" i="26" s="1"/>
  <c r="F588" i="26" s="1"/>
  <c r="F589" i="26" s="1"/>
  <c r="F590" i="26" s="1"/>
  <c r="F591" i="26" s="1"/>
  <c r="F592" i="26" s="1"/>
  <c r="F593" i="26" s="1"/>
  <c r="F594" i="26" s="1"/>
  <c r="F595" i="26" s="1"/>
  <c r="F596" i="26" s="1"/>
  <c r="E573" i="26"/>
  <c r="E574" i="26" s="1"/>
  <c r="E575" i="26" s="1"/>
  <c r="E576" i="26" s="1"/>
  <c r="E577" i="26" s="1"/>
  <c r="E578" i="26" s="1"/>
  <c r="E579" i="26" s="1"/>
  <c r="E580" i="26" s="1"/>
  <c r="E581" i="26" s="1"/>
  <c r="E582" i="26" s="1"/>
  <c r="E583" i="26" s="1"/>
  <c r="E584" i="26" s="1"/>
  <c r="Y35" i="26" l="1"/>
  <c r="X34" i="26"/>
  <c r="B32" i="26"/>
  <c r="C33" i="26"/>
  <c r="F597" i="26"/>
  <c r="F598" i="26" s="1"/>
  <c r="F599" i="26" s="1"/>
  <c r="F600" i="26" s="1"/>
  <c r="F601" i="26" s="1"/>
  <c r="F602" i="26" s="1"/>
  <c r="F603" i="26" s="1"/>
  <c r="F604" i="26" s="1"/>
  <c r="F605" i="26" s="1"/>
  <c r="F606" i="26" s="1"/>
  <c r="F607" i="26" s="1"/>
  <c r="F608" i="26" s="1"/>
  <c r="E585" i="26"/>
  <c r="E586" i="26" s="1"/>
  <c r="E587" i="26" s="1"/>
  <c r="E588" i="26" s="1"/>
  <c r="E589" i="26" s="1"/>
  <c r="E590" i="26" s="1"/>
  <c r="E591" i="26" s="1"/>
  <c r="E592" i="26" s="1"/>
  <c r="E593" i="26" s="1"/>
  <c r="E594" i="26" s="1"/>
  <c r="E595" i="26" s="1"/>
  <c r="E596" i="26" s="1"/>
  <c r="B33" i="26" l="1"/>
  <c r="C34" i="26"/>
  <c r="X35" i="26"/>
  <c r="Y36" i="26"/>
  <c r="F609" i="26"/>
  <c r="F610" i="26" s="1"/>
  <c r="F611" i="26" s="1"/>
  <c r="F612" i="26" s="1"/>
  <c r="F613" i="26" s="1"/>
  <c r="F614" i="26" s="1"/>
  <c r="F615" i="26" s="1"/>
  <c r="F616" i="26" s="1"/>
  <c r="F617" i="26" s="1"/>
  <c r="F618" i="26" s="1"/>
  <c r="F619" i="26" s="1"/>
  <c r="F620" i="26" s="1"/>
  <c r="E597" i="26"/>
  <c r="E598" i="26" s="1"/>
  <c r="E599" i="26" s="1"/>
  <c r="E600" i="26" s="1"/>
  <c r="E601" i="26" s="1"/>
  <c r="E602" i="26" s="1"/>
  <c r="E603" i="26" s="1"/>
  <c r="E604" i="26" s="1"/>
  <c r="E605" i="26" s="1"/>
  <c r="E606" i="26" s="1"/>
  <c r="E607" i="26" s="1"/>
  <c r="E608" i="26" s="1"/>
  <c r="Y37" i="26" l="1"/>
  <c r="X36" i="26"/>
  <c r="B34" i="26"/>
  <c r="C35" i="26"/>
  <c r="F621" i="26"/>
  <c r="F622" i="26" s="1"/>
  <c r="F623" i="26" s="1"/>
  <c r="F624" i="26" s="1"/>
  <c r="F625" i="26" s="1"/>
  <c r="F626" i="26" s="1"/>
  <c r="F627" i="26" s="1"/>
  <c r="F628" i="26" s="1"/>
  <c r="F629" i="26" s="1"/>
  <c r="F630" i="26" s="1"/>
  <c r="F631" i="26" s="1"/>
  <c r="F632" i="26" s="1"/>
  <c r="E609" i="26"/>
  <c r="E610" i="26" s="1"/>
  <c r="E611" i="26" s="1"/>
  <c r="E612" i="26" s="1"/>
  <c r="E613" i="26" s="1"/>
  <c r="E614" i="26" s="1"/>
  <c r="E615" i="26" s="1"/>
  <c r="E616" i="26" s="1"/>
  <c r="E617" i="26" s="1"/>
  <c r="E618" i="26" s="1"/>
  <c r="E619" i="26" s="1"/>
  <c r="E620" i="26" s="1"/>
  <c r="B35" i="26" l="1"/>
  <c r="C36" i="26"/>
  <c r="X37" i="26"/>
  <c r="Y38" i="26"/>
  <c r="F633" i="26"/>
  <c r="F634" i="26" s="1"/>
  <c r="F635" i="26" s="1"/>
  <c r="F636" i="26" s="1"/>
  <c r="F637" i="26" s="1"/>
  <c r="F638" i="26" s="1"/>
  <c r="F639" i="26" s="1"/>
  <c r="F640" i="26" s="1"/>
  <c r="F641" i="26" s="1"/>
  <c r="F642" i="26" s="1"/>
  <c r="F643" i="26" s="1"/>
  <c r="F644" i="26" s="1"/>
  <c r="E621" i="26"/>
  <c r="E622" i="26" s="1"/>
  <c r="E623" i="26" s="1"/>
  <c r="E624" i="26" s="1"/>
  <c r="E625" i="26" s="1"/>
  <c r="E626" i="26" s="1"/>
  <c r="E627" i="26" s="1"/>
  <c r="E628" i="26" s="1"/>
  <c r="E629" i="26" s="1"/>
  <c r="E630" i="26" s="1"/>
  <c r="E631" i="26" s="1"/>
  <c r="E632" i="26" s="1"/>
  <c r="Y39" i="26" l="1"/>
  <c r="X38" i="26"/>
  <c r="B36" i="26"/>
  <c r="C37" i="26"/>
  <c r="F645" i="26"/>
  <c r="F646" i="26" s="1"/>
  <c r="F647" i="26" s="1"/>
  <c r="F648" i="26" s="1"/>
  <c r="F649" i="26" s="1"/>
  <c r="F650" i="26" s="1"/>
  <c r="F651" i="26" s="1"/>
  <c r="F652" i="26" s="1"/>
  <c r="F653" i="26" s="1"/>
  <c r="F654" i="26" s="1"/>
  <c r="F655" i="26" s="1"/>
  <c r="F656" i="26" s="1"/>
  <c r="E633" i="26"/>
  <c r="E634" i="26" s="1"/>
  <c r="E635" i="26" s="1"/>
  <c r="E636" i="26" s="1"/>
  <c r="E637" i="26" s="1"/>
  <c r="E638" i="26" s="1"/>
  <c r="E639" i="26" s="1"/>
  <c r="E640" i="26" s="1"/>
  <c r="E641" i="26" s="1"/>
  <c r="E642" i="26" s="1"/>
  <c r="E643" i="26" s="1"/>
  <c r="E644" i="26" s="1"/>
  <c r="B37" i="26" l="1"/>
  <c r="C38" i="26"/>
  <c r="X39" i="26"/>
  <c r="Y40" i="26"/>
  <c r="F657" i="26"/>
  <c r="F658" i="26" s="1"/>
  <c r="F659" i="26" s="1"/>
  <c r="F660" i="26" s="1"/>
  <c r="F661" i="26" s="1"/>
  <c r="F662" i="26" s="1"/>
  <c r="F663" i="26" s="1"/>
  <c r="F664" i="26" s="1"/>
  <c r="F665" i="26" s="1"/>
  <c r="F666" i="26" s="1"/>
  <c r="F667" i="26" s="1"/>
  <c r="F668" i="26" s="1"/>
  <c r="E645" i="26"/>
  <c r="E646" i="26" s="1"/>
  <c r="E647" i="26" s="1"/>
  <c r="E648" i="26" s="1"/>
  <c r="E649" i="26" s="1"/>
  <c r="E650" i="26" s="1"/>
  <c r="E651" i="26" s="1"/>
  <c r="E652" i="26" s="1"/>
  <c r="E653" i="26" s="1"/>
  <c r="E654" i="26" s="1"/>
  <c r="E655" i="26" s="1"/>
  <c r="E656" i="26" s="1"/>
  <c r="X40" i="26" l="1"/>
  <c r="Y41" i="26"/>
  <c r="B38" i="26"/>
  <c r="C39" i="26"/>
  <c r="F669" i="26"/>
  <c r="F670" i="26" s="1"/>
  <c r="F671" i="26" s="1"/>
  <c r="F672" i="26" s="1"/>
  <c r="F673" i="26" s="1"/>
  <c r="F674" i="26" s="1"/>
  <c r="F675" i="26" s="1"/>
  <c r="F676" i="26" s="1"/>
  <c r="F677" i="26" s="1"/>
  <c r="F678" i="26" s="1"/>
  <c r="F679" i="26" s="1"/>
  <c r="F680" i="26" s="1"/>
  <c r="E657" i="26"/>
  <c r="E658" i="26" s="1"/>
  <c r="E659" i="26" s="1"/>
  <c r="E660" i="26" s="1"/>
  <c r="E661" i="26" s="1"/>
  <c r="E662" i="26" s="1"/>
  <c r="E663" i="26" s="1"/>
  <c r="E664" i="26" s="1"/>
  <c r="E665" i="26" s="1"/>
  <c r="E666" i="26" s="1"/>
  <c r="E667" i="26" s="1"/>
  <c r="E668" i="26" s="1"/>
  <c r="B39" i="26" l="1"/>
  <c r="C40" i="26"/>
  <c r="X41" i="26"/>
  <c r="Y42" i="26"/>
  <c r="F681" i="26"/>
  <c r="F682" i="26" s="1"/>
  <c r="F683" i="26" s="1"/>
  <c r="F684" i="26" s="1"/>
  <c r="F685" i="26" s="1"/>
  <c r="F686" i="26" s="1"/>
  <c r="F687" i="26" s="1"/>
  <c r="F688" i="26" s="1"/>
  <c r="F689" i="26" s="1"/>
  <c r="F690" i="26" s="1"/>
  <c r="F691" i="26" s="1"/>
  <c r="F692" i="26" s="1"/>
  <c r="E669" i="26"/>
  <c r="E670" i="26" s="1"/>
  <c r="E671" i="26" s="1"/>
  <c r="E672" i="26" s="1"/>
  <c r="E673" i="26" s="1"/>
  <c r="E674" i="26" s="1"/>
  <c r="E675" i="26" s="1"/>
  <c r="E676" i="26" s="1"/>
  <c r="E677" i="26" s="1"/>
  <c r="E678" i="26" s="1"/>
  <c r="E679" i="26" s="1"/>
  <c r="E680" i="26" s="1"/>
  <c r="Y43" i="26" l="1"/>
  <c r="X42" i="26"/>
  <c r="B40" i="26"/>
  <c r="C41" i="26"/>
  <c r="F693" i="26"/>
  <c r="F694" i="26" s="1"/>
  <c r="F695" i="26" s="1"/>
  <c r="F696" i="26" s="1"/>
  <c r="F697" i="26" s="1"/>
  <c r="F698" i="26" s="1"/>
  <c r="F699" i="26" s="1"/>
  <c r="F700" i="26" s="1"/>
  <c r="F701" i="26" s="1"/>
  <c r="F702" i="26" s="1"/>
  <c r="F703" i="26" s="1"/>
  <c r="F704" i="26" s="1"/>
  <c r="E681" i="26"/>
  <c r="E682" i="26" s="1"/>
  <c r="E683" i="26" s="1"/>
  <c r="E684" i="26" s="1"/>
  <c r="E685" i="26" s="1"/>
  <c r="E686" i="26" s="1"/>
  <c r="E687" i="26" s="1"/>
  <c r="E688" i="26" s="1"/>
  <c r="E689" i="26" s="1"/>
  <c r="E690" i="26" s="1"/>
  <c r="E691" i="26" s="1"/>
  <c r="E692" i="26" s="1"/>
  <c r="B41" i="26" l="1"/>
  <c r="C42" i="26"/>
  <c r="X43" i="26"/>
  <c r="Y44" i="26"/>
  <c r="F705" i="26"/>
  <c r="F706" i="26" s="1"/>
  <c r="F707" i="26" s="1"/>
  <c r="F708" i="26" s="1"/>
  <c r="F709" i="26" s="1"/>
  <c r="F710" i="26" s="1"/>
  <c r="F711" i="26" s="1"/>
  <c r="F712" i="26" s="1"/>
  <c r="F713" i="26" s="1"/>
  <c r="F714" i="26" s="1"/>
  <c r="F715" i="26" s="1"/>
  <c r="F716" i="26" s="1"/>
  <c r="E693" i="26"/>
  <c r="E694" i="26" s="1"/>
  <c r="E695" i="26" s="1"/>
  <c r="E696" i="26" s="1"/>
  <c r="E697" i="26" s="1"/>
  <c r="E698" i="26" s="1"/>
  <c r="E699" i="26" s="1"/>
  <c r="E700" i="26" s="1"/>
  <c r="E701" i="26" s="1"/>
  <c r="E702" i="26" s="1"/>
  <c r="E703" i="26" s="1"/>
  <c r="E704" i="26" s="1"/>
  <c r="X44" i="26" l="1"/>
  <c r="Y45" i="26"/>
  <c r="B42" i="26"/>
  <c r="C43" i="26"/>
  <c r="F717" i="26"/>
  <c r="F718" i="26" s="1"/>
  <c r="F719" i="26" s="1"/>
  <c r="F720" i="26" s="1"/>
  <c r="F721" i="26" s="1"/>
  <c r="F722" i="26" s="1"/>
  <c r="F723" i="26" s="1"/>
  <c r="F724" i="26" s="1"/>
  <c r="F725" i="26" s="1"/>
  <c r="F726" i="26" s="1"/>
  <c r="F727" i="26" s="1"/>
  <c r="F728" i="26" s="1"/>
  <c r="E705" i="26"/>
  <c r="E706" i="26" s="1"/>
  <c r="E707" i="26" s="1"/>
  <c r="E708" i="26" s="1"/>
  <c r="E709" i="26" s="1"/>
  <c r="E710" i="26" s="1"/>
  <c r="E711" i="26" s="1"/>
  <c r="E712" i="26" s="1"/>
  <c r="E713" i="26" s="1"/>
  <c r="E714" i="26" s="1"/>
  <c r="E715" i="26" s="1"/>
  <c r="E716" i="26" s="1"/>
  <c r="B43" i="26" l="1"/>
  <c r="C44" i="26"/>
  <c r="X45" i="26"/>
  <c r="Y46" i="26"/>
  <c r="F729" i="26"/>
  <c r="F730" i="26" s="1"/>
  <c r="F731" i="26" s="1"/>
  <c r="F732" i="26" s="1"/>
  <c r="F733" i="26" s="1"/>
  <c r="F734" i="26" s="1"/>
  <c r="F735" i="26" s="1"/>
  <c r="F736" i="26" s="1"/>
  <c r="F737" i="26" s="1"/>
  <c r="F738" i="26" s="1"/>
  <c r="F739" i="26" s="1"/>
  <c r="F740" i="26" s="1"/>
  <c r="E717" i="26"/>
  <c r="E718" i="26" s="1"/>
  <c r="E719" i="26" s="1"/>
  <c r="E720" i="26" s="1"/>
  <c r="E721" i="26" s="1"/>
  <c r="E722" i="26" s="1"/>
  <c r="E723" i="26" s="1"/>
  <c r="E724" i="26" s="1"/>
  <c r="E725" i="26" s="1"/>
  <c r="E726" i="26" s="1"/>
  <c r="E727" i="26" s="1"/>
  <c r="E728" i="26" s="1"/>
  <c r="X46" i="26" l="1"/>
  <c r="Y47" i="26"/>
  <c r="B44" i="26"/>
  <c r="C45" i="26"/>
  <c r="F741" i="26"/>
  <c r="F742" i="26" s="1"/>
  <c r="F743" i="26" s="1"/>
  <c r="F744" i="26" s="1"/>
  <c r="F745" i="26" s="1"/>
  <c r="F746" i="26" s="1"/>
  <c r="F747" i="26" s="1"/>
  <c r="F748" i="26" s="1"/>
  <c r="F749" i="26" s="1"/>
  <c r="F750" i="26" s="1"/>
  <c r="F751" i="26" s="1"/>
  <c r="F752" i="26" s="1"/>
  <c r="E729" i="26"/>
  <c r="E730" i="26" s="1"/>
  <c r="E731" i="26" s="1"/>
  <c r="E732" i="26" s="1"/>
  <c r="E733" i="26" s="1"/>
  <c r="E734" i="26" s="1"/>
  <c r="E735" i="26" s="1"/>
  <c r="E736" i="26" s="1"/>
  <c r="E737" i="26" s="1"/>
  <c r="E738" i="26" s="1"/>
  <c r="E739" i="26" s="1"/>
  <c r="E740" i="26" s="1"/>
  <c r="B45" i="26" l="1"/>
  <c r="C46" i="26"/>
  <c r="X47" i="26"/>
  <c r="Y48" i="26"/>
  <c r="F753" i="26"/>
  <c r="F754" i="26" s="1"/>
  <c r="F755" i="26" s="1"/>
  <c r="F756" i="26" s="1"/>
  <c r="F757" i="26" s="1"/>
  <c r="F758" i="26" s="1"/>
  <c r="F759" i="26" s="1"/>
  <c r="F760" i="26" s="1"/>
  <c r="F761" i="26" s="1"/>
  <c r="F762" i="26" s="1"/>
  <c r="F763" i="26" s="1"/>
  <c r="F764" i="26" s="1"/>
  <c r="E741" i="26"/>
  <c r="E742" i="26" s="1"/>
  <c r="E743" i="26" s="1"/>
  <c r="E744" i="26" s="1"/>
  <c r="E745" i="26" s="1"/>
  <c r="E746" i="26" s="1"/>
  <c r="E747" i="26" s="1"/>
  <c r="E748" i="26" s="1"/>
  <c r="E749" i="26" s="1"/>
  <c r="E750" i="26" s="1"/>
  <c r="E751" i="26" s="1"/>
  <c r="E752" i="26" s="1"/>
  <c r="X48" i="26" l="1"/>
  <c r="Y49" i="26"/>
  <c r="B46" i="26"/>
  <c r="C47" i="26"/>
  <c r="F765" i="26"/>
  <c r="F766" i="26" s="1"/>
  <c r="F767" i="26" s="1"/>
  <c r="F768" i="26" s="1"/>
  <c r="F769" i="26" s="1"/>
  <c r="F770" i="26" s="1"/>
  <c r="F771" i="26" s="1"/>
  <c r="F772" i="26" s="1"/>
  <c r="F773" i="26" s="1"/>
  <c r="F774" i="26" s="1"/>
  <c r="F775" i="26" s="1"/>
  <c r="F776" i="26" s="1"/>
  <c r="E753" i="26"/>
  <c r="E754" i="26" s="1"/>
  <c r="E755" i="26" s="1"/>
  <c r="E756" i="26" s="1"/>
  <c r="E757" i="26" s="1"/>
  <c r="E758" i="26" s="1"/>
  <c r="E759" i="26" s="1"/>
  <c r="E760" i="26" s="1"/>
  <c r="E761" i="26" s="1"/>
  <c r="E762" i="26" s="1"/>
  <c r="E763" i="26" s="1"/>
  <c r="E764" i="26" s="1"/>
  <c r="B47" i="26" l="1"/>
  <c r="C48" i="26"/>
  <c r="X49" i="26"/>
  <c r="Y50" i="26"/>
  <c r="F777" i="26"/>
  <c r="F778" i="26" s="1"/>
  <c r="F779" i="26" s="1"/>
  <c r="F780" i="26" s="1"/>
  <c r="F781" i="26" s="1"/>
  <c r="F782" i="26" s="1"/>
  <c r="F783" i="26" s="1"/>
  <c r="F784" i="26" s="1"/>
  <c r="F785" i="26" s="1"/>
  <c r="F786" i="26" s="1"/>
  <c r="F787" i="26" s="1"/>
  <c r="F788" i="26" s="1"/>
  <c r="E765" i="26"/>
  <c r="E766" i="26" s="1"/>
  <c r="E767" i="26" s="1"/>
  <c r="E768" i="26" s="1"/>
  <c r="E769" i="26" s="1"/>
  <c r="E770" i="26" s="1"/>
  <c r="E771" i="26" s="1"/>
  <c r="E772" i="26" s="1"/>
  <c r="E773" i="26" s="1"/>
  <c r="E774" i="26" s="1"/>
  <c r="E775" i="26" s="1"/>
  <c r="E776" i="26" s="1"/>
  <c r="X50" i="26" l="1"/>
  <c r="Y51" i="26"/>
  <c r="B48" i="26"/>
  <c r="C49" i="26"/>
  <c r="F789" i="26"/>
  <c r="F790" i="26" s="1"/>
  <c r="F791" i="26" s="1"/>
  <c r="F792" i="26" s="1"/>
  <c r="F793" i="26" s="1"/>
  <c r="F794" i="26" s="1"/>
  <c r="F795" i="26" s="1"/>
  <c r="F796" i="26" s="1"/>
  <c r="F797" i="26" s="1"/>
  <c r="F798" i="26" s="1"/>
  <c r="F799" i="26" s="1"/>
  <c r="F800" i="26" s="1"/>
  <c r="E777" i="26"/>
  <c r="E778" i="26" s="1"/>
  <c r="E779" i="26" s="1"/>
  <c r="E780" i="26" s="1"/>
  <c r="E781" i="26" s="1"/>
  <c r="E782" i="26" s="1"/>
  <c r="E783" i="26" s="1"/>
  <c r="E784" i="26" s="1"/>
  <c r="E785" i="26" s="1"/>
  <c r="E786" i="26" s="1"/>
  <c r="E787" i="26" s="1"/>
  <c r="E788" i="26" s="1"/>
  <c r="B49" i="26" l="1"/>
  <c r="C50" i="26"/>
  <c r="X51" i="26"/>
  <c r="Y52" i="26"/>
  <c r="F801" i="26"/>
  <c r="F802" i="26" s="1"/>
  <c r="F803" i="26" s="1"/>
  <c r="F804" i="26" s="1"/>
  <c r="F805" i="26" s="1"/>
  <c r="F806" i="26" s="1"/>
  <c r="F807" i="26" s="1"/>
  <c r="F808" i="26" s="1"/>
  <c r="F809" i="26" s="1"/>
  <c r="F810" i="26" s="1"/>
  <c r="F811" i="26" s="1"/>
  <c r="E789" i="26"/>
  <c r="E790" i="26" s="1"/>
  <c r="E791" i="26" s="1"/>
  <c r="E792" i="26" s="1"/>
  <c r="E793" i="26" s="1"/>
  <c r="E794" i="26" s="1"/>
  <c r="E795" i="26" s="1"/>
  <c r="E796" i="26" s="1"/>
  <c r="E797" i="26" s="1"/>
  <c r="E798" i="26" s="1"/>
  <c r="E799" i="26" s="1"/>
  <c r="E800" i="26" s="1"/>
  <c r="X52" i="26" l="1"/>
  <c r="Y53" i="26"/>
  <c r="B50" i="26"/>
  <c r="C51" i="26"/>
  <c r="E801" i="26"/>
  <c r="E802" i="26" s="1"/>
  <c r="E803" i="26" s="1"/>
  <c r="E804" i="26" s="1"/>
  <c r="E805" i="26" s="1"/>
  <c r="E806" i="26" s="1"/>
  <c r="E807" i="26" s="1"/>
  <c r="E808" i="26" s="1"/>
  <c r="E809" i="26" s="1"/>
  <c r="E810" i="26" s="1"/>
  <c r="E811" i="26" s="1"/>
  <c r="B51" i="26" l="1"/>
  <c r="C52" i="26"/>
  <c r="Y54" i="26"/>
  <c r="X53" i="26"/>
  <c r="Y55" i="26" l="1"/>
  <c r="X54" i="26"/>
  <c r="B52" i="26"/>
  <c r="C53" i="26"/>
  <c r="B53" i="26" l="1"/>
  <c r="C54" i="26"/>
  <c r="X55" i="26"/>
  <c r="Y56" i="26"/>
  <c r="B54" i="26" l="1"/>
  <c r="C55" i="26"/>
  <c r="X56" i="26"/>
  <c r="Y57" i="26"/>
  <c r="X57" i="26" l="1"/>
  <c r="Y58" i="26"/>
  <c r="B55" i="26"/>
  <c r="C56" i="26"/>
  <c r="B56" i="26" l="1"/>
  <c r="C57" i="26"/>
  <c r="Y59" i="26"/>
  <c r="X58" i="26"/>
  <c r="B57" i="26" l="1"/>
  <c r="C58" i="26"/>
  <c r="Y60" i="26"/>
  <c r="X59" i="26"/>
  <c r="X60" i="26" l="1"/>
  <c r="Y61" i="26"/>
  <c r="B58" i="26"/>
  <c r="C59" i="26"/>
  <c r="B59" i="26" l="1"/>
  <c r="C60" i="26"/>
  <c r="X61" i="26"/>
  <c r="Y62" i="26"/>
  <c r="X62" i="26" l="1"/>
  <c r="Y63" i="26"/>
  <c r="B60" i="26"/>
  <c r="C61" i="26"/>
  <c r="B61" i="26" l="1"/>
  <c r="C62" i="26"/>
  <c r="X63" i="26"/>
  <c r="Y64" i="26"/>
  <c r="X64" i="26" l="1"/>
  <c r="Y65" i="26"/>
  <c r="B62" i="26"/>
  <c r="C63" i="26"/>
  <c r="B63" i="26" l="1"/>
  <c r="C64" i="26"/>
  <c r="X65" i="26"/>
  <c r="Y66" i="26"/>
  <c r="Y67" i="26" l="1"/>
  <c r="X66" i="26"/>
  <c r="B64" i="26"/>
  <c r="C65" i="26"/>
  <c r="B65" i="26" l="1"/>
  <c r="C66" i="26"/>
  <c r="X67" i="26"/>
  <c r="Y68" i="26"/>
  <c r="X68" i="26" l="1"/>
  <c r="Y69" i="26"/>
  <c r="B66" i="26"/>
  <c r="C67" i="26"/>
  <c r="B67" i="26" l="1"/>
  <c r="C68" i="26"/>
  <c r="X69" i="26"/>
  <c r="Y70" i="26"/>
  <c r="X70" i="26" l="1"/>
  <c r="Y71" i="26"/>
  <c r="B68" i="26"/>
  <c r="C69" i="26"/>
  <c r="X71" i="26" l="1"/>
  <c r="Y72" i="26"/>
  <c r="B69" i="26"/>
  <c r="C70" i="26"/>
  <c r="X72" i="26" l="1"/>
  <c r="Y73" i="26"/>
  <c r="B70" i="26"/>
  <c r="C71" i="26"/>
  <c r="X73" i="26" l="1"/>
  <c r="Y74" i="26"/>
  <c r="B71" i="26"/>
  <c r="C72" i="26"/>
  <c r="Y75" i="26" l="1"/>
  <c r="X74" i="26"/>
  <c r="B72" i="26"/>
  <c r="C73" i="26"/>
  <c r="B73" i="26" l="1"/>
  <c r="C74" i="26"/>
  <c r="X75" i="26"/>
  <c r="Y76" i="26"/>
  <c r="B74" i="26" l="1"/>
  <c r="C75" i="26"/>
  <c r="X76" i="26"/>
  <c r="Y77" i="26"/>
  <c r="B75" i="26" l="1"/>
  <c r="C76" i="26"/>
  <c r="X77" i="26"/>
  <c r="Y78" i="26"/>
  <c r="Y79" i="26" l="1"/>
  <c r="X78" i="26"/>
  <c r="B76" i="26"/>
  <c r="C77" i="26"/>
  <c r="B77" i="26" l="1"/>
  <c r="C78" i="26"/>
  <c r="X79" i="26"/>
  <c r="Y80" i="26"/>
  <c r="X80" i="26" l="1"/>
  <c r="Y81" i="26"/>
  <c r="B78" i="26"/>
  <c r="C79" i="26"/>
  <c r="B79" i="26" l="1"/>
  <c r="C80" i="26"/>
  <c r="X81" i="26"/>
  <c r="Y82" i="26"/>
  <c r="Y83" i="26" l="1"/>
  <c r="X82" i="26"/>
  <c r="B80" i="26"/>
  <c r="C81" i="26"/>
  <c r="B81" i="26" l="1"/>
  <c r="C82" i="26"/>
  <c r="X83" i="26"/>
  <c r="Y84" i="26"/>
  <c r="B82" i="26" l="1"/>
  <c r="C83" i="26"/>
  <c r="X84" i="26"/>
  <c r="Y85" i="26"/>
  <c r="B83" i="26" l="1"/>
  <c r="C84" i="26"/>
  <c r="X85" i="26"/>
  <c r="Y86" i="26"/>
  <c r="B84" i="26" l="1"/>
  <c r="C85" i="26"/>
  <c r="Y87" i="26"/>
  <c r="X86" i="26"/>
  <c r="B85" i="26" l="1"/>
  <c r="C86" i="26"/>
  <c r="Y88" i="26"/>
  <c r="X87" i="26"/>
  <c r="B86" i="26" l="1"/>
  <c r="C87" i="26"/>
  <c r="X88" i="26"/>
  <c r="Y89" i="26"/>
  <c r="B87" i="26" l="1"/>
  <c r="C88" i="26"/>
  <c r="X89" i="26"/>
  <c r="Y90" i="26"/>
  <c r="B88" i="26" l="1"/>
  <c r="C89" i="26"/>
  <c r="Y91" i="26"/>
  <c r="X90" i="26"/>
  <c r="B89" i="26" l="1"/>
  <c r="C90" i="26"/>
  <c r="Y92" i="26"/>
  <c r="X91" i="26"/>
  <c r="B90" i="26" l="1"/>
  <c r="C91" i="26"/>
  <c r="X92" i="26"/>
  <c r="Y93" i="26"/>
  <c r="B91" i="26" l="1"/>
  <c r="C92" i="26"/>
  <c r="X93" i="26"/>
  <c r="Y94" i="26"/>
  <c r="B92" i="26" l="1"/>
  <c r="C93" i="26"/>
  <c r="X94" i="26"/>
  <c r="Y95" i="26"/>
  <c r="B93" i="26" l="1"/>
  <c r="C94" i="26"/>
  <c r="X95" i="26"/>
  <c r="Y96" i="26"/>
  <c r="B94" i="26" l="1"/>
  <c r="C95" i="26"/>
  <c r="Y97" i="26"/>
  <c r="X96" i="26"/>
  <c r="B95" i="26" l="1"/>
  <c r="C96" i="26"/>
  <c r="X97" i="26"/>
  <c r="Y98" i="26"/>
  <c r="B96" i="26" l="1"/>
  <c r="C97" i="26"/>
  <c r="X98" i="26"/>
  <c r="Y99" i="26"/>
  <c r="X99" i="26" l="1"/>
  <c r="Y100" i="26"/>
  <c r="B97" i="26"/>
  <c r="C98" i="26"/>
  <c r="Y101" i="26" l="1"/>
  <c r="X100" i="26"/>
  <c r="B98" i="26"/>
  <c r="C99" i="26"/>
  <c r="B99" i="26" l="1"/>
  <c r="C100" i="26"/>
  <c r="X101" i="26"/>
  <c r="Y102" i="26"/>
  <c r="B100" i="26" l="1"/>
  <c r="C101" i="26"/>
  <c r="X102" i="26"/>
  <c r="Y103" i="26"/>
  <c r="X103" i="26" l="1"/>
  <c r="Y104" i="26"/>
  <c r="B101" i="26"/>
  <c r="C102" i="26"/>
  <c r="B102" i="26" l="1"/>
  <c r="C103" i="26"/>
  <c r="Y105" i="26"/>
  <c r="X104" i="26"/>
  <c r="B103" i="26" l="1"/>
  <c r="C104" i="26"/>
  <c r="X105" i="26"/>
  <c r="Y106" i="26"/>
  <c r="B104" i="26" l="1"/>
  <c r="C105" i="26"/>
  <c r="X106" i="26"/>
  <c r="Y107" i="26"/>
  <c r="B105" i="26" l="1"/>
  <c r="C106" i="26"/>
  <c r="X107" i="26"/>
  <c r="Y108" i="26"/>
  <c r="Y109" i="26" l="1"/>
  <c r="X108" i="26"/>
  <c r="B106" i="26"/>
  <c r="C107" i="26"/>
  <c r="B107" i="26" l="1"/>
  <c r="C108" i="26"/>
  <c r="X109" i="26"/>
  <c r="Y110" i="26"/>
  <c r="B108" i="26" l="1"/>
  <c r="C109" i="26"/>
  <c r="X110" i="26"/>
  <c r="Y111" i="26"/>
  <c r="B109" i="26" l="1"/>
  <c r="C110" i="26"/>
  <c r="X111" i="26"/>
  <c r="Y112" i="26"/>
  <c r="Y113" i="26" l="1"/>
  <c r="X112" i="26"/>
  <c r="B110" i="26"/>
  <c r="C111" i="26"/>
  <c r="B111" i="26" l="1"/>
  <c r="C112" i="26"/>
  <c r="X113" i="26"/>
  <c r="Y114" i="26"/>
  <c r="X114" i="26" l="1"/>
  <c r="Y115" i="26"/>
  <c r="B112" i="26"/>
  <c r="C113" i="26"/>
  <c r="X115" i="26" l="1"/>
  <c r="Y116" i="26"/>
  <c r="B113" i="26"/>
  <c r="C114" i="26"/>
  <c r="Y117" i="26" l="1"/>
  <c r="X116" i="26"/>
  <c r="B114" i="26"/>
  <c r="C115" i="26"/>
  <c r="B115" i="26" l="1"/>
  <c r="C116" i="26"/>
  <c r="X117" i="26"/>
  <c r="Y118" i="26"/>
  <c r="B116" i="26" l="1"/>
  <c r="C117" i="26"/>
  <c r="X118" i="26"/>
  <c r="Y119" i="26"/>
  <c r="B117" i="26" l="1"/>
  <c r="C118" i="26"/>
  <c r="X119" i="26"/>
  <c r="Y120" i="26"/>
  <c r="B118" i="26" l="1"/>
  <c r="C119" i="26"/>
  <c r="Y121" i="26"/>
  <c r="X120" i="26"/>
  <c r="B119" i="26" l="1"/>
  <c r="C120" i="26"/>
  <c r="X121" i="26"/>
  <c r="Y122" i="26"/>
  <c r="B120" i="26" l="1"/>
  <c r="C121" i="26"/>
  <c r="X122" i="26"/>
  <c r="Y123" i="26"/>
  <c r="Y124" i="26" l="1"/>
  <c r="X123" i="26"/>
  <c r="B121" i="26"/>
  <c r="C122" i="26"/>
  <c r="B122" i="26" l="1"/>
  <c r="C123" i="26"/>
  <c r="Y125" i="26"/>
  <c r="X124" i="26"/>
  <c r="B123" i="26" l="1"/>
  <c r="C124" i="26"/>
  <c r="X125" i="26"/>
  <c r="Y126" i="26"/>
  <c r="Y127" i="26" l="1"/>
  <c r="X126" i="26"/>
  <c r="B124" i="26"/>
  <c r="C125" i="26"/>
  <c r="B125" i="26" l="1"/>
  <c r="C126" i="26"/>
  <c r="Y128" i="26"/>
  <c r="X127" i="26"/>
  <c r="B126" i="26" l="1"/>
  <c r="C127" i="26"/>
  <c r="Y129" i="26"/>
  <c r="X128" i="26"/>
  <c r="B127" i="26" l="1"/>
  <c r="C128" i="26"/>
  <c r="X129" i="26"/>
  <c r="Y130" i="26"/>
  <c r="Y131" i="26" l="1"/>
  <c r="X130" i="26"/>
  <c r="B128" i="26"/>
  <c r="C129" i="26"/>
  <c r="B129" i="26" l="1"/>
  <c r="C130" i="26"/>
  <c r="Y132" i="26"/>
  <c r="X131" i="26"/>
  <c r="B130" i="26" l="1"/>
  <c r="C131" i="26"/>
  <c r="Y133" i="26"/>
  <c r="X132" i="26"/>
  <c r="B131" i="26" l="1"/>
  <c r="C132" i="26"/>
  <c r="X133" i="26"/>
  <c r="Y134" i="26"/>
  <c r="B132" i="26" l="1"/>
  <c r="C133" i="26"/>
  <c r="Y135" i="26"/>
  <c r="X134" i="26"/>
  <c r="B133" i="26" l="1"/>
  <c r="C134" i="26"/>
  <c r="Y136" i="26"/>
  <c r="X135" i="26"/>
  <c r="B134" i="26" l="1"/>
  <c r="C135" i="26"/>
  <c r="Y137" i="26"/>
  <c r="X136" i="26"/>
  <c r="B135" i="26" l="1"/>
  <c r="C136" i="26"/>
  <c r="X137" i="26"/>
  <c r="Y138" i="26"/>
  <c r="B136" i="26" l="1"/>
  <c r="C137" i="26"/>
  <c r="Y139" i="26"/>
  <c r="X138" i="26"/>
  <c r="B137" i="26" l="1"/>
  <c r="C138" i="26"/>
  <c r="Y140" i="26"/>
  <c r="X139" i="26"/>
  <c r="B138" i="26" l="1"/>
  <c r="C139" i="26"/>
  <c r="Y141" i="26"/>
  <c r="X140" i="26"/>
  <c r="B139" i="26" l="1"/>
  <c r="C140" i="26"/>
  <c r="X141" i="26"/>
  <c r="Y142" i="26"/>
  <c r="Y143" i="26" l="1"/>
  <c r="X142" i="26"/>
  <c r="B140" i="26"/>
  <c r="C141" i="26"/>
  <c r="B141" i="26" l="1"/>
  <c r="C142" i="26"/>
  <c r="Y144" i="26"/>
  <c r="X143" i="26"/>
  <c r="B142" i="26" l="1"/>
  <c r="C143" i="26"/>
  <c r="Y145" i="26"/>
  <c r="X144" i="26"/>
  <c r="B143" i="26" l="1"/>
  <c r="C144" i="26"/>
  <c r="X145" i="26"/>
  <c r="Y146" i="26"/>
  <c r="B144" i="26" l="1"/>
  <c r="C145" i="26"/>
  <c r="Y147" i="26"/>
  <c r="X146" i="26"/>
  <c r="B145" i="26" l="1"/>
  <c r="C146" i="26"/>
  <c r="Y148" i="26"/>
  <c r="X147" i="26"/>
  <c r="B146" i="26" l="1"/>
  <c r="C147" i="26"/>
  <c r="Y149" i="26"/>
  <c r="X148" i="26"/>
  <c r="B147" i="26" l="1"/>
  <c r="C148" i="26"/>
  <c r="X149" i="26"/>
  <c r="Y150" i="26"/>
  <c r="B148" i="26" l="1"/>
  <c r="C149" i="26"/>
  <c r="Y151" i="26"/>
  <c r="X150" i="26"/>
  <c r="B149" i="26" l="1"/>
  <c r="C150" i="26"/>
  <c r="Y152" i="26"/>
  <c r="X151" i="26"/>
  <c r="C151" i="26" l="1"/>
  <c r="B150" i="26"/>
  <c r="Y153" i="26"/>
  <c r="X152" i="26"/>
  <c r="X153" i="26" l="1"/>
  <c r="Y154" i="26"/>
  <c r="B151" i="26"/>
  <c r="C152" i="26"/>
  <c r="Y155" i="26" l="1"/>
  <c r="X154" i="26"/>
  <c r="B152" i="26"/>
  <c r="C153" i="26"/>
  <c r="B153" i="26" l="1"/>
  <c r="C154" i="26"/>
  <c r="Y156" i="26"/>
  <c r="X155" i="26"/>
  <c r="B154" i="26" l="1"/>
  <c r="C155" i="26"/>
  <c r="Y157" i="26"/>
  <c r="X156" i="26"/>
  <c r="B155" i="26" l="1"/>
  <c r="C156" i="26"/>
  <c r="X157" i="26"/>
  <c r="Y158" i="26"/>
  <c r="B156" i="26" l="1"/>
  <c r="C157" i="26"/>
  <c r="Y159" i="26"/>
  <c r="X158" i="26"/>
  <c r="B157" i="26" l="1"/>
  <c r="C158" i="26"/>
  <c r="Y160" i="26"/>
  <c r="X159" i="26"/>
  <c r="B158" i="26" l="1"/>
  <c r="C159" i="26"/>
  <c r="Y161" i="26"/>
  <c r="X160" i="26"/>
  <c r="B159" i="26" l="1"/>
  <c r="C160" i="26"/>
  <c r="X161" i="26"/>
  <c r="Y162" i="26"/>
  <c r="Y163" i="26" l="1"/>
  <c r="X162" i="26"/>
  <c r="B160" i="26"/>
  <c r="C161" i="26"/>
  <c r="B161" i="26" l="1"/>
  <c r="C162" i="26"/>
  <c r="X163" i="26"/>
  <c r="Y164" i="26"/>
  <c r="Y165" i="26" l="1"/>
  <c r="X164" i="26"/>
  <c r="B162" i="26"/>
  <c r="C163" i="26"/>
  <c r="B163" i="26" l="1"/>
  <c r="C164" i="26"/>
  <c r="Y166" i="26"/>
  <c r="X165" i="26"/>
  <c r="B164" i="26" l="1"/>
  <c r="C165" i="26"/>
  <c r="Y167" i="26"/>
  <c r="X166" i="26"/>
  <c r="B165" i="26" l="1"/>
  <c r="C166" i="26"/>
  <c r="X167" i="26"/>
  <c r="Y168" i="26"/>
  <c r="C167" i="26" l="1"/>
  <c r="B166" i="26"/>
  <c r="Y169" i="26"/>
  <c r="X168" i="26"/>
  <c r="Y170" i="26" l="1"/>
  <c r="X169" i="26"/>
  <c r="B167" i="26"/>
  <c r="C168" i="26"/>
  <c r="B168" i="26" l="1"/>
  <c r="C169" i="26"/>
  <c r="Y171" i="26"/>
  <c r="X170" i="26"/>
  <c r="B169" i="26" l="1"/>
  <c r="C170" i="26"/>
  <c r="X171" i="26"/>
  <c r="Y172" i="26"/>
  <c r="Y173" i="26" l="1"/>
  <c r="X172" i="26"/>
  <c r="B170" i="26"/>
  <c r="C171" i="26"/>
  <c r="B171" i="26" l="1"/>
  <c r="C172" i="26"/>
  <c r="Y174" i="26"/>
  <c r="X173" i="26"/>
  <c r="B172" i="26" l="1"/>
  <c r="C173" i="26"/>
  <c r="Y175" i="26"/>
  <c r="X174" i="26"/>
  <c r="B173" i="26" l="1"/>
  <c r="C174" i="26"/>
  <c r="X175" i="26"/>
  <c r="Y176" i="26"/>
  <c r="B174" i="26" l="1"/>
  <c r="C175" i="26"/>
  <c r="Y177" i="26"/>
  <c r="X176" i="26"/>
  <c r="B175" i="26" l="1"/>
  <c r="C176" i="26"/>
  <c r="Y178" i="26"/>
  <c r="X177" i="26"/>
  <c r="B176" i="26" l="1"/>
  <c r="C177" i="26"/>
  <c r="Y179" i="26"/>
  <c r="X178" i="26"/>
  <c r="B177" i="26" l="1"/>
  <c r="C178" i="26"/>
  <c r="X179" i="26"/>
  <c r="Y180" i="26"/>
  <c r="Y181" i="26" l="1"/>
  <c r="X180" i="26"/>
  <c r="B178" i="26"/>
  <c r="C179" i="26"/>
  <c r="B179" i="26" l="1"/>
  <c r="C180" i="26"/>
  <c r="Y182" i="26"/>
  <c r="X181" i="26"/>
  <c r="B180" i="26" l="1"/>
  <c r="C181" i="26"/>
  <c r="Y183" i="26"/>
  <c r="X182" i="26"/>
  <c r="B181" i="26" l="1"/>
  <c r="C182" i="26"/>
  <c r="X183" i="26"/>
  <c r="Y184" i="26"/>
  <c r="C183" i="26" l="1"/>
  <c r="B182" i="26"/>
  <c r="Y185" i="26"/>
  <c r="X184" i="26"/>
  <c r="Y186" i="26" l="1"/>
  <c r="X185" i="26"/>
  <c r="B183" i="26"/>
  <c r="C184" i="26"/>
  <c r="C185" i="26" l="1"/>
  <c r="B184" i="26"/>
  <c r="Y187" i="26"/>
  <c r="X186" i="26"/>
  <c r="X187" i="26" l="1"/>
  <c r="Y188" i="26"/>
  <c r="B185" i="26"/>
  <c r="C186" i="26"/>
  <c r="C187" i="26" l="1"/>
  <c r="B186" i="26"/>
  <c r="Y189" i="26"/>
  <c r="X188" i="26"/>
  <c r="Y190" i="26" l="1"/>
  <c r="X189" i="26"/>
  <c r="B187" i="26"/>
  <c r="C188" i="26"/>
  <c r="C189" i="26" l="1"/>
  <c r="B188" i="26"/>
  <c r="Y191" i="26"/>
  <c r="X190" i="26"/>
  <c r="X191" i="26" l="1"/>
  <c r="Y192" i="26"/>
  <c r="B189" i="26"/>
  <c r="C190" i="26"/>
  <c r="X192" i="26" l="1"/>
  <c r="Y193" i="26"/>
  <c r="C191" i="26"/>
  <c r="B190" i="26"/>
  <c r="X193" i="26" l="1"/>
  <c r="Y194" i="26"/>
  <c r="B191" i="26"/>
  <c r="C192" i="26"/>
  <c r="X194" i="26" l="1"/>
  <c r="Y195" i="26"/>
  <c r="C193" i="26"/>
  <c r="B192" i="26"/>
  <c r="Y196" i="26" l="1"/>
  <c r="X195" i="26"/>
  <c r="B193" i="26"/>
  <c r="C194" i="26"/>
  <c r="C195" i="26" l="1"/>
  <c r="B194" i="26"/>
  <c r="X196" i="26"/>
  <c r="Y197" i="26"/>
  <c r="X197" i="26" l="1"/>
  <c r="Y198" i="26"/>
  <c r="B195" i="26"/>
  <c r="C196" i="26"/>
  <c r="X198" i="26" l="1"/>
  <c r="Y199" i="26"/>
  <c r="C197" i="26"/>
  <c r="B196" i="26"/>
  <c r="Y200" i="26" l="1"/>
  <c r="X199" i="26"/>
  <c r="B197" i="26"/>
  <c r="C198" i="26"/>
  <c r="C199" i="26" l="1"/>
  <c r="B198" i="26"/>
  <c r="X200" i="26"/>
  <c r="Y201" i="26"/>
  <c r="X201" i="26" l="1"/>
  <c r="Y202" i="26"/>
  <c r="B199" i="26"/>
  <c r="C200" i="26"/>
  <c r="X202" i="26" l="1"/>
  <c r="Y203" i="26"/>
  <c r="C201" i="26"/>
  <c r="B200" i="26"/>
  <c r="X203" i="26" l="1"/>
  <c r="Y204" i="26"/>
  <c r="B201" i="26"/>
  <c r="C202" i="26"/>
  <c r="X204" i="26" l="1"/>
  <c r="Y205" i="26"/>
  <c r="C203" i="26"/>
  <c r="B202" i="26"/>
  <c r="X205" i="26" l="1"/>
  <c r="Y206" i="26"/>
  <c r="B203" i="26"/>
  <c r="C204" i="26"/>
  <c r="X206" i="26" l="1"/>
  <c r="Y207" i="26"/>
  <c r="C205" i="26"/>
  <c r="B204" i="26"/>
  <c r="Y208" i="26" l="1"/>
  <c r="X207" i="26"/>
  <c r="B205" i="26"/>
  <c r="C206" i="26"/>
  <c r="C207" i="26" l="1"/>
  <c r="B206" i="26"/>
  <c r="X208" i="26"/>
  <c r="Y209" i="26"/>
  <c r="X209" i="26" l="1"/>
  <c r="Y210" i="26"/>
  <c r="B207" i="26"/>
  <c r="C208" i="26"/>
  <c r="X210" i="26" l="1"/>
  <c r="Y211" i="26"/>
  <c r="C209" i="26"/>
  <c r="B208" i="26"/>
  <c r="Y212" i="26" l="1"/>
  <c r="X211" i="26"/>
  <c r="B209" i="26"/>
  <c r="C210" i="26"/>
  <c r="C211" i="26" l="1"/>
  <c r="B210" i="26"/>
  <c r="X212" i="26"/>
  <c r="Y213" i="26"/>
  <c r="X213" i="26" l="1"/>
  <c r="Y214" i="26"/>
  <c r="B211" i="26"/>
  <c r="C212" i="26"/>
  <c r="X214" i="26" l="1"/>
  <c r="Y215" i="26"/>
  <c r="C213" i="26"/>
  <c r="B212" i="26"/>
  <c r="Y216" i="26" l="1"/>
  <c r="X215" i="26"/>
  <c r="B213" i="26"/>
  <c r="C214" i="26"/>
  <c r="C215" i="26" l="1"/>
  <c r="B214" i="26"/>
  <c r="X216" i="26"/>
  <c r="Y217" i="26"/>
  <c r="X217" i="26" l="1"/>
  <c r="Y218" i="26"/>
  <c r="B215" i="26"/>
  <c r="C216" i="26"/>
  <c r="X218" i="26" l="1"/>
  <c r="Y219" i="26"/>
  <c r="C217" i="26"/>
  <c r="B216" i="26"/>
  <c r="Y220" i="26" l="1"/>
  <c r="X219" i="26"/>
  <c r="B217" i="26"/>
  <c r="C218" i="26"/>
  <c r="C219" i="26" l="1"/>
  <c r="B218" i="26"/>
  <c r="X220" i="26"/>
  <c r="Y221" i="26"/>
  <c r="X221" i="26" l="1"/>
  <c r="Y222" i="26"/>
  <c r="B219" i="26"/>
  <c r="C220" i="26"/>
  <c r="X222" i="26" l="1"/>
  <c r="Y223" i="26"/>
  <c r="C221" i="26"/>
  <c r="B220" i="26"/>
  <c r="Y224" i="26" l="1"/>
  <c r="X223" i="26"/>
  <c r="B221" i="26"/>
  <c r="C222" i="26"/>
  <c r="C223" i="26" l="1"/>
  <c r="B222" i="26"/>
  <c r="X224" i="26"/>
  <c r="Y225" i="26"/>
  <c r="Y226" i="26" l="1"/>
  <c r="X225" i="26"/>
  <c r="B223" i="26"/>
  <c r="C224" i="26"/>
  <c r="C225" i="26" l="1"/>
  <c r="B224" i="26"/>
  <c r="X226" i="26"/>
  <c r="Y227" i="26"/>
  <c r="Y228" i="26" l="1"/>
  <c r="X227" i="26"/>
  <c r="B225" i="26"/>
  <c r="C226" i="26"/>
  <c r="C227" i="26" l="1"/>
  <c r="B226" i="26"/>
  <c r="X228" i="26"/>
  <c r="Y229" i="26"/>
  <c r="X229" i="26" l="1"/>
  <c r="Y230" i="26"/>
  <c r="B227" i="26"/>
  <c r="C228" i="26"/>
  <c r="Y231" i="26" l="1"/>
  <c r="X230" i="26"/>
  <c r="C229" i="26"/>
  <c r="B228" i="26"/>
  <c r="B229" i="26" l="1"/>
  <c r="C230" i="26"/>
  <c r="Y232" i="26"/>
  <c r="X231" i="26"/>
  <c r="C231" i="26" l="1"/>
  <c r="B230" i="26"/>
  <c r="Y233" i="26"/>
  <c r="X232" i="26"/>
  <c r="Y234" i="26" l="1"/>
  <c r="X233" i="26"/>
  <c r="B231" i="26"/>
  <c r="C232" i="26"/>
  <c r="C233" i="26" l="1"/>
  <c r="B232" i="26"/>
  <c r="X234" i="26"/>
  <c r="Y235" i="26"/>
  <c r="X235" i="26" l="1"/>
  <c r="Y236" i="26"/>
  <c r="B233" i="26"/>
  <c r="C234" i="26"/>
  <c r="X236" i="26" l="1"/>
  <c r="Y237" i="26"/>
  <c r="C235" i="26"/>
  <c r="B234" i="26"/>
  <c r="Y238" i="26" l="1"/>
  <c r="X237" i="26"/>
  <c r="B235" i="26"/>
  <c r="C236" i="26"/>
  <c r="C237" i="26" l="1"/>
  <c r="B236" i="26"/>
  <c r="Y239" i="26"/>
  <c r="X238" i="26"/>
  <c r="X239" i="26" l="1"/>
  <c r="Y240" i="26"/>
  <c r="B237" i="26"/>
  <c r="C238" i="26"/>
  <c r="X240" i="26" l="1"/>
  <c r="Y241" i="26"/>
  <c r="C239" i="26"/>
  <c r="B238" i="26"/>
  <c r="X241" i="26" l="1"/>
  <c r="Y242" i="26"/>
  <c r="B239" i="26"/>
  <c r="C240" i="26"/>
  <c r="X242" i="26" l="1"/>
  <c r="Y243" i="26"/>
  <c r="C241" i="26"/>
  <c r="B240" i="26"/>
  <c r="X243" i="26" l="1"/>
  <c r="Y244" i="26"/>
  <c r="B241" i="26"/>
  <c r="C242" i="26"/>
  <c r="Y245" i="26" l="1"/>
  <c r="X244" i="26"/>
  <c r="C243" i="26"/>
  <c r="B242" i="26"/>
  <c r="B243" i="26" l="1"/>
  <c r="C244" i="26"/>
  <c r="X245" i="26"/>
  <c r="Y246" i="26"/>
  <c r="X246" i="26" l="1"/>
  <c r="Y247" i="26"/>
  <c r="C245" i="26"/>
  <c r="B244" i="26"/>
  <c r="X247" i="26" l="1"/>
  <c r="Y248" i="26"/>
  <c r="B245" i="26"/>
  <c r="C246" i="26"/>
  <c r="X248" i="26" l="1"/>
  <c r="Y249" i="26"/>
  <c r="C247" i="26"/>
  <c r="B246" i="26"/>
  <c r="X249" i="26" l="1"/>
  <c r="Y250" i="26"/>
  <c r="B247" i="26"/>
  <c r="C248" i="26"/>
  <c r="X250" i="26" l="1"/>
  <c r="Y251" i="26"/>
  <c r="C249" i="26"/>
  <c r="B248" i="26"/>
  <c r="X251" i="26" l="1"/>
  <c r="Y252" i="26"/>
  <c r="B249" i="26"/>
  <c r="C250" i="26"/>
  <c r="Y253" i="26" l="1"/>
  <c r="X252" i="26"/>
  <c r="C251" i="26"/>
  <c r="B250" i="26"/>
  <c r="B251" i="26" l="1"/>
  <c r="C252" i="26"/>
  <c r="X253" i="26"/>
  <c r="Y254" i="26"/>
  <c r="C253" i="26" l="1"/>
  <c r="B252" i="26"/>
  <c r="X254" i="26"/>
  <c r="Y255" i="26"/>
  <c r="X255" i="26" l="1"/>
  <c r="Y256" i="26"/>
  <c r="B253" i="26"/>
  <c r="C254" i="26"/>
  <c r="Y257" i="26" l="1"/>
  <c r="X256" i="26"/>
  <c r="C255" i="26"/>
  <c r="B254" i="26"/>
  <c r="B255" i="26" l="1"/>
  <c r="C256" i="26"/>
  <c r="X257" i="26"/>
  <c r="Y258" i="26"/>
  <c r="C257" i="26" l="1"/>
  <c r="B256" i="26"/>
  <c r="X258" i="26"/>
  <c r="Y259" i="26"/>
  <c r="X259" i="26" l="1"/>
  <c r="Y260" i="26"/>
  <c r="B257" i="26"/>
  <c r="C258" i="26"/>
  <c r="Y261" i="26" l="1"/>
  <c r="X260" i="26"/>
  <c r="C259" i="26"/>
  <c r="B258" i="26"/>
  <c r="B259" i="26" l="1"/>
  <c r="C260" i="26"/>
  <c r="X261" i="26"/>
  <c r="Y262" i="26"/>
  <c r="C261" i="26" l="1"/>
  <c r="B260" i="26"/>
  <c r="X262" i="26"/>
  <c r="Y263" i="26"/>
  <c r="X263" i="26" l="1"/>
  <c r="Y264" i="26"/>
  <c r="B261" i="26"/>
  <c r="C262" i="26"/>
  <c r="C263" i="26" l="1"/>
  <c r="B262" i="26"/>
  <c r="Y265" i="26"/>
  <c r="X264" i="26"/>
  <c r="X265" i="26" l="1"/>
  <c r="Y266" i="26"/>
  <c r="B263" i="26"/>
  <c r="C264" i="26"/>
  <c r="X266" i="26" l="1"/>
  <c r="Y267" i="26"/>
  <c r="C265" i="26"/>
  <c r="B264" i="26"/>
  <c r="X267" i="26" l="1"/>
  <c r="Y268" i="26"/>
  <c r="B265" i="26"/>
  <c r="C266" i="26"/>
  <c r="Y269" i="26" l="1"/>
  <c r="X268" i="26"/>
  <c r="C267" i="26"/>
  <c r="B266" i="26"/>
  <c r="B267" i="26" l="1"/>
  <c r="C268" i="26"/>
  <c r="X269" i="26"/>
  <c r="Y270" i="26"/>
  <c r="C269" i="26" l="1"/>
  <c r="B268" i="26"/>
  <c r="X270" i="26"/>
  <c r="Y271" i="26"/>
  <c r="X271" i="26" l="1"/>
  <c r="Y272" i="26"/>
  <c r="B269" i="26"/>
  <c r="C270" i="26"/>
  <c r="C271" i="26" l="1"/>
  <c r="B270" i="26"/>
  <c r="Y273" i="26"/>
  <c r="X272" i="26"/>
  <c r="X273" i="26" l="1"/>
  <c r="Y274" i="26"/>
  <c r="B271" i="26"/>
  <c r="C272" i="26"/>
  <c r="C273" i="26" l="1"/>
  <c r="B272" i="26"/>
  <c r="X274" i="26"/>
  <c r="Y275" i="26"/>
  <c r="X275" i="26" l="1"/>
  <c r="Y276" i="26"/>
  <c r="B273" i="26"/>
  <c r="C274" i="26"/>
  <c r="Y277" i="26" l="1"/>
  <c r="X276" i="26"/>
  <c r="C275" i="26"/>
  <c r="B274" i="26"/>
  <c r="B275" i="26" l="1"/>
  <c r="C276" i="26"/>
  <c r="X277" i="26"/>
  <c r="Y278" i="26"/>
  <c r="C277" i="26" l="1"/>
  <c r="B276" i="26"/>
  <c r="X278" i="26"/>
  <c r="Y279" i="26"/>
  <c r="X279" i="26" l="1"/>
  <c r="Y280" i="26"/>
  <c r="B277" i="26"/>
  <c r="C278" i="26"/>
  <c r="C279" i="26" l="1"/>
  <c r="B278" i="26"/>
  <c r="Y281" i="26"/>
  <c r="X280" i="26"/>
  <c r="X281" i="26" l="1"/>
  <c r="Y282" i="26"/>
  <c r="B279" i="26"/>
  <c r="C280" i="26"/>
  <c r="X282" i="26" l="1"/>
  <c r="Y283" i="26"/>
  <c r="C281" i="26"/>
  <c r="B280" i="26"/>
  <c r="X283" i="26" l="1"/>
  <c r="Y284" i="26"/>
  <c r="B281" i="26"/>
  <c r="C282" i="26"/>
  <c r="Y285" i="26" l="1"/>
  <c r="X284" i="26"/>
  <c r="C283" i="26"/>
  <c r="B282" i="26"/>
  <c r="B283" i="26" l="1"/>
  <c r="C284" i="26"/>
  <c r="X285" i="26"/>
  <c r="Y286" i="26"/>
  <c r="X286" i="26" l="1"/>
  <c r="Y287" i="26"/>
  <c r="C285" i="26"/>
  <c r="B284" i="26"/>
  <c r="Y288" i="26" l="1"/>
  <c r="X287" i="26"/>
  <c r="B285" i="26"/>
  <c r="C286" i="26"/>
  <c r="C287" i="26" l="1"/>
  <c r="B286" i="26"/>
  <c r="Y289" i="26"/>
  <c r="X288" i="26"/>
  <c r="X289" i="26" l="1"/>
  <c r="Y290" i="26"/>
  <c r="B287" i="26"/>
  <c r="C288" i="26"/>
  <c r="X290" i="26" l="1"/>
  <c r="Y291" i="26"/>
  <c r="C289" i="26"/>
  <c r="B288" i="26"/>
  <c r="Y292" i="26" l="1"/>
  <c r="X291" i="26"/>
  <c r="B289" i="26"/>
  <c r="C290" i="26"/>
  <c r="C291" i="26" l="1"/>
  <c r="B290" i="26"/>
  <c r="Y293" i="26"/>
  <c r="X292" i="26"/>
  <c r="X293" i="26" l="1"/>
  <c r="Y294" i="26"/>
  <c r="B291" i="26"/>
  <c r="C292" i="26"/>
  <c r="C293" i="26" l="1"/>
  <c r="B292" i="26"/>
  <c r="X294" i="26"/>
  <c r="Y295" i="26"/>
  <c r="Y296" i="26" l="1"/>
  <c r="X295" i="26"/>
  <c r="B293" i="26"/>
  <c r="C294" i="26"/>
  <c r="C295" i="26" l="1"/>
  <c r="B294" i="26"/>
  <c r="X296" i="26"/>
  <c r="Y297" i="26"/>
  <c r="X297" i="26" l="1"/>
  <c r="Y298" i="26"/>
  <c r="B295" i="26"/>
  <c r="C296" i="26"/>
  <c r="X298" i="26" l="1"/>
  <c r="Y299" i="26"/>
  <c r="C297" i="26"/>
  <c r="B296" i="26"/>
  <c r="Y300" i="26" l="1"/>
  <c r="X299" i="26"/>
  <c r="B297" i="26"/>
  <c r="C298" i="26"/>
  <c r="C299" i="26" l="1"/>
  <c r="B298" i="26"/>
  <c r="X300" i="26"/>
  <c r="Y301" i="26"/>
  <c r="X301" i="26" l="1"/>
  <c r="Y302" i="26"/>
  <c r="B299" i="26"/>
  <c r="C300" i="26"/>
  <c r="Y303" i="26" l="1"/>
  <c r="X302" i="26"/>
  <c r="C301" i="26"/>
  <c r="B300" i="26"/>
  <c r="B301" i="26" l="1"/>
  <c r="C302" i="26"/>
  <c r="X303" i="26"/>
  <c r="Y304" i="26"/>
  <c r="C303" i="26" l="1"/>
  <c r="B302" i="26"/>
  <c r="X304" i="26"/>
  <c r="Y305" i="26"/>
  <c r="X305" i="26" l="1"/>
  <c r="Y306" i="26"/>
  <c r="B303" i="26"/>
  <c r="C304" i="26"/>
  <c r="Y307" i="26" l="1"/>
  <c r="X306" i="26"/>
  <c r="C305" i="26"/>
  <c r="B304" i="26"/>
  <c r="B305" i="26" l="1"/>
  <c r="C306" i="26"/>
  <c r="X307" i="26"/>
  <c r="Y308" i="26"/>
  <c r="X308" i="26" l="1"/>
  <c r="Y309" i="26"/>
  <c r="C307" i="26"/>
  <c r="B306" i="26"/>
  <c r="X309" i="26" l="1"/>
  <c r="Y310" i="26"/>
  <c r="B307" i="26"/>
  <c r="C308" i="26"/>
  <c r="Y311" i="26" l="1"/>
  <c r="X310" i="26"/>
  <c r="C309" i="26"/>
  <c r="B308" i="26"/>
  <c r="B309" i="26" l="1"/>
  <c r="C310" i="26"/>
  <c r="X311" i="26"/>
  <c r="Y312" i="26"/>
  <c r="C311" i="26" l="1"/>
  <c r="B310" i="26"/>
  <c r="X312" i="26"/>
  <c r="Y313" i="26"/>
  <c r="X313" i="26" l="1"/>
  <c r="Y314" i="26"/>
  <c r="B311" i="26"/>
  <c r="C312" i="26"/>
  <c r="Y315" i="26" l="1"/>
  <c r="X314" i="26"/>
  <c r="C313" i="26"/>
  <c r="B312" i="26"/>
  <c r="B313" i="26" l="1"/>
  <c r="C314" i="26"/>
  <c r="X315" i="26"/>
  <c r="Y316" i="26"/>
  <c r="C315" i="26" l="1"/>
  <c r="B314" i="26"/>
  <c r="X316" i="26"/>
  <c r="Y317" i="26"/>
  <c r="X317" i="26" l="1"/>
  <c r="Y318" i="26"/>
  <c r="B315" i="26"/>
  <c r="C316" i="26"/>
  <c r="Y319" i="26" l="1"/>
  <c r="X318" i="26"/>
  <c r="C317" i="26"/>
  <c r="B316" i="26"/>
  <c r="B317" i="26" l="1"/>
  <c r="C318" i="26"/>
  <c r="X319" i="26"/>
  <c r="Y320" i="26"/>
  <c r="C319" i="26" l="1"/>
  <c r="B318" i="26"/>
  <c r="X320" i="26"/>
  <c r="Y321" i="26"/>
  <c r="X321" i="26" l="1"/>
  <c r="Y322" i="26"/>
  <c r="B319" i="26"/>
  <c r="C320" i="26"/>
  <c r="Y323" i="26" l="1"/>
  <c r="X322" i="26"/>
  <c r="C321" i="26"/>
  <c r="B320" i="26"/>
  <c r="B321" i="26" l="1"/>
  <c r="C322" i="26"/>
  <c r="X323" i="26"/>
  <c r="Y324" i="26"/>
  <c r="X324" i="26" l="1"/>
  <c r="Y325" i="26"/>
  <c r="C323" i="26"/>
  <c r="B322" i="26"/>
  <c r="X325" i="26" l="1"/>
  <c r="Y326" i="26"/>
  <c r="B323" i="26"/>
  <c r="C324" i="26"/>
  <c r="Y327" i="26" l="1"/>
  <c r="X326" i="26"/>
  <c r="C325" i="26"/>
  <c r="B324" i="26"/>
  <c r="B325" i="26" l="1"/>
  <c r="C326" i="26"/>
  <c r="X327" i="26"/>
  <c r="Y328" i="26"/>
  <c r="C327" i="26" l="1"/>
  <c r="B326" i="26"/>
  <c r="X328" i="26"/>
  <c r="Y329" i="26"/>
  <c r="X329" i="26" l="1"/>
  <c r="Y330" i="26"/>
  <c r="B327" i="26"/>
  <c r="C328" i="26"/>
  <c r="Y331" i="26" l="1"/>
  <c r="X330" i="26"/>
  <c r="C329" i="26"/>
  <c r="B328" i="26"/>
  <c r="B329" i="26" l="1"/>
  <c r="C330" i="26"/>
  <c r="X331" i="26"/>
  <c r="Y332" i="26"/>
  <c r="C331" i="26" l="1"/>
  <c r="B330" i="26"/>
  <c r="X332" i="26"/>
  <c r="Y333" i="26"/>
  <c r="X333" i="26" l="1"/>
  <c r="Y334" i="26"/>
  <c r="B331" i="26"/>
  <c r="C332" i="26"/>
  <c r="Y335" i="26" l="1"/>
  <c r="X334" i="26"/>
  <c r="C333" i="26"/>
  <c r="B332" i="26"/>
  <c r="B333" i="26" l="1"/>
  <c r="C334" i="26"/>
  <c r="X335" i="26"/>
  <c r="Y336" i="26"/>
  <c r="C335" i="26" l="1"/>
  <c r="B334" i="26"/>
  <c r="X336" i="26"/>
  <c r="Y337" i="26"/>
  <c r="X337" i="26" l="1"/>
  <c r="Y338" i="26"/>
  <c r="B335" i="26"/>
  <c r="C336" i="26"/>
  <c r="Y339" i="26" l="1"/>
  <c r="X338" i="26"/>
  <c r="C337" i="26"/>
  <c r="B336" i="26"/>
  <c r="B337" i="26" l="1"/>
  <c r="C338" i="26"/>
  <c r="X339" i="26"/>
  <c r="Y340" i="26"/>
  <c r="C339" i="26" l="1"/>
  <c r="B338" i="26"/>
  <c r="X340" i="26"/>
  <c r="Y341" i="26"/>
  <c r="X341" i="26" l="1"/>
  <c r="Y342" i="26"/>
  <c r="B339" i="26"/>
  <c r="C340" i="26"/>
  <c r="Y343" i="26" l="1"/>
  <c r="X342" i="26"/>
  <c r="C341" i="26"/>
  <c r="B340" i="26"/>
  <c r="B341" i="26" l="1"/>
  <c r="C342" i="26"/>
  <c r="X343" i="26"/>
  <c r="Y344" i="26"/>
  <c r="C343" i="26" l="1"/>
  <c r="B342" i="26"/>
  <c r="Y345" i="26"/>
  <c r="X344" i="26"/>
  <c r="X345" i="26" l="1"/>
  <c r="Y346" i="26"/>
  <c r="B343" i="26"/>
  <c r="C344" i="26"/>
  <c r="Y347" i="26" l="1"/>
  <c r="X346" i="26"/>
  <c r="C345" i="26"/>
  <c r="B344" i="26"/>
  <c r="B345" i="26" l="1"/>
  <c r="C346" i="26"/>
  <c r="X347" i="26"/>
  <c r="Y348" i="26"/>
  <c r="C347" i="26" l="1"/>
  <c r="B346" i="26"/>
  <c r="X348" i="26"/>
  <c r="Y349" i="26"/>
  <c r="X349" i="26" l="1"/>
  <c r="Y350" i="26"/>
  <c r="B347" i="26"/>
  <c r="C348" i="26"/>
  <c r="Y351" i="26" l="1"/>
  <c r="X350" i="26"/>
  <c r="C349" i="26"/>
  <c r="B348" i="26"/>
  <c r="B349" i="26" l="1"/>
  <c r="C350" i="26"/>
  <c r="X351" i="26"/>
  <c r="Y352" i="26"/>
  <c r="C351" i="26" l="1"/>
  <c r="B350" i="26"/>
  <c r="X352" i="26"/>
  <c r="Y353" i="26"/>
  <c r="Y354" i="26" l="1"/>
  <c r="X353" i="26"/>
  <c r="B351" i="26"/>
  <c r="C352" i="26"/>
  <c r="C353" i="26" l="1"/>
  <c r="B352" i="26"/>
  <c r="X354" i="26"/>
  <c r="Y355" i="26"/>
  <c r="X355" i="26" l="1"/>
  <c r="Y356" i="26"/>
  <c r="B353" i="26"/>
  <c r="C354" i="26"/>
  <c r="X356" i="26" l="1"/>
  <c r="Y357" i="26"/>
  <c r="C355" i="26"/>
  <c r="B354" i="26"/>
  <c r="Y358" i="26" l="1"/>
  <c r="X357" i="26"/>
  <c r="B355" i="26"/>
  <c r="C356" i="26"/>
  <c r="C357" i="26" l="1"/>
  <c r="B356" i="26"/>
  <c r="X358" i="26"/>
  <c r="Y359" i="26"/>
  <c r="X359" i="26" l="1"/>
  <c r="Y360" i="26"/>
  <c r="B357" i="26"/>
  <c r="C358" i="26"/>
  <c r="X360" i="26" l="1"/>
  <c r="Y361" i="26"/>
  <c r="C359" i="26"/>
  <c r="B358" i="26"/>
  <c r="Y362" i="26" l="1"/>
  <c r="X361" i="26"/>
  <c r="B359" i="26"/>
  <c r="C360" i="26"/>
  <c r="C361" i="26" l="1"/>
  <c r="B360" i="26"/>
  <c r="X362" i="26"/>
  <c r="Y363" i="26"/>
  <c r="X363" i="26" l="1"/>
  <c r="Y364" i="26"/>
  <c r="B361" i="26"/>
  <c r="C362" i="26"/>
  <c r="X364" i="26" l="1"/>
  <c r="Y365" i="26"/>
  <c r="C363" i="26"/>
  <c r="B362" i="26"/>
  <c r="Y366" i="26" l="1"/>
  <c r="X365" i="26"/>
  <c r="B363" i="26"/>
  <c r="C364" i="26"/>
  <c r="C365" i="26" l="1"/>
  <c r="B364" i="26"/>
  <c r="X366" i="26"/>
  <c r="Y367" i="26"/>
  <c r="X367" i="26" l="1"/>
  <c r="Y368" i="26"/>
  <c r="B365" i="26"/>
  <c r="C366" i="26"/>
  <c r="X368" i="26" l="1"/>
  <c r="Y369" i="26"/>
  <c r="C367" i="26"/>
  <c r="B366" i="26"/>
  <c r="Y370" i="26" l="1"/>
  <c r="X369" i="26"/>
  <c r="B367" i="26"/>
  <c r="C368" i="26"/>
  <c r="C369" i="26" l="1"/>
  <c r="B368" i="26"/>
  <c r="X370" i="26"/>
  <c r="Y371" i="26"/>
  <c r="X371" i="26" l="1"/>
  <c r="Y372" i="26"/>
  <c r="B369" i="26"/>
  <c r="C370" i="26"/>
  <c r="C371" i="26" l="1"/>
  <c r="B370" i="26"/>
  <c r="X372" i="26"/>
  <c r="Y373" i="26"/>
  <c r="Y374" i="26" l="1"/>
  <c r="X373" i="26"/>
  <c r="B371" i="26"/>
  <c r="C372" i="26"/>
  <c r="C373" i="26" l="1"/>
  <c r="B372" i="26"/>
  <c r="X374" i="26"/>
  <c r="Y375" i="26"/>
  <c r="X375" i="26" l="1"/>
  <c r="Y376" i="26"/>
  <c r="B373" i="26"/>
  <c r="C374" i="26"/>
  <c r="C375" i="26" l="1"/>
  <c r="B374" i="26"/>
  <c r="X376" i="26"/>
  <c r="Y377" i="26"/>
  <c r="Y378" i="26" l="1"/>
  <c r="X377" i="26"/>
  <c r="B375" i="26"/>
  <c r="C376" i="26"/>
  <c r="C377" i="26" l="1"/>
  <c r="B376" i="26"/>
  <c r="X378" i="26"/>
  <c r="Y379" i="26"/>
  <c r="X379" i="26" l="1"/>
  <c r="Y380" i="26"/>
  <c r="B377" i="26"/>
  <c r="C378" i="26"/>
  <c r="X380" i="26" l="1"/>
  <c r="Y381" i="26"/>
  <c r="C379" i="26"/>
  <c r="B378" i="26"/>
  <c r="Y382" i="26" l="1"/>
  <c r="X381" i="26"/>
  <c r="B379" i="26"/>
  <c r="C380" i="26"/>
  <c r="C381" i="26" l="1"/>
  <c r="B380" i="26"/>
  <c r="X382" i="26"/>
  <c r="Y383" i="26"/>
  <c r="X383" i="26" l="1"/>
  <c r="Y384" i="26"/>
  <c r="B381" i="26"/>
  <c r="C382" i="26"/>
  <c r="X384" i="26" l="1"/>
  <c r="Y385" i="26"/>
  <c r="C383" i="26"/>
  <c r="B382" i="26"/>
  <c r="Y386" i="26" l="1"/>
  <c r="X385" i="26"/>
  <c r="B383" i="26"/>
  <c r="C384" i="26"/>
  <c r="C385" i="26" l="1"/>
  <c r="B384" i="26"/>
  <c r="X386" i="26"/>
  <c r="Y387" i="26"/>
  <c r="X387" i="26" l="1"/>
  <c r="Y388" i="26"/>
  <c r="B385" i="26"/>
  <c r="C386" i="26"/>
  <c r="X388" i="26" l="1"/>
  <c r="Y389" i="26"/>
  <c r="C387" i="26"/>
  <c r="B386" i="26"/>
  <c r="Y390" i="26" l="1"/>
  <c r="X389" i="26"/>
  <c r="B387" i="26"/>
  <c r="C388" i="26"/>
  <c r="C389" i="26" l="1"/>
  <c r="B388" i="26"/>
  <c r="X390" i="26"/>
  <c r="Y391" i="26"/>
  <c r="X391" i="26" l="1"/>
  <c r="Y392" i="26"/>
  <c r="B389" i="26"/>
  <c r="C390" i="26"/>
  <c r="X392" i="26" l="1"/>
  <c r="Y393" i="26"/>
  <c r="C391" i="26"/>
  <c r="B390" i="26"/>
  <c r="Y394" i="26" l="1"/>
  <c r="X393" i="26"/>
  <c r="B391" i="26"/>
  <c r="C392" i="26"/>
  <c r="C393" i="26" l="1"/>
  <c r="B392" i="26"/>
  <c r="X394" i="26"/>
  <c r="Y395" i="26"/>
  <c r="X395" i="26" l="1"/>
  <c r="Y396" i="26"/>
  <c r="B393" i="26"/>
  <c r="C394" i="26"/>
  <c r="X396" i="26" l="1"/>
  <c r="Y397" i="26"/>
  <c r="C395" i="26"/>
  <c r="B394" i="26"/>
  <c r="Y398" i="26" l="1"/>
  <c r="X397" i="26"/>
  <c r="B395" i="26"/>
  <c r="C396" i="26"/>
  <c r="C397" i="26" l="1"/>
  <c r="B396" i="26"/>
  <c r="Y399" i="26"/>
  <c r="X398" i="26"/>
  <c r="Y400" i="26" l="1"/>
  <c r="X399" i="26"/>
  <c r="B397" i="26"/>
  <c r="C398" i="26"/>
  <c r="C399" i="26" l="1"/>
  <c r="B398" i="26"/>
  <c r="X400" i="26"/>
  <c r="Y401" i="26"/>
  <c r="X401" i="26" l="1"/>
  <c r="Y402" i="26"/>
  <c r="B399" i="26"/>
  <c r="C400" i="26"/>
  <c r="Y403" i="26" l="1"/>
  <c r="X402" i="26"/>
  <c r="C401" i="26"/>
  <c r="B400" i="26"/>
  <c r="B401" i="26" l="1"/>
  <c r="C402" i="26"/>
  <c r="Y404" i="26"/>
  <c r="X403" i="26"/>
  <c r="C403" i="26" l="1"/>
  <c r="B402" i="26"/>
  <c r="X404" i="26"/>
  <c r="Y405" i="26"/>
  <c r="X405" i="26" l="1"/>
  <c r="Y406" i="26"/>
  <c r="B403" i="26"/>
  <c r="C404" i="26"/>
  <c r="Y407" i="26" l="1"/>
  <c r="X406" i="26"/>
  <c r="C405" i="26"/>
  <c r="B404" i="26"/>
  <c r="B405" i="26" l="1"/>
  <c r="C406" i="26"/>
  <c r="X407" i="26"/>
  <c r="Y408" i="26"/>
  <c r="C407" i="26" l="1"/>
  <c r="B406" i="26"/>
  <c r="X408" i="26"/>
  <c r="Y409" i="26"/>
  <c r="X409" i="26" l="1"/>
  <c r="Y410" i="26"/>
  <c r="B407" i="26"/>
  <c r="C408" i="26"/>
  <c r="Y411" i="26" l="1"/>
  <c r="X410" i="26"/>
  <c r="C409" i="26"/>
  <c r="B408" i="26"/>
  <c r="B409" i="26" l="1"/>
  <c r="C410" i="26"/>
  <c r="X411" i="26"/>
  <c r="Y412" i="26"/>
  <c r="C411" i="26" l="1"/>
  <c r="B410" i="26"/>
  <c r="X412" i="26"/>
  <c r="Y413" i="26"/>
  <c r="X413" i="26" l="1"/>
  <c r="Y414" i="26"/>
  <c r="B411" i="26"/>
  <c r="C412" i="26"/>
  <c r="Y415" i="26" l="1"/>
  <c r="X414" i="26"/>
  <c r="C413" i="26"/>
  <c r="B412" i="26"/>
  <c r="B413" i="26" l="1"/>
  <c r="C414" i="26"/>
  <c r="X415" i="26"/>
  <c r="Y416" i="26"/>
  <c r="X416" i="26" l="1"/>
  <c r="Y417" i="26"/>
  <c r="C415" i="26"/>
  <c r="B414" i="26"/>
  <c r="X417" i="26" l="1"/>
  <c r="Y418" i="26"/>
  <c r="B415" i="26"/>
  <c r="C416" i="26"/>
  <c r="Y419" i="26" l="1"/>
  <c r="X418" i="26"/>
  <c r="C417" i="26"/>
  <c r="B416" i="26"/>
  <c r="B417" i="26" l="1"/>
  <c r="C418" i="26"/>
  <c r="X419" i="26"/>
  <c r="Y420" i="26"/>
  <c r="C419" i="26" l="1"/>
  <c r="B418" i="26"/>
  <c r="X420" i="26"/>
  <c r="Y421" i="26"/>
  <c r="X421" i="26" l="1"/>
  <c r="Y422" i="26"/>
  <c r="B419" i="26"/>
  <c r="C420" i="26"/>
  <c r="Y423" i="26" l="1"/>
  <c r="X422" i="26"/>
  <c r="C421" i="26"/>
  <c r="B420" i="26"/>
  <c r="B421" i="26" l="1"/>
  <c r="C422" i="26"/>
  <c r="X423" i="26"/>
  <c r="Y424" i="26"/>
  <c r="C423" i="26" l="1"/>
  <c r="B422" i="26"/>
  <c r="X424" i="26"/>
  <c r="Y425" i="26"/>
  <c r="X425" i="26" l="1"/>
  <c r="Y426" i="26"/>
  <c r="B423" i="26"/>
  <c r="C424" i="26"/>
  <c r="Y427" i="26" l="1"/>
  <c r="X426" i="26"/>
  <c r="C425" i="26"/>
  <c r="B424" i="26"/>
  <c r="B425" i="26" l="1"/>
  <c r="C426" i="26"/>
  <c r="X427" i="26"/>
  <c r="Y428" i="26"/>
  <c r="C427" i="26" l="1"/>
  <c r="B426" i="26"/>
  <c r="X428" i="26"/>
  <c r="Y429" i="26"/>
  <c r="X429" i="26" l="1"/>
  <c r="Y430" i="26"/>
  <c r="B427" i="26"/>
  <c r="C428" i="26"/>
  <c r="Y431" i="26" l="1"/>
  <c r="X430" i="26"/>
  <c r="C429" i="26"/>
  <c r="B428" i="26"/>
  <c r="B429" i="26" l="1"/>
  <c r="C430" i="26"/>
  <c r="X431" i="26"/>
  <c r="Y432" i="26"/>
  <c r="C431" i="26" l="1"/>
  <c r="B430" i="26"/>
  <c r="X432" i="26"/>
  <c r="Y433" i="26"/>
  <c r="X433" i="26" l="1"/>
  <c r="Y434" i="26"/>
  <c r="B431" i="26"/>
  <c r="C432" i="26"/>
  <c r="Y435" i="26" l="1"/>
  <c r="X434" i="26"/>
  <c r="C433" i="26"/>
  <c r="B432" i="26"/>
  <c r="B433" i="26" l="1"/>
  <c r="C434" i="26"/>
  <c r="X435" i="26"/>
  <c r="Y436" i="26"/>
  <c r="C435" i="26" l="1"/>
  <c r="B434" i="26"/>
  <c r="X436" i="26"/>
  <c r="Y437" i="26"/>
  <c r="X437" i="26" l="1"/>
  <c r="Y438" i="26"/>
  <c r="B435" i="26"/>
  <c r="C436" i="26"/>
  <c r="Y439" i="26" l="1"/>
  <c r="X438" i="26"/>
  <c r="C437" i="26"/>
  <c r="B436" i="26"/>
  <c r="B437" i="26" l="1"/>
  <c r="C438" i="26"/>
  <c r="X439" i="26"/>
  <c r="Y440" i="26"/>
  <c r="C439" i="26" l="1"/>
  <c r="B438" i="26"/>
  <c r="X440" i="26"/>
  <c r="Y441" i="26"/>
  <c r="X441" i="26" l="1"/>
  <c r="Y442" i="26"/>
  <c r="B439" i="26"/>
  <c r="C440" i="26"/>
  <c r="Y443" i="26" l="1"/>
  <c r="X442" i="26"/>
  <c r="C441" i="26"/>
  <c r="B440" i="26"/>
  <c r="B441" i="26" l="1"/>
  <c r="C442" i="26"/>
  <c r="X443" i="26"/>
  <c r="Y444" i="26"/>
  <c r="C443" i="26" l="1"/>
  <c r="B442" i="26"/>
  <c r="X444" i="26"/>
  <c r="Y445" i="26"/>
  <c r="X445" i="26" l="1"/>
  <c r="Y446" i="26"/>
  <c r="B443" i="26"/>
  <c r="C444" i="26"/>
  <c r="Y447" i="26" l="1"/>
  <c r="X446" i="26"/>
  <c r="C445" i="26"/>
  <c r="B444" i="26"/>
  <c r="B445" i="26" l="1"/>
  <c r="C446" i="26"/>
  <c r="X447" i="26"/>
  <c r="Y448" i="26"/>
  <c r="C447" i="26" l="1"/>
  <c r="B446" i="26"/>
  <c r="X448" i="26"/>
  <c r="Y449" i="26"/>
  <c r="Y450" i="26" l="1"/>
  <c r="X449" i="26"/>
  <c r="B447" i="26"/>
  <c r="C448" i="26"/>
  <c r="C449" i="26" l="1"/>
  <c r="B448" i="26"/>
  <c r="X450" i="26"/>
  <c r="Y451" i="26"/>
  <c r="Y452" i="26" l="1"/>
  <c r="X451" i="26"/>
  <c r="B449" i="26"/>
  <c r="C450" i="26"/>
  <c r="C451" i="26" l="1"/>
  <c r="B450" i="26"/>
  <c r="X452" i="26"/>
  <c r="Y453" i="26"/>
  <c r="Y454" i="26" l="1"/>
  <c r="X453" i="26"/>
  <c r="B451" i="26"/>
  <c r="C452" i="26"/>
  <c r="C453" i="26" l="1"/>
  <c r="B452" i="26"/>
  <c r="X454" i="26"/>
  <c r="Y455" i="26"/>
  <c r="Y456" i="26" l="1"/>
  <c r="X455" i="26"/>
  <c r="B453" i="26"/>
  <c r="C454" i="26"/>
  <c r="C455" i="26" l="1"/>
  <c r="B454" i="26"/>
  <c r="X456" i="26"/>
  <c r="Y457" i="26"/>
  <c r="Y458" i="26" l="1"/>
  <c r="X457" i="26"/>
  <c r="B455" i="26"/>
  <c r="C456" i="26"/>
  <c r="C457" i="26" l="1"/>
  <c r="B456" i="26"/>
  <c r="X458" i="26"/>
  <c r="Y459" i="26"/>
  <c r="Y460" i="26" l="1"/>
  <c r="X459" i="26"/>
  <c r="B457" i="26"/>
  <c r="C458" i="26"/>
  <c r="C459" i="26" l="1"/>
  <c r="B458" i="26"/>
  <c r="X460" i="26"/>
  <c r="Y461" i="26"/>
  <c r="Y462" i="26" l="1"/>
  <c r="X461" i="26"/>
  <c r="B459" i="26"/>
  <c r="C460" i="26"/>
  <c r="C461" i="26" l="1"/>
  <c r="B460" i="26"/>
  <c r="X462" i="26"/>
  <c r="Y463" i="26"/>
  <c r="Y464" i="26" l="1"/>
  <c r="X463" i="26"/>
  <c r="B461" i="26"/>
  <c r="C462" i="26"/>
  <c r="C463" i="26" l="1"/>
  <c r="B462" i="26"/>
  <c r="X464" i="26"/>
  <c r="Y465" i="26"/>
  <c r="Y466" i="26" l="1"/>
  <c r="X465" i="26"/>
  <c r="B463" i="26"/>
  <c r="C464" i="26"/>
  <c r="C465" i="26" l="1"/>
  <c r="B464" i="26"/>
  <c r="X466" i="26"/>
  <c r="Y467" i="26"/>
  <c r="Y468" i="26" l="1"/>
  <c r="X467" i="26"/>
  <c r="B465" i="26"/>
  <c r="C466" i="26"/>
  <c r="C467" i="26" l="1"/>
  <c r="B466" i="26"/>
  <c r="X468" i="26"/>
  <c r="Y469" i="26"/>
  <c r="X469" i="26" l="1"/>
  <c r="Y470" i="26"/>
  <c r="B467" i="26"/>
  <c r="C468" i="26"/>
  <c r="X470" i="26" l="1"/>
  <c r="Y471" i="26"/>
  <c r="C469" i="26"/>
  <c r="B468" i="26"/>
  <c r="Y472" i="26" l="1"/>
  <c r="X471" i="26"/>
  <c r="B469" i="26"/>
  <c r="C470" i="26"/>
  <c r="C471" i="26" l="1"/>
  <c r="B470" i="26"/>
  <c r="Y473" i="26"/>
  <c r="X472" i="26"/>
  <c r="Y474" i="26" l="1"/>
  <c r="X473" i="26"/>
  <c r="B471" i="26"/>
  <c r="C472" i="26"/>
  <c r="C473" i="26" l="1"/>
  <c r="B472" i="26"/>
  <c r="X474" i="26"/>
  <c r="Y475" i="26"/>
  <c r="X475" i="26" l="1"/>
  <c r="Y476" i="26"/>
  <c r="B473" i="26"/>
  <c r="C474" i="26"/>
  <c r="X476" i="26" l="1"/>
  <c r="Y477" i="26"/>
  <c r="C475" i="26"/>
  <c r="B474" i="26"/>
  <c r="Y478" i="26" l="1"/>
  <c r="X477" i="26"/>
  <c r="B475" i="26"/>
  <c r="C476" i="26"/>
  <c r="C477" i="26" l="1"/>
  <c r="B476" i="26"/>
  <c r="X478" i="26"/>
  <c r="Y479" i="26"/>
  <c r="X479" i="26" l="1"/>
  <c r="Y480" i="26"/>
  <c r="B477" i="26"/>
  <c r="C478" i="26"/>
  <c r="X480" i="26" l="1"/>
  <c r="Y481" i="26"/>
  <c r="C479" i="26"/>
  <c r="B478" i="26"/>
  <c r="Y482" i="26" l="1"/>
  <c r="X481" i="26"/>
  <c r="B479" i="26"/>
  <c r="C480" i="26"/>
  <c r="C481" i="26" l="1"/>
  <c r="B480" i="26"/>
  <c r="X482" i="26"/>
  <c r="Y483" i="26"/>
  <c r="X483" i="26" l="1"/>
  <c r="Y484" i="26"/>
  <c r="B481" i="26"/>
  <c r="C482" i="26"/>
  <c r="X484" i="26" l="1"/>
  <c r="Y485" i="26"/>
  <c r="C483" i="26"/>
  <c r="B482" i="26"/>
  <c r="Y486" i="26" l="1"/>
  <c r="X485" i="26"/>
  <c r="B483" i="26"/>
  <c r="C484" i="26"/>
  <c r="C485" i="26" l="1"/>
  <c r="B484" i="26"/>
  <c r="X486" i="26"/>
  <c r="Y487" i="26"/>
  <c r="X487" i="26" l="1"/>
  <c r="Y488" i="26"/>
  <c r="B485" i="26"/>
  <c r="C486" i="26"/>
  <c r="C487" i="26" l="1"/>
  <c r="B486" i="26"/>
  <c r="X488" i="26"/>
  <c r="Y489" i="26"/>
  <c r="Y490" i="26" l="1"/>
  <c r="X489" i="26"/>
  <c r="B487" i="26"/>
  <c r="C488" i="26"/>
  <c r="C489" i="26" l="1"/>
  <c r="B488" i="26"/>
  <c r="X490" i="26"/>
  <c r="Y491" i="26"/>
  <c r="X491" i="26" l="1"/>
  <c r="Y492" i="26"/>
  <c r="B489" i="26"/>
  <c r="C490" i="26"/>
  <c r="X492" i="26" l="1"/>
  <c r="Y493" i="26"/>
  <c r="C491" i="26"/>
  <c r="B490" i="26"/>
  <c r="B491" i="26" l="1"/>
  <c r="C492" i="26"/>
  <c r="Y494" i="26"/>
  <c r="X493" i="26"/>
  <c r="X494" i="26" l="1"/>
  <c r="Y495" i="26"/>
  <c r="C493" i="26"/>
  <c r="B492" i="26"/>
  <c r="X495" i="26" l="1"/>
  <c r="Y496" i="26"/>
  <c r="B493" i="26"/>
  <c r="C494" i="26"/>
  <c r="X496" i="26" l="1"/>
  <c r="Y497" i="26"/>
  <c r="C495" i="26"/>
  <c r="B494" i="26"/>
  <c r="Y498" i="26" l="1"/>
  <c r="X497" i="26"/>
  <c r="B495" i="26"/>
  <c r="C496" i="26"/>
  <c r="C497" i="26" l="1"/>
  <c r="B496" i="26"/>
  <c r="X498" i="26"/>
  <c r="Y499" i="26"/>
  <c r="X499" i="26" l="1"/>
  <c r="Y500" i="26"/>
  <c r="B497" i="26"/>
  <c r="C498" i="26"/>
  <c r="C499" i="26" l="1"/>
  <c r="B498" i="26"/>
  <c r="X500" i="26"/>
  <c r="Y501" i="26"/>
  <c r="Y502" i="26" l="1"/>
  <c r="X501" i="26"/>
  <c r="B499" i="26"/>
  <c r="C500" i="26"/>
  <c r="C501" i="26" l="1"/>
  <c r="B500" i="26"/>
  <c r="X502" i="26"/>
  <c r="Y503" i="26"/>
  <c r="X503" i="26" l="1"/>
  <c r="Y504" i="26"/>
  <c r="B501" i="26"/>
  <c r="C502" i="26"/>
  <c r="X504" i="26" l="1"/>
  <c r="Y505" i="26"/>
  <c r="C503" i="26"/>
  <c r="B502" i="26"/>
  <c r="Y506" i="26" l="1"/>
  <c r="X505" i="26"/>
  <c r="B503" i="26"/>
  <c r="C504" i="26"/>
  <c r="C505" i="26" l="1"/>
  <c r="B504" i="26"/>
  <c r="X506" i="26"/>
  <c r="Y507" i="26"/>
  <c r="X507" i="26" l="1"/>
  <c r="Y508" i="26"/>
  <c r="B505" i="26"/>
  <c r="C506" i="26"/>
  <c r="X508" i="26" l="1"/>
  <c r="Y509" i="26"/>
  <c r="C507" i="26"/>
  <c r="B506" i="26"/>
  <c r="Y510" i="26" l="1"/>
  <c r="X509" i="26"/>
  <c r="B507" i="26"/>
  <c r="C508" i="26"/>
  <c r="C509" i="26" l="1"/>
  <c r="B508" i="26"/>
  <c r="X510" i="26"/>
  <c r="Y511" i="26"/>
  <c r="X511" i="26" l="1"/>
  <c r="Y512" i="26"/>
  <c r="B509" i="26"/>
  <c r="C510" i="26"/>
  <c r="X512" i="26" l="1"/>
  <c r="Y513" i="26"/>
  <c r="C511" i="26"/>
  <c r="B510" i="26"/>
  <c r="Y514" i="26" l="1"/>
  <c r="X513" i="26"/>
  <c r="B511" i="26"/>
  <c r="C512" i="26"/>
  <c r="C513" i="26" l="1"/>
  <c r="B512" i="26"/>
  <c r="X514" i="26"/>
  <c r="Y515" i="26"/>
  <c r="X515" i="26" l="1"/>
  <c r="Y516" i="26"/>
  <c r="B513" i="26"/>
  <c r="C514" i="26"/>
  <c r="X516" i="26" l="1"/>
  <c r="Y517" i="26"/>
  <c r="C515" i="26"/>
  <c r="B514" i="26"/>
  <c r="Y518" i="26" l="1"/>
  <c r="X517" i="26"/>
  <c r="B515" i="26"/>
  <c r="C516" i="26"/>
  <c r="C517" i="26" l="1"/>
  <c r="B516" i="26"/>
  <c r="X518" i="26"/>
  <c r="Y519" i="26"/>
  <c r="X519" i="26" l="1"/>
  <c r="Y520" i="26"/>
  <c r="B517" i="26"/>
  <c r="C518" i="26"/>
  <c r="X520" i="26" l="1"/>
  <c r="Y521" i="26"/>
  <c r="C519" i="26"/>
  <c r="B518" i="26"/>
  <c r="Y522" i="26" l="1"/>
  <c r="X521" i="26"/>
  <c r="B519" i="26"/>
  <c r="C520" i="26"/>
  <c r="C521" i="26" l="1"/>
  <c r="B520" i="26"/>
  <c r="X522" i="26"/>
  <c r="Y523" i="26"/>
  <c r="X523" i="26" l="1"/>
  <c r="Y524" i="26"/>
  <c r="B521" i="26"/>
  <c r="C522" i="26"/>
  <c r="Y525" i="26" l="1"/>
  <c r="X524" i="26"/>
  <c r="C523" i="26"/>
  <c r="B522" i="26"/>
  <c r="B523" i="26" l="1"/>
  <c r="C524" i="26"/>
  <c r="Y526" i="26"/>
  <c r="X525" i="26"/>
  <c r="C525" i="26" l="1"/>
  <c r="B524" i="26"/>
  <c r="X526" i="26"/>
  <c r="Y527" i="26"/>
  <c r="X527" i="26" l="1"/>
  <c r="Y528" i="26"/>
  <c r="B525" i="26"/>
  <c r="C526" i="26"/>
  <c r="X528" i="26" l="1"/>
  <c r="Y529" i="26"/>
  <c r="C527" i="26"/>
  <c r="B526" i="26"/>
  <c r="Y530" i="26" l="1"/>
  <c r="X529" i="26"/>
  <c r="B527" i="26"/>
  <c r="C528" i="26"/>
  <c r="C529" i="26" l="1"/>
  <c r="B528" i="26"/>
  <c r="X530" i="26"/>
  <c r="Y531" i="26"/>
  <c r="X531" i="26" l="1"/>
  <c r="Y532" i="26"/>
  <c r="B529" i="26"/>
  <c r="C530" i="26"/>
  <c r="X532" i="26" l="1"/>
  <c r="Y533" i="26"/>
  <c r="C531" i="26"/>
  <c r="B530" i="26"/>
  <c r="Y534" i="26" l="1"/>
  <c r="X533" i="26"/>
  <c r="B531" i="26"/>
  <c r="C532" i="26"/>
  <c r="C533" i="26" l="1"/>
  <c r="B532" i="26"/>
  <c r="X534" i="26"/>
  <c r="Y535" i="26"/>
  <c r="X535" i="26" l="1"/>
  <c r="Y536" i="26"/>
  <c r="B533" i="26"/>
  <c r="C534" i="26"/>
  <c r="X536" i="26" l="1"/>
  <c r="Y537" i="26"/>
  <c r="C535" i="26"/>
  <c r="B534" i="26"/>
  <c r="Y538" i="26" l="1"/>
  <c r="X537" i="26"/>
  <c r="B535" i="26"/>
  <c r="C536" i="26"/>
  <c r="C537" i="26" l="1"/>
  <c r="B536" i="26"/>
  <c r="X538" i="26"/>
  <c r="Y539" i="26"/>
  <c r="X539" i="26" l="1"/>
  <c r="Y540" i="26"/>
  <c r="B537" i="26"/>
  <c r="C538" i="26"/>
  <c r="X540" i="26" l="1"/>
  <c r="Y541" i="26"/>
  <c r="C539" i="26"/>
  <c r="B538" i="26"/>
  <c r="Y542" i="26" l="1"/>
  <c r="X541" i="26"/>
  <c r="B539" i="26"/>
  <c r="C540" i="26"/>
  <c r="C541" i="26" l="1"/>
  <c r="B540" i="26"/>
  <c r="X542" i="26"/>
  <c r="Y543" i="26"/>
  <c r="X543" i="26" l="1"/>
  <c r="Y544" i="26"/>
  <c r="B541" i="26"/>
  <c r="C542" i="26"/>
  <c r="X544" i="26" l="1"/>
  <c r="Y545" i="26"/>
  <c r="C543" i="26"/>
  <c r="B542" i="26"/>
  <c r="Y546" i="26" l="1"/>
  <c r="X545" i="26"/>
  <c r="B543" i="26"/>
  <c r="C544" i="26"/>
  <c r="C545" i="26" l="1"/>
  <c r="B544" i="26"/>
  <c r="X546" i="26"/>
  <c r="Y547" i="26"/>
  <c r="X547" i="26" l="1"/>
  <c r="Y548" i="26"/>
  <c r="B545" i="26"/>
  <c r="C546" i="26"/>
  <c r="X548" i="26" l="1"/>
  <c r="Y549" i="26"/>
  <c r="C547" i="26"/>
  <c r="B546" i="26"/>
  <c r="Y550" i="26" l="1"/>
  <c r="X549" i="26"/>
  <c r="B547" i="26"/>
  <c r="C548" i="26"/>
  <c r="C549" i="26" l="1"/>
  <c r="B548" i="26"/>
  <c r="X550" i="26"/>
  <c r="Y551" i="26"/>
  <c r="X551" i="26" l="1"/>
  <c r="Y552" i="26"/>
  <c r="B549" i="26"/>
  <c r="C550" i="26"/>
  <c r="X552" i="26" l="1"/>
  <c r="Y553" i="26"/>
  <c r="C551" i="26"/>
  <c r="B550" i="26"/>
  <c r="Y554" i="26" l="1"/>
  <c r="X553" i="26"/>
  <c r="B551" i="26"/>
  <c r="C552" i="26"/>
  <c r="C553" i="26" l="1"/>
  <c r="B552" i="26"/>
  <c r="X554" i="26"/>
  <c r="Y555" i="26"/>
  <c r="X555" i="26" l="1"/>
  <c r="Y556" i="26"/>
  <c r="B553" i="26"/>
  <c r="C554" i="26"/>
  <c r="X556" i="26" l="1"/>
  <c r="Y557" i="26"/>
  <c r="C555" i="26"/>
  <c r="B554" i="26"/>
  <c r="Y558" i="26" l="1"/>
  <c r="X557" i="26"/>
  <c r="B555" i="26"/>
  <c r="C556" i="26"/>
  <c r="C557" i="26" l="1"/>
  <c r="B556" i="26"/>
  <c r="X558" i="26"/>
  <c r="Y559" i="26"/>
  <c r="X559" i="26" l="1"/>
  <c r="Y560" i="26"/>
  <c r="B557" i="26"/>
  <c r="C558" i="26"/>
  <c r="X560" i="26" l="1"/>
  <c r="Y561" i="26"/>
  <c r="C559" i="26"/>
  <c r="B558" i="26"/>
  <c r="Y562" i="26" l="1"/>
  <c r="X561" i="26"/>
  <c r="B559" i="26"/>
  <c r="C560" i="26"/>
  <c r="C561" i="26" l="1"/>
  <c r="B560" i="26"/>
  <c r="X562" i="26"/>
  <c r="Y563" i="26"/>
  <c r="X563" i="26" l="1"/>
  <c r="Y564" i="26"/>
  <c r="B561" i="26"/>
  <c r="C562" i="26"/>
  <c r="X564" i="26" l="1"/>
  <c r="Y565" i="26"/>
  <c r="C563" i="26"/>
  <c r="B562" i="26"/>
  <c r="Y566" i="26" l="1"/>
  <c r="X565" i="26"/>
  <c r="B563" i="26"/>
  <c r="C564" i="26"/>
  <c r="C565" i="26" l="1"/>
  <c r="B564" i="26"/>
  <c r="X566" i="26"/>
  <c r="Y567" i="26"/>
  <c r="X567" i="26" l="1"/>
  <c r="Y568" i="26"/>
  <c r="B565" i="26"/>
  <c r="C566" i="26"/>
  <c r="C567" i="26" l="1"/>
  <c r="B566" i="26"/>
  <c r="X568" i="26"/>
  <c r="Y569" i="26"/>
  <c r="Y570" i="26" l="1"/>
  <c r="X569" i="26"/>
  <c r="B567" i="26"/>
  <c r="C568" i="26"/>
  <c r="C569" i="26" l="1"/>
  <c r="B568" i="26"/>
  <c r="X570" i="26"/>
  <c r="Y571" i="26"/>
  <c r="Y572" i="26" l="1"/>
  <c r="X571" i="26"/>
  <c r="B569" i="26"/>
  <c r="C570" i="26"/>
  <c r="C571" i="26" l="1"/>
  <c r="B570" i="26"/>
  <c r="Y573" i="26"/>
  <c r="X572" i="26"/>
  <c r="Y574" i="26" l="1"/>
  <c r="X573" i="26"/>
  <c r="B571" i="26"/>
  <c r="C572" i="26"/>
  <c r="C573" i="26" l="1"/>
  <c r="B572" i="26"/>
  <c r="X574" i="26"/>
  <c r="Y575" i="26"/>
  <c r="Y576" i="26" l="1"/>
  <c r="X575" i="26"/>
  <c r="B573" i="26"/>
  <c r="C574" i="26"/>
  <c r="C575" i="26" l="1"/>
  <c r="B574" i="26"/>
  <c r="X576" i="26"/>
  <c r="Y577" i="26"/>
  <c r="Y578" i="26" l="1"/>
  <c r="X577" i="26"/>
  <c r="B575" i="26"/>
  <c r="C576" i="26"/>
  <c r="C577" i="26" l="1"/>
  <c r="B576" i="26"/>
  <c r="Y579" i="26"/>
  <c r="X578" i="26"/>
  <c r="Y580" i="26" l="1"/>
  <c r="X579" i="26"/>
  <c r="B577" i="26"/>
  <c r="C578" i="26"/>
  <c r="C579" i="26" l="1"/>
  <c r="B578" i="26"/>
  <c r="X580" i="26"/>
  <c r="Y581" i="26"/>
  <c r="Y582" i="26" l="1"/>
  <c r="X581" i="26"/>
  <c r="B579" i="26"/>
  <c r="C580" i="26"/>
  <c r="C581" i="26" l="1"/>
  <c r="B580" i="26"/>
  <c r="Y583" i="26"/>
  <c r="X582" i="26"/>
  <c r="Y584" i="26" l="1"/>
  <c r="X583" i="26"/>
  <c r="B581" i="26"/>
  <c r="C582" i="26"/>
  <c r="C583" i="26" l="1"/>
  <c r="B582" i="26"/>
  <c r="X584" i="26"/>
  <c r="Y585" i="26"/>
  <c r="X585" i="26" l="1"/>
  <c r="Y586" i="26"/>
  <c r="B583" i="26"/>
  <c r="C584" i="26"/>
  <c r="X586" i="26" l="1"/>
  <c r="Y587" i="26"/>
  <c r="C585" i="26"/>
  <c r="B584" i="26"/>
  <c r="B585" i="26" l="1"/>
  <c r="C586" i="26"/>
  <c r="Y588" i="26"/>
  <c r="X587" i="26"/>
  <c r="X588" i="26" l="1"/>
  <c r="Y589" i="26"/>
  <c r="C587" i="26"/>
  <c r="B586" i="26"/>
  <c r="X589" i="26" l="1"/>
  <c r="Y590" i="26"/>
  <c r="B587" i="26"/>
  <c r="C588" i="26"/>
  <c r="X590" i="26" l="1"/>
  <c r="Y591" i="26"/>
  <c r="C589" i="26"/>
  <c r="B588" i="26"/>
  <c r="B589" i="26" l="1"/>
  <c r="C590" i="26"/>
  <c r="Y592" i="26"/>
  <c r="X591" i="26"/>
  <c r="C591" i="26" l="1"/>
  <c r="B590" i="26"/>
  <c r="X592" i="26"/>
  <c r="Y593" i="26"/>
  <c r="X593" i="26" l="1"/>
  <c r="Y594" i="26"/>
  <c r="B591" i="26"/>
  <c r="C592" i="26"/>
  <c r="X594" i="26" l="1"/>
  <c r="Y595" i="26"/>
  <c r="C593" i="26"/>
  <c r="B592" i="26"/>
  <c r="Y596" i="26" l="1"/>
  <c r="X595" i="26"/>
  <c r="B593" i="26"/>
  <c r="C594" i="26"/>
  <c r="C595" i="26" l="1"/>
  <c r="B594" i="26"/>
  <c r="X596" i="26"/>
  <c r="Y597" i="26"/>
  <c r="X597" i="26" l="1"/>
  <c r="Y598" i="26"/>
  <c r="B595" i="26"/>
  <c r="C596" i="26"/>
  <c r="C597" i="26" l="1"/>
  <c r="B596" i="26"/>
  <c r="X598" i="26"/>
  <c r="Y599" i="26"/>
  <c r="Y600" i="26" l="1"/>
  <c r="X599" i="26"/>
  <c r="B597" i="26"/>
  <c r="C598" i="26"/>
  <c r="C599" i="26" l="1"/>
  <c r="B598" i="26"/>
  <c r="X600" i="26"/>
  <c r="Y601" i="26"/>
  <c r="X601" i="26" l="1"/>
  <c r="Y602" i="26"/>
  <c r="B599" i="26"/>
  <c r="C600" i="26"/>
  <c r="X602" i="26" l="1"/>
  <c r="Y603" i="26"/>
  <c r="C601" i="26"/>
  <c r="B600" i="26"/>
  <c r="Y604" i="26" l="1"/>
  <c r="X603" i="26"/>
  <c r="B601" i="26"/>
  <c r="C602" i="26"/>
  <c r="C603" i="26" l="1"/>
  <c r="B602" i="26"/>
  <c r="X604" i="26"/>
  <c r="Y605" i="26"/>
  <c r="X605" i="26" l="1"/>
  <c r="Y606" i="26"/>
  <c r="B603" i="26"/>
  <c r="C604" i="26"/>
  <c r="C605" i="26" l="1"/>
  <c r="B604" i="26"/>
  <c r="X606" i="26"/>
  <c r="Y607" i="26"/>
  <c r="Y608" i="26" l="1"/>
  <c r="X607" i="26"/>
  <c r="B605" i="26"/>
  <c r="C606" i="26"/>
  <c r="C607" i="26" l="1"/>
  <c r="B606" i="26"/>
  <c r="X608" i="26"/>
  <c r="Y609" i="26"/>
  <c r="X609" i="26" l="1"/>
  <c r="Y610" i="26"/>
  <c r="B607" i="26"/>
  <c r="C608" i="26"/>
  <c r="X610" i="26" l="1"/>
  <c r="Y611" i="26"/>
  <c r="C609" i="26"/>
  <c r="B608" i="26"/>
  <c r="Y612" i="26" l="1"/>
  <c r="X611" i="26"/>
  <c r="B609" i="26"/>
  <c r="C610" i="26"/>
  <c r="C611" i="26" l="1"/>
  <c r="B610" i="26"/>
  <c r="X612" i="26"/>
  <c r="Y613" i="26"/>
  <c r="X613" i="26" l="1"/>
  <c r="Y614" i="26"/>
  <c r="B611" i="26"/>
  <c r="C612" i="26"/>
  <c r="X614" i="26" l="1"/>
  <c r="Y615" i="26"/>
  <c r="C613" i="26"/>
  <c r="B612" i="26"/>
  <c r="Y616" i="26" l="1"/>
  <c r="X615" i="26"/>
  <c r="B613" i="26"/>
  <c r="C614" i="26"/>
  <c r="C615" i="26" l="1"/>
  <c r="B614" i="26"/>
  <c r="X616" i="26"/>
  <c r="Y617" i="26"/>
  <c r="X617" i="26" l="1"/>
  <c r="Y618" i="26"/>
  <c r="B615" i="26"/>
  <c r="C616" i="26"/>
  <c r="X618" i="26" l="1"/>
  <c r="Y619" i="26"/>
  <c r="C617" i="26"/>
  <c r="B616" i="26"/>
  <c r="Y620" i="26" l="1"/>
  <c r="X619" i="26"/>
  <c r="B617" i="26"/>
  <c r="C618" i="26"/>
  <c r="C619" i="26" l="1"/>
  <c r="B618" i="26"/>
  <c r="X620" i="26"/>
  <c r="Y621" i="26"/>
  <c r="X621" i="26" l="1"/>
  <c r="Y622" i="26"/>
  <c r="B619" i="26"/>
  <c r="C620" i="26"/>
  <c r="X622" i="26" l="1"/>
  <c r="Y623" i="26"/>
  <c r="C621" i="26"/>
  <c r="B620" i="26"/>
  <c r="Y624" i="26" l="1"/>
  <c r="X623" i="26"/>
  <c r="B621" i="26"/>
  <c r="C622" i="26"/>
  <c r="C623" i="26" l="1"/>
  <c r="B622" i="26"/>
  <c r="X624" i="26"/>
  <c r="Y625" i="26"/>
  <c r="Y626" i="26" l="1"/>
  <c r="X625" i="26"/>
  <c r="B623" i="26"/>
  <c r="C624" i="26"/>
  <c r="C625" i="26" l="1"/>
  <c r="B624" i="26"/>
  <c r="X626" i="26"/>
  <c r="Y627" i="26"/>
  <c r="Y628" i="26" l="1"/>
  <c r="X627" i="26"/>
  <c r="B625" i="26"/>
  <c r="C626" i="26"/>
  <c r="C627" i="26" l="1"/>
  <c r="B626" i="26"/>
  <c r="X628" i="26"/>
  <c r="Y629" i="26"/>
  <c r="Y630" i="26" l="1"/>
  <c r="X629" i="26"/>
  <c r="B627" i="26"/>
  <c r="C628" i="26"/>
  <c r="C629" i="26" l="1"/>
  <c r="B628" i="26"/>
  <c r="X630" i="26"/>
  <c r="Y631" i="26"/>
  <c r="Y632" i="26" l="1"/>
  <c r="X631" i="26"/>
  <c r="B629" i="26"/>
  <c r="C630" i="26"/>
  <c r="C631" i="26" l="1"/>
  <c r="B630" i="26"/>
  <c r="X632" i="26"/>
  <c r="Y633" i="26"/>
  <c r="Y634" i="26" l="1"/>
  <c r="X633" i="26"/>
  <c r="B631" i="26"/>
  <c r="C632" i="26"/>
  <c r="C633" i="26" l="1"/>
  <c r="B632" i="26"/>
  <c r="X634" i="26"/>
  <c r="Y635" i="26"/>
  <c r="X635" i="26" l="1"/>
  <c r="Y636" i="26"/>
  <c r="B633" i="26"/>
  <c r="C634" i="26"/>
  <c r="C635" i="26" l="1"/>
  <c r="B634" i="26"/>
  <c r="X636" i="26"/>
  <c r="Y637" i="26"/>
  <c r="Y638" i="26" l="1"/>
  <c r="X637" i="26"/>
  <c r="B635" i="26"/>
  <c r="C636" i="26"/>
  <c r="C637" i="26" l="1"/>
  <c r="B636" i="26"/>
  <c r="X638" i="26"/>
  <c r="Y639" i="26"/>
  <c r="X639" i="26" l="1"/>
  <c r="Y640" i="26"/>
  <c r="B637" i="26"/>
  <c r="C638" i="26"/>
  <c r="X640" i="26" l="1"/>
  <c r="Y641" i="26"/>
  <c r="C639" i="26"/>
  <c r="B638" i="26"/>
  <c r="Y642" i="26" l="1"/>
  <c r="X641" i="26"/>
  <c r="B639" i="26"/>
  <c r="C640" i="26"/>
  <c r="C641" i="26" l="1"/>
  <c r="B640" i="26"/>
  <c r="X642" i="26"/>
  <c r="Y643" i="26"/>
  <c r="X643" i="26" l="1"/>
  <c r="Y644" i="26"/>
  <c r="B641" i="26"/>
  <c r="C642" i="26"/>
  <c r="X644" i="26" l="1"/>
  <c r="Y645" i="26"/>
  <c r="C643" i="26"/>
  <c r="B642" i="26"/>
  <c r="Y646" i="26" l="1"/>
  <c r="X645" i="26"/>
  <c r="B643" i="26"/>
  <c r="C644" i="26"/>
  <c r="C645" i="26" l="1"/>
  <c r="B644" i="26"/>
  <c r="X646" i="26"/>
  <c r="Y647" i="26"/>
  <c r="X647" i="26" l="1"/>
  <c r="Y648" i="26"/>
  <c r="B645" i="26"/>
  <c r="C646" i="26"/>
  <c r="X648" i="26" l="1"/>
  <c r="Y649" i="26"/>
  <c r="C647" i="26"/>
  <c r="B646" i="26"/>
  <c r="Y650" i="26" l="1"/>
  <c r="X649" i="26"/>
  <c r="B647" i="26"/>
  <c r="C648" i="26"/>
  <c r="C649" i="26" l="1"/>
  <c r="B648" i="26"/>
  <c r="X650" i="26"/>
  <c r="Y651" i="26"/>
  <c r="X651" i="26" l="1"/>
  <c r="Y652" i="26"/>
  <c r="B649" i="26"/>
  <c r="C650" i="26"/>
  <c r="C651" i="26" l="1"/>
  <c r="B650" i="26"/>
  <c r="X652" i="26"/>
  <c r="Y653" i="26"/>
  <c r="Y654" i="26" l="1"/>
  <c r="X653" i="26"/>
  <c r="B651" i="26"/>
  <c r="C652" i="26"/>
  <c r="C653" i="26" l="1"/>
  <c r="B652" i="26"/>
  <c r="X654" i="26"/>
  <c r="Y655" i="26"/>
  <c r="X655" i="26" l="1"/>
  <c r="Y656" i="26"/>
  <c r="B653" i="26"/>
  <c r="C654" i="26"/>
  <c r="X656" i="26" l="1"/>
  <c r="Y657" i="26"/>
  <c r="C655" i="26"/>
  <c r="B654" i="26"/>
  <c r="Y658" i="26" l="1"/>
  <c r="X657" i="26"/>
  <c r="B655" i="26"/>
  <c r="C656" i="26"/>
  <c r="C657" i="26" l="1"/>
  <c r="B656" i="26"/>
  <c r="Y659" i="26"/>
  <c r="X658" i="26"/>
  <c r="Y660" i="26" l="1"/>
  <c r="X659" i="26"/>
  <c r="B657" i="26"/>
  <c r="C658" i="26"/>
  <c r="C659" i="26" l="1"/>
  <c r="B658" i="26"/>
  <c r="X660" i="26"/>
  <c r="Y661" i="26"/>
  <c r="X661" i="26" l="1"/>
  <c r="Y662" i="26"/>
  <c r="B659" i="26"/>
  <c r="C660" i="26"/>
  <c r="Y663" i="26" l="1"/>
  <c r="X662" i="26"/>
  <c r="C661" i="26"/>
  <c r="B660" i="26"/>
  <c r="B661" i="26" l="1"/>
  <c r="C662" i="26"/>
  <c r="X663" i="26"/>
  <c r="Y664" i="26"/>
  <c r="C663" i="26" l="1"/>
  <c r="B662" i="26"/>
  <c r="X664" i="26"/>
  <c r="Y665" i="26"/>
  <c r="X665" i="26" l="1"/>
  <c r="Y666" i="26"/>
  <c r="B663" i="26"/>
  <c r="C664" i="26"/>
  <c r="Y667" i="26" l="1"/>
  <c r="X666" i="26"/>
  <c r="C665" i="26"/>
  <c r="B664" i="26"/>
  <c r="B665" i="26" l="1"/>
  <c r="C666" i="26"/>
  <c r="X667" i="26"/>
  <c r="Y668" i="26"/>
  <c r="C667" i="26" l="1"/>
  <c r="B666" i="26"/>
  <c r="X668" i="26"/>
  <c r="Y669" i="26"/>
  <c r="X669" i="26" l="1"/>
  <c r="Y670" i="26"/>
  <c r="B667" i="26"/>
  <c r="C668" i="26"/>
  <c r="Y671" i="26" l="1"/>
  <c r="X670" i="26"/>
  <c r="C669" i="26"/>
  <c r="B668" i="26"/>
  <c r="B669" i="26" l="1"/>
  <c r="C670" i="26"/>
  <c r="X671" i="26"/>
  <c r="Y672" i="26"/>
  <c r="C671" i="26" l="1"/>
  <c r="B670" i="26"/>
  <c r="X672" i="26"/>
  <c r="Y673" i="26"/>
  <c r="X673" i="26" l="1"/>
  <c r="Y674" i="26"/>
  <c r="B671" i="26"/>
  <c r="C672" i="26"/>
  <c r="C673" i="26" l="1"/>
  <c r="B672" i="26"/>
  <c r="Y675" i="26"/>
  <c r="X674" i="26"/>
  <c r="X675" i="26" l="1"/>
  <c r="Y676" i="26"/>
  <c r="B673" i="26"/>
  <c r="C674" i="26"/>
  <c r="C675" i="26" l="1"/>
  <c r="B674" i="26"/>
  <c r="X676" i="26"/>
  <c r="Y677" i="26"/>
  <c r="Y678" i="26" l="1"/>
  <c r="X677" i="26"/>
  <c r="B675" i="26"/>
  <c r="C676" i="26"/>
  <c r="C677" i="26" l="1"/>
  <c r="B676" i="26"/>
  <c r="X678" i="26"/>
  <c r="Y679" i="26"/>
  <c r="X679" i="26" l="1"/>
  <c r="Y680" i="26"/>
  <c r="B677" i="26"/>
  <c r="C678" i="26"/>
  <c r="X680" i="26" l="1"/>
  <c r="Y681" i="26"/>
  <c r="C679" i="26"/>
  <c r="B678" i="26"/>
  <c r="Y682" i="26" l="1"/>
  <c r="X681" i="26"/>
  <c r="B679" i="26"/>
  <c r="C680" i="26"/>
  <c r="C681" i="26" l="1"/>
  <c r="B680" i="26"/>
  <c r="Y683" i="26"/>
  <c r="X682" i="26"/>
  <c r="X683" i="26" l="1"/>
  <c r="Y684" i="26"/>
  <c r="B681" i="26"/>
  <c r="C682" i="26"/>
  <c r="Y685" i="26" l="1"/>
  <c r="X684" i="26"/>
  <c r="C683" i="26"/>
  <c r="B682" i="26"/>
  <c r="B683" i="26" l="1"/>
  <c r="C684" i="26"/>
  <c r="X685" i="26"/>
  <c r="Y686" i="26"/>
  <c r="C685" i="26" l="1"/>
  <c r="B684" i="26"/>
  <c r="Y687" i="26"/>
  <c r="X686" i="26"/>
  <c r="X687" i="26" l="1"/>
  <c r="Y688" i="26"/>
  <c r="B685" i="26"/>
  <c r="C686" i="26"/>
  <c r="Y689" i="26" l="1"/>
  <c r="X688" i="26"/>
  <c r="C687" i="26"/>
  <c r="B686" i="26"/>
  <c r="B687" i="26" l="1"/>
  <c r="C688" i="26"/>
  <c r="X689" i="26"/>
  <c r="Y690" i="26"/>
  <c r="C689" i="26" l="1"/>
  <c r="B688" i="26"/>
  <c r="Y691" i="26"/>
  <c r="X690" i="26"/>
  <c r="X691" i="26" l="1"/>
  <c r="Y692" i="26"/>
  <c r="B689" i="26"/>
  <c r="C690" i="26"/>
  <c r="Y693" i="26" l="1"/>
  <c r="X692" i="26"/>
  <c r="C691" i="26"/>
  <c r="B690" i="26"/>
  <c r="B691" i="26" l="1"/>
  <c r="C692" i="26"/>
  <c r="X693" i="26"/>
  <c r="Y694" i="26"/>
  <c r="C693" i="26" l="1"/>
  <c r="B692" i="26"/>
  <c r="Y695" i="26"/>
  <c r="X694" i="26"/>
  <c r="X695" i="26" l="1"/>
  <c r="Y696" i="26"/>
  <c r="B693" i="26"/>
  <c r="C694" i="26"/>
  <c r="Y697" i="26" l="1"/>
  <c r="X696" i="26"/>
  <c r="C695" i="26"/>
  <c r="B694" i="26"/>
  <c r="B695" i="26" l="1"/>
  <c r="C696" i="26"/>
  <c r="X697" i="26"/>
  <c r="Y698" i="26"/>
  <c r="C697" i="26" l="1"/>
  <c r="B696" i="26"/>
  <c r="Y699" i="26"/>
  <c r="X698" i="26"/>
  <c r="X699" i="26" l="1"/>
  <c r="Y700" i="26"/>
  <c r="B697" i="26"/>
  <c r="C698" i="26"/>
  <c r="Y701" i="26" l="1"/>
  <c r="X700" i="26"/>
  <c r="C699" i="26"/>
  <c r="B698" i="26"/>
  <c r="B699" i="26" l="1"/>
  <c r="C700" i="26"/>
  <c r="X701" i="26"/>
  <c r="Y702" i="26"/>
  <c r="Y703" i="26" l="1"/>
  <c r="X702" i="26"/>
  <c r="C701" i="26"/>
  <c r="B700" i="26"/>
  <c r="B701" i="26" l="1"/>
  <c r="C702" i="26"/>
  <c r="X703" i="26"/>
  <c r="Y704" i="26"/>
  <c r="C703" i="26" l="1"/>
  <c r="B702" i="26"/>
  <c r="X704" i="26"/>
  <c r="Y705" i="26"/>
  <c r="Y706" i="26" l="1"/>
  <c r="X705" i="26"/>
  <c r="B703" i="26"/>
  <c r="C704" i="26"/>
  <c r="C705" i="26" l="1"/>
  <c r="B704" i="26"/>
  <c r="Y707" i="26"/>
  <c r="X706" i="26"/>
  <c r="X707" i="26" l="1"/>
  <c r="Y708" i="26"/>
  <c r="B705" i="26"/>
  <c r="C706" i="26"/>
  <c r="Y709" i="26" l="1"/>
  <c r="X708" i="26"/>
  <c r="C707" i="26"/>
  <c r="B706" i="26"/>
  <c r="B707" i="26" l="1"/>
  <c r="C708" i="26"/>
  <c r="Y710" i="26"/>
  <c r="X709" i="26"/>
  <c r="C709" i="26" l="1"/>
  <c r="B708" i="26"/>
  <c r="X710" i="26"/>
  <c r="Y711" i="26"/>
  <c r="X711" i="26" l="1"/>
  <c r="Y712" i="26"/>
  <c r="B709" i="26"/>
  <c r="C710" i="26"/>
  <c r="C711" i="26" l="1"/>
  <c r="B710" i="26"/>
  <c r="X712" i="26"/>
  <c r="Y713" i="26"/>
  <c r="Y714" i="26" l="1"/>
  <c r="X713" i="26"/>
  <c r="B711" i="26"/>
  <c r="C712" i="26"/>
  <c r="C713" i="26" l="1"/>
  <c r="B712" i="26"/>
  <c r="X714" i="26"/>
  <c r="Y715" i="26"/>
  <c r="X715" i="26" l="1"/>
  <c r="Y716" i="26"/>
  <c r="B713" i="26"/>
  <c r="C714" i="26"/>
  <c r="X716" i="26" l="1"/>
  <c r="Y717" i="26"/>
  <c r="C715" i="26"/>
  <c r="B714" i="26"/>
  <c r="Y718" i="26" l="1"/>
  <c r="X717" i="26"/>
  <c r="B715" i="26"/>
  <c r="C716" i="26"/>
  <c r="C717" i="26" l="1"/>
  <c r="B716" i="26"/>
  <c r="X718" i="26"/>
  <c r="Y719" i="26"/>
  <c r="X719" i="26" l="1"/>
  <c r="Y720" i="26"/>
  <c r="B717" i="26"/>
  <c r="C718" i="26"/>
  <c r="X720" i="26" l="1"/>
  <c r="Y721" i="26"/>
  <c r="C719" i="26"/>
  <c r="B718" i="26"/>
  <c r="Y722" i="26" l="1"/>
  <c r="X721" i="26"/>
  <c r="B719" i="26"/>
  <c r="C720" i="26"/>
  <c r="C721" i="26" l="1"/>
  <c r="B720" i="26"/>
  <c r="X722" i="26"/>
  <c r="Y723" i="26"/>
  <c r="X723" i="26" l="1"/>
  <c r="Y724" i="26"/>
  <c r="B721" i="26"/>
  <c r="C722" i="26"/>
  <c r="X724" i="26" l="1"/>
  <c r="Y725" i="26"/>
  <c r="C723" i="26"/>
  <c r="B722" i="26"/>
  <c r="Y726" i="26" l="1"/>
  <c r="X725" i="26"/>
  <c r="B723" i="26"/>
  <c r="C724" i="26"/>
  <c r="C725" i="26" l="1"/>
  <c r="B724" i="26"/>
  <c r="X726" i="26"/>
  <c r="Y727" i="26"/>
  <c r="X727" i="26" l="1"/>
  <c r="Y728" i="26"/>
  <c r="B725" i="26"/>
  <c r="C726" i="26"/>
  <c r="X728" i="26" l="1"/>
  <c r="Y729" i="26"/>
  <c r="C727" i="26"/>
  <c r="B726" i="26"/>
  <c r="Y730" i="26" l="1"/>
  <c r="X729" i="26"/>
  <c r="B727" i="26"/>
  <c r="C728" i="26"/>
  <c r="C729" i="26" l="1"/>
  <c r="B728" i="26"/>
  <c r="X730" i="26"/>
  <c r="Y731" i="26"/>
  <c r="X731" i="26" l="1"/>
  <c r="Y732" i="26"/>
  <c r="B729" i="26"/>
  <c r="C730" i="26"/>
  <c r="X732" i="26" l="1"/>
  <c r="Y733" i="26"/>
  <c r="C731" i="26"/>
  <c r="B730" i="26"/>
  <c r="Y734" i="26" l="1"/>
  <c r="X733" i="26"/>
  <c r="B731" i="26"/>
  <c r="C732" i="26"/>
  <c r="C733" i="26" l="1"/>
  <c r="B732" i="26"/>
  <c r="Y735" i="26"/>
  <c r="X734" i="26"/>
  <c r="Y736" i="26" l="1"/>
  <c r="X735" i="26"/>
  <c r="B733" i="26"/>
  <c r="C734" i="26"/>
  <c r="C735" i="26" l="1"/>
  <c r="B734" i="26"/>
  <c r="X736" i="26"/>
  <c r="Y737" i="26"/>
  <c r="Y738" i="26" l="1"/>
  <c r="X737" i="26"/>
  <c r="B735" i="26"/>
  <c r="C736" i="26"/>
  <c r="C737" i="26" l="1"/>
  <c r="B736" i="26"/>
  <c r="X738" i="26"/>
  <c r="Y739" i="26"/>
  <c r="X739" i="26" l="1"/>
  <c r="Y740" i="26"/>
  <c r="B737" i="26"/>
  <c r="C738" i="26"/>
  <c r="X740" i="26" l="1"/>
  <c r="Y741" i="26"/>
  <c r="C739" i="26"/>
  <c r="B738" i="26"/>
  <c r="Y742" i="26" l="1"/>
  <c r="X741" i="26"/>
  <c r="B739" i="26"/>
  <c r="C740" i="26"/>
  <c r="B740" i="26" l="1"/>
  <c r="C741" i="26"/>
  <c r="X742" i="26"/>
  <c r="Y743" i="26"/>
  <c r="B741" i="26" l="1"/>
  <c r="C742" i="26"/>
  <c r="X743" i="26"/>
  <c r="Y744" i="26"/>
  <c r="B742" i="26" l="1"/>
  <c r="C743" i="26"/>
  <c r="X744" i="26"/>
  <c r="Y745" i="26"/>
  <c r="B743" i="26" l="1"/>
  <c r="C744" i="26"/>
  <c r="Y746" i="26"/>
  <c r="X745" i="26"/>
  <c r="B744" i="26" l="1"/>
  <c r="C745" i="26"/>
  <c r="X746" i="26"/>
  <c r="Y747" i="26"/>
  <c r="B745" i="26" l="1"/>
  <c r="C746" i="26"/>
  <c r="X747" i="26"/>
  <c r="Y748" i="26"/>
  <c r="B746" i="26" l="1"/>
  <c r="C747" i="26"/>
  <c r="X748" i="26"/>
  <c r="Y749" i="26"/>
  <c r="B747" i="26" l="1"/>
  <c r="C748" i="26"/>
  <c r="Y750" i="26"/>
  <c r="X749" i="26"/>
  <c r="B748" i="26" l="1"/>
  <c r="C749" i="26"/>
  <c r="X750" i="26"/>
  <c r="Y751" i="26"/>
  <c r="B749" i="26" l="1"/>
  <c r="C750" i="26"/>
  <c r="X751" i="26"/>
  <c r="Y752" i="26"/>
  <c r="X752" i="26" l="1"/>
  <c r="Y753" i="26"/>
  <c r="B750" i="26"/>
  <c r="C751" i="26"/>
  <c r="Y754" i="26" l="1"/>
  <c r="X753" i="26"/>
  <c r="B751" i="26"/>
  <c r="C752" i="26"/>
  <c r="B752" i="26" l="1"/>
  <c r="C753" i="26"/>
  <c r="X754" i="26"/>
  <c r="Y755" i="26"/>
  <c r="X755" i="26" l="1"/>
  <c r="Y756" i="26"/>
  <c r="B753" i="26"/>
  <c r="C754" i="26"/>
  <c r="B754" i="26" l="1"/>
  <c r="C755" i="26"/>
  <c r="X756" i="26"/>
  <c r="Y757" i="26"/>
  <c r="B755" i="26" l="1"/>
  <c r="C756" i="26"/>
  <c r="Y758" i="26"/>
  <c r="X757" i="26"/>
  <c r="B756" i="26" l="1"/>
  <c r="C757" i="26"/>
  <c r="X758" i="26"/>
  <c r="Y759" i="26"/>
  <c r="Y760" i="26" l="1"/>
  <c r="X759" i="26"/>
  <c r="B757" i="26"/>
  <c r="C758" i="26"/>
  <c r="B758" i="26" l="1"/>
  <c r="C759" i="26"/>
  <c r="X760" i="26"/>
  <c r="Y761" i="26"/>
  <c r="B759" i="26" l="1"/>
  <c r="C760" i="26"/>
  <c r="X761" i="26"/>
  <c r="Y762" i="26"/>
  <c r="Y763" i="26" l="1"/>
  <c r="X762" i="26"/>
  <c r="B760" i="26"/>
  <c r="C761" i="26"/>
  <c r="B761" i="26" l="1"/>
  <c r="C762" i="26"/>
  <c r="X763" i="26"/>
  <c r="Y764" i="26"/>
  <c r="Y765" i="26" l="1"/>
  <c r="X764" i="26"/>
  <c r="B762" i="26"/>
  <c r="C763" i="26"/>
  <c r="B763" i="26" l="1"/>
  <c r="C764" i="26"/>
  <c r="X765" i="26"/>
  <c r="Y766" i="26"/>
  <c r="B764" i="26" l="1"/>
  <c r="C765" i="26"/>
  <c r="Y767" i="26"/>
  <c r="X766" i="26"/>
  <c r="B765" i="26" l="1"/>
  <c r="C766" i="26"/>
  <c r="X767" i="26"/>
  <c r="Y768" i="26"/>
  <c r="X768" i="26" l="1"/>
  <c r="Y769" i="26"/>
  <c r="B766" i="26"/>
  <c r="C767" i="26"/>
  <c r="X769" i="26" l="1"/>
  <c r="Y770" i="26"/>
  <c r="B767" i="26"/>
  <c r="C768" i="26"/>
  <c r="Y771" i="26" l="1"/>
  <c r="X770" i="26"/>
  <c r="B768" i="26"/>
  <c r="C769" i="26"/>
  <c r="B769" i="26" l="1"/>
  <c r="C770" i="26"/>
  <c r="X771" i="26"/>
  <c r="Y772" i="26"/>
  <c r="B770" i="26" l="1"/>
  <c r="C771" i="26"/>
  <c r="X772" i="26"/>
  <c r="Y773" i="26"/>
  <c r="B771" i="26" l="1"/>
  <c r="C772" i="26"/>
  <c r="X773" i="26"/>
  <c r="Y774" i="26"/>
  <c r="B772" i="26" l="1"/>
  <c r="C773" i="26"/>
  <c r="Y775" i="26"/>
  <c r="X774" i="26"/>
  <c r="B773" i="26" l="1"/>
  <c r="C774" i="26"/>
  <c r="X775" i="26"/>
  <c r="Y776" i="26"/>
  <c r="B774" i="26" l="1"/>
  <c r="C775" i="26"/>
  <c r="X776" i="26"/>
  <c r="Y777" i="26"/>
  <c r="B775" i="26" l="1"/>
  <c r="C776" i="26"/>
  <c r="X777" i="26"/>
  <c r="Y778" i="26"/>
  <c r="B776" i="26" l="1"/>
  <c r="C777" i="26"/>
  <c r="Y779" i="26"/>
  <c r="X778" i="26"/>
  <c r="B777" i="26" l="1"/>
  <c r="C778" i="26"/>
  <c r="X779" i="26"/>
  <c r="Y780" i="26"/>
  <c r="B778" i="26" l="1"/>
  <c r="C779" i="26"/>
  <c r="X780" i="26"/>
  <c r="Y781" i="26"/>
  <c r="B779" i="26" l="1"/>
  <c r="C780" i="26"/>
  <c r="X781" i="26"/>
  <c r="Y782" i="26"/>
  <c r="Y783" i="26" l="1"/>
  <c r="X782" i="26"/>
  <c r="B780" i="26"/>
  <c r="C781" i="26"/>
  <c r="B781" i="26" l="1"/>
  <c r="C782" i="26"/>
  <c r="Y784" i="26"/>
  <c r="X783" i="26"/>
  <c r="B782" i="26" l="1"/>
  <c r="C783" i="26"/>
  <c r="X784" i="26"/>
  <c r="Y785" i="26"/>
  <c r="B783" i="26" l="1"/>
  <c r="C784" i="26"/>
  <c r="Y786" i="26"/>
  <c r="X785" i="26"/>
  <c r="B784" i="26" l="1"/>
  <c r="C785" i="26"/>
  <c r="X786" i="26"/>
  <c r="Y787" i="26"/>
  <c r="B785" i="26" l="1"/>
  <c r="C786" i="26"/>
  <c r="X787" i="26"/>
  <c r="Y788" i="26"/>
  <c r="B786" i="26" l="1"/>
  <c r="C787" i="26"/>
  <c r="X788" i="26"/>
  <c r="Y789" i="26"/>
  <c r="B787" i="26" l="1"/>
  <c r="C788" i="26"/>
  <c r="Y790" i="26"/>
  <c r="X789" i="26"/>
  <c r="B788" i="26" l="1"/>
  <c r="C789" i="26"/>
  <c r="X790" i="26"/>
  <c r="Y791" i="26"/>
  <c r="X791" i="26" l="1"/>
  <c r="Y792" i="26"/>
  <c r="B789" i="26"/>
  <c r="C790" i="26"/>
  <c r="X792" i="26" l="1"/>
  <c r="Y793" i="26"/>
  <c r="B790" i="26"/>
  <c r="C791" i="26"/>
  <c r="Y794" i="26" l="1"/>
  <c r="X793" i="26"/>
  <c r="B791" i="26"/>
  <c r="C792" i="26"/>
  <c r="B792" i="26" l="1"/>
  <c r="C793" i="26"/>
  <c r="X794" i="26"/>
  <c r="Y795" i="26"/>
  <c r="X795" i="26" l="1"/>
  <c r="Y796" i="26"/>
  <c r="B793" i="26"/>
  <c r="C794" i="26"/>
  <c r="X796" i="26" l="1"/>
  <c r="Y797" i="26"/>
  <c r="B794" i="26"/>
  <c r="C795" i="26"/>
  <c r="Y798" i="26" l="1"/>
  <c r="X797" i="26"/>
  <c r="B795" i="26"/>
  <c r="C796" i="26"/>
  <c r="B796" i="26" l="1"/>
  <c r="C797" i="26"/>
  <c r="X798" i="26"/>
  <c r="Y799" i="26"/>
  <c r="B797" i="26" l="1"/>
  <c r="C798" i="26"/>
  <c r="X799" i="26"/>
  <c r="Y800" i="26"/>
  <c r="B798" i="26" l="1"/>
  <c r="C799" i="26"/>
  <c r="X800" i="26"/>
  <c r="Y801" i="26"/>
  <c r="Y802" i="26" l="1"/>
  <c r="X801" i="26"/>
  <c r="B799" i="26"/>
  <c r="C800" i="26"/>
  <c r="B800" i="26" l="1"/>
  <c r="C801" i="26"/>
  <c r="X802" i="26"/>
  <c r="Y803" i="26"/>
  <c r="X803" i="26" l="1"/>
  <c r="Y804" i="26"/>
  <c r="B801" i="26"/>
  <c r="C802" i="26"/>
  <c r="X804" i="26" l="1"/>
  <c r="Y805" i="26"/>
  <c r="B802" i="26"/>
  <c r="C803" i="26"/>
  <c r="Y806" i="26" l="1"/>
  <c r="X805" i="26"/>
  <c r="B803" i="26"/>
  <c r="C804" i="26"/>
  <c r="B804" i="26" l="1"/>
  <c r="C805" i="26"/>
  <c r="X806" i="26"/>
  <c r="Y807" i="26"/>
  <c r="B805" i="26" l="1"/>
  <c r="C806" i="26"/>
  <c r="X807" i="26"/>
  <c r="Y808" i="26"/>
  <c r="B806" i="26" l="1"/>
  <c r="C807" i="26"/>
  <c r="X808" i="26"/>
  <c r="Y809" i="26"/>
  <c r="B807" i="26" l="1"/>
  <c r="C808" i="26"/>
  <c r="Y810" i="26"/>
  <c r="X809" i="26"/>
  <c r="B808" i="26" l="1"/>
  <c r="C809" i="26"/>
  <c r="X810" i="26"/>
  <c r="Y811" i="26"/>
  <c r="X811" i="26" s="1"/>
  <c r="B809" i="26" l="1"/>
  <c r="C810" i="26"/>
  <c r="B810" i="26" l="1"/>
  <c r="C811" i="26"/>
  <c r="B811" i="26" s="1"/>
  <c r="F53" i="25" l="1"/>
  <c r="K44" i="25"/>
  <c r="K93" i="25"/>
  <c r="K91" i="25"/>
  <c r="K68" i="25"/>
  <c r="K94" i="25"/>
  <c r="K99" i="25"/>
  <c r="K76" i="25"/>
  <c r="K56" i="25"/>
  <c r="K97" i="25"/>
  <c r="K82" i="25"/>
  <c r="K90" i="25"/>
  <c r="K65" i="25"/>
  <c r="K41" i="25"/>
  <c r="K88" i="25"/>
  <c r="K66" i="25"/>
  <c r="K55" i="25"/>
  <c r="K86" i="25"/>
  <c r="K43" i="25"/>
  <c r="K59" i="25"/>
  <c r="M32" i="26"/>
  <c r="M33" i="26" s="1"/>
  <c r="M34" i="26" s="1"/>
  <c r="M35" i="26" s="1"/>
  <c r="M36" i="26" s="1"/>
  <c r="M37" i="26" s="1"/>
  <c r="M38" i="26" s="1"/>
  <c r="M39" i="26" s="1"/>
  <c r="M40" i="26" s="1"/>
  <c r="M41" i="26" s="1"/>
  <c r="M42" i="26" s="1"/>
  <c r="M43" i="26" s="1"/>
  <c r="M44" i="26" s="1"/>
  <c r="M45" i="26" s="1"/>
  <c r="M46" i="26" s="1"/>
  <c r="M47" i="26" s="1"/>
  <c r="M48" i="26" s="1"/>
  <c r="M49" i="26" s="1"/>
  <c r="M50" i="26" s="1"/>
  <c r="M51" i="26" s="1"/>
  <c r="M52" i="26" s="1"/>
  <c r="M53" i="26" s="1"/>
  <c r="M54" i="26" s="1"/>
  <c r="M55" i="26" s="1"/>
  <c r="M56" i="26" s="1"/>
  <c r="M57" i="26" s="1"/>
  <c r="M58" i="26" s="1"/>
  <c r="M59" i="26" s="1"/>
  <c r="M60" i="26" s="1"/>
  <c r="M61" i="26" s="1"/>
  <c r="M62" i="26" s="1"/>
  <c r="M63" i="26" s="1"/>
  <c r="M64" i="26" s="1"/>
  <c r="M65" i="26" s="1"/>
  <c r="M66" i="26" s="1"/>
  <c r="M67" i="26" s="1"/>
  <c r="M68" i="26" s="1"/>
  <c r="M69" i="26" s="1"/>
  <c r="M70" i="26" s="1"/>
  <c r="M71" i="26" s="1"/>
  <c r="M72" i="26" s="1"/>
  <c r="M73" i="26" s="1"/>
  <c r="M74" i="26" s="1"/>
  <c r="M75" i="26" s="1"/>
  <c r="M76" i="26" s="1"/>
  <c r="M77" i="26" s="1"/>
  <c r="M78" i="26" s="1"/>
  <c r="M79" i="26" s="1"/>
  <c r="M80" i="26" s="1"/>
  <c r="M81" i="26" s="1"/>
  <c r="M82" i="26" s="1"/>
  <c r="M83" i="26" s="1"/>
  <c r="M84" i="26" s="1"/>
  <c r="M85" i="26" s="1"/>
  <c r="M86" i="26" s="1"/>
  <c r="M87" i="26" s="1"/>
  <c r="M88" i="26" s="1"/>
  <c r="M89" i="26" s="1"/>
  <c r="M90" i="26" s="1"/>
  <c r="M91" i="26" s="1"/>
  <c r="M92" i="26" s="1"/>
  <c r="M93" i="26" s="1"/>
  <c r="M94" i="26" s="1"/>
  <c r="M95" i="26" s="1"/>
  <c r="M96" i="26" s="1"/>
  <c r="M97" i="26" s="1"/>
  <c r="M98" i="26" s="1"/>
  <c r="M99" i="26" s="1"/>
  <c r="M100" i="26" s="1"/>
  <c r="M101" i="26" s="1"/>
  <c r="M102" i="26" s="1"/>
  <c r="M103" i="26" s="1"/>
  <c r="M104" i="26" s="1"/>
  <c r="M105" i="26" s="1"/>
  <c r="M106" i="26" s="1"/>
  <c r="M107" i="26" s="1"/>
  <c r="M108" i="26" s="1"/>
  <c r="M109" i="26" s="1"/>
  <c r="M110" i="26" s="1"/>
  <c r="M111" i="26" s="1"/>
  <c r="M112" i="26" s="1"/>
  <c r="M113" i="26" s="1"/>
  <c r="M114" i="26" s="1"/>
  <c r="M115" i="26" s="1"/>
  <c r="M116" i="26" s="1"/>
  <c r="M117" i="26" s="1"/>
  <c r="M118" i="26" s="1"/>
  <c r="M119" i="26" s="1"/>
  <c r="M120" i="26" s="1"/>
  <c r="M121" i="26" s="1"/>
  <c r="M122" i="26" s="1"/>
  <c r="M123" i="26" s="1"/>
  <c r="M124" i="26" s="1"/>
  <c r="M125" i="26" s="1"/>
  <c r="M126" i="26" s="1"/>
  <c r="M127" i="26" s="1"/>
  <c r="M128" i="26" s="1"/>
  <c r="M129" i="26" s="1"/>
  <c r="M130" i="26" s="1"/>
  <c r="M131" i="26" s="1"/>
  <c r="M132" i="26" s="1"/>
  <c r="M133" i="26" s="1"/>
  <c r="M134" i="26" s="1"/>
  <c r="M135" i="26" s="1"/>
  <c r="M136" i="26" s="1"/>
  <c r="M137" i="26" s="1"/>
  <c r="M138" i="26" s="1"/>
  <c r="M139" i="26" s="1"/>
  <c r="M140" i="26" s="1"/>
  <c r="M141" i="26" s="1"/>
  <c r="M142" i="26" s="1"/>
  <c r="M143" i="26" s="1"/>
  <c r="M144" i="26" s="1"/>
  <c r="M145" i="26" s="1"/>
  <c r="M146" i="26" s="1"/>
  <c r="M147" i="26" s="1"/>
  <c r="M148" i="26" s="1"/>
  <c r="M149" i="26" s="1"/>
  <c r="M150" i="26" s="1"/>
  <c r="M151" i="26" s="1"/>
  <c r="M152" i="26" s="1"/>
  <c r="M153" i="26" s="1"/>
  <c r="M154" i="26" s="1"/>
  <c r="M155" i="26" s="1"/>
  <c r="M156" i="26" s="1"/>
  <c r="M157" i="26" s="1"/>
  <c r="M158" i="26" s="1"/>
  <c r="M159" i="26" s="1"/>
  <c r="M160" i="26" s="1"/>
  <c r="M161" i="26" s="1"/>
  <c r="M162" i="26" s="1"/>
  <c r="M163" i="26" s="1"/>
  <c r="M164" i="26" s="1"/>
  <c r="M165" i="26" s="1"/>
  <c r="M166" i="26" s="1"/>
  <c r="M167" i="26" s="1"/>
  <c r="M168" i="26" s="1"/>
  <c r="M169" i="26" s="1"/>
  <c r="M170" i="26" s="1"/>
  <c r="M171" i="26" s="1"/>
  <c r="M172" i="26" s="1"/>
  <c r="M173" i="26" s="1"/>
  <c r="M174" i="26" s="1"/>
  <c r="M175" i="26" s="1"/>
  <c r="M176" i="26" s="1"/>
  <c r="M177" i="26" s="1"/>
  <c r="M178" i="26" s="1"/>
  <c r="M179" i="26" s="1"/>
  <c r="M180" i="26" s="1"/>
  <c r="M181" i="26" s="1"/>
  <c r="M182" i="26" s="1"/>
  <c r="M183" i="26" s="1"/>
  <c r="M184" i="26" s="1"/>
  <c r="M185" i="26" s="1"/>
  <c r="M186" i="26" s="1"/>
  <c r="M187" i="26" s="1"/>
  <c r="M188" i="26" s="1"/>
  <c r="M189" i="26" s="1"/>
  <c r="M190" i="26" s="1"/>
  <c r="M191" i="26" s="1"/>
  <c r="M192" i="26" s="1"/>
  <c r="M193" i="26" s="1"/>
  <c r="M194" i="26" s="1"/>
  <c r="M195" i="26" s="1"/>
  <c r="M196" i="26" s="1"/>
  <c r="M197" i="26" s="1"/>
  <c r="M198" i="26" s="1"/>
  <c r="M199" i="26" s="1"/>
  <c r="M200" i="26" s="1"/>
  <c r="M201" i="26" s="1"/>
  <c r="M202" i="26" s="1"/>
  <c r="M203" i="26" s="1"/>
  <c r="M204" i="26" s="1"/>
  <c r="M205" i="26" s="1"/>
  <c r="M206" i="26" s="1"/>
  <c r="M207" i="26" s="1"/>
  <c r="M208" i="26" s="1"/>
  <c r="M209" i="26" s="1"/>
  <c r="M210" i="26" s="1"/>
  <c r="M211" i="26" s="1"/>
  <c r="M212" i="26" s="1"/>
  <c r="M213" i="26" s="1"/>
  <c r="M214" i="26" s="1"/>
  <c r="M215" i="26" s="1"/>
  <c r="M216" i="26" s="1"/>
  <c r="M217" i="26" s="1"/>
  <c r="M218" i="26" s="1"/>
  <c r="M219" i="26" s="1"/>
  <c r="M220" i="26" s="1"/>
  <c r="M221" i="26" s="1"/>
  <c r="M222" i="26" s="1"/>
  <c r="M223" i="26" s="1"/>
  <c r="M224" i="26" s="1"/>
  <c r="M225" i="26" s="1"/>
  <c r="M226" i="26" s="1"/>
  <c r="M227" i="26" s="1"/>
  <c r="M228" i="26" s="1"/>
  <c r="M229" i="26" s="1"/>
  <c r="M230" i="26" s="1"/>
  <c r="M231" i="26" s="1"/>
  <c r="M232" i="26" s="1"/>
  <c r="M233" i="26" s="1"/>
  <c r="M234" i="26" s="1"/>
  <c r="M235" i="26" s="1"/>
  <c r="M236" i="26" s="1"/>
  <c r="M237" i="26" s="1"/>
  <c r="M238" i="26" s="1"/>
  <c r="M239" i="26" s="1"/>
  <c r="M240" i="26" s="1"/>
  <c r="M241" i="26" s="1"/>
  <c r="M242" i="26" s="1"/>
  <c r="M243" i="26" s="1"/>
  <c r="M244" i="26" s="1"/>
  <c r="M245" i="26" s="1"/>
  <c r="M246" i="26" s="1"/>
  <c r="M247" i="26" s="1"/>
  <c r="M248" i="26" s="1"/>
  <c r="M249" i="26" s="1"/>
  <c r="M250" i="26" s="1"/>
  <c r="M251" i="26" s="1"/>
  <c r="M252" i="26" s="1"/>
  <c r="M253" i="26" s="1"/>
  <c r="M254" i="26" s="1"/>
  <c r="M255" i="26" s="1"/>
  <c r="M256" i="26" s="1"/>
  <c r="M257" i="26" s="1"/>
  <c r="M258" i="26" s="1"/>
  <c r="M259" i="26" s="1"/>
  <c r="M260" i="26" s="1"/>
  <c r="M261" i="26" s="1"/>
  <c r="M262" i="26" s="1"/>
  <c r="M263" i="26" s="1"/>
  <c r="M264" i="26" s="1"/>
  <c r="M265" i="26" s="1"/>
  <c r="M266" i="26" s="1"/>
  <c r="M267" i="26" s="1"/>
  <c r="M268" i="26" s="1"/>
  <c r="M269" i="26" s="1"/>
  <c r="M270" i="26" s="1"/>
  <c r="M271" i="26" s="1"/>
  <c r="M272" i="26" s="1"/>
  <c r="M273" i="26" s="1"/>
  <c r="M274" i="26" s="1"/>
  <c r="M275" i="26" s="1"/>
  <c r="M276" i="26" s="1"/>
  <c r="M277" i="26" s="1"/>
  <c r="M278" i="26" s="1"/>
  <c r="M279" i="26" s="1"/>
  <c r="M280" i="26" s="1"/>
  <c r="M281" i="26" s="1"/>
  <c r="M282" i="26" s="1"/>
  <c r="M283" i="26" s="1"/>
  <c r="M284" i="26" s="1"/>
  <c r="M285" i="26" s="1"/>
  <c r="M286" i="26" s="1"/>
  <c r="M287" i="26" s="1"/>
  <c r="M288" i="26" s="1"/>
  <c r="M289" i="26" s="1"/>
  <c r="M290" i="26" s="1"/>
  <c r="M291" i="26" s="1"/>
  <c r="M292" i="26" s="1"/>
  <c r="M293" i="26" s="1"/>
  <c r="M294" i="26" s="1"/>
  <c r="M295" i="26" s="1"/>
  <c r="M296" i="26" s="1"/>
  <c r="M297" i="26" s="1"/>
  <c r="M298" i="26" s="1"/>
  <c r="M299" i="26" s="1"/>
  <c r="M300" i="26" s="1"/>
  <c r="M301" i="26" s="1"/>
  <c r="M302" i="26" s="1"/>
  <c r="M303" i="26" s="1"/>
  <c r="M304" i="26" s="1"/>
  <c r="M305" i="26" s="1"/>
  <c r="M306" i="26" s="1"/>
  <c r="M307" i="26" s="1"/>
  <c r="M308" i="26" s="1"/>
  <c r="M309" i="26" s="1"/>
  <c r="M310" i="26" s="1"/>
  <c r="M311" i="26" s="1"/>
  <c r="M312" i="26" s="1"/>
  <c r="M313" i="26" s="1"/>
  <c r="M314" i="26" s="1"/>
  <c r="M315" i="26" s="1"/>
  <c r="M316" i="26" s="1"/>
  <c r="M317" i="26" s="1"/>
  <c r="M318" i="26" s="1"/>
  <c r="M319" i="26" s="1"/>
  <c r="M320" i="26" s="1"/>
  <c r="M321" i="26" s="1"/>
  <c r="M322" i="26" s="1"/>
  <c r="M323" i="26" s="1"/>
  <c r="M324" i="26" s="1"/>
  <c r="M325" i="26" s="1"/>
  <c r="M326" i="26" s="1"/>
  <c r="M327" i="26" s="1"/>
  <c r="M328" i="26" s="1"/>
  <c r="M329" i="26" s="1"/>
  <c r="M330" i="26" s="1"/>
  <c r="M331" i="26" s="1"/>
  <c r="M332" i="26" s="1"/>
  <c r="M333" i="26" s="1"/>
  <c r="M334" i="26" s="1"/>
  <c r="M335" i="26" s="1"/>
  <c r="M336" i="26" s="1"/>
  <c r="M337" i="26" s="1"/>
  <c r="M338" i="26" s="1"/>
  <c r="M339" i="26" s="1"/>
  <c r="M340" i="26" s="1"/>
  <c r="M341" i="26" s="1"/>
  <c r="M342" i="26" s="1"/>
  <c r="M343" i="26" s="1"/>
  <c r="M344" i="26" s="1"/>
  <c r="M345" i="26" s="1"/>
  <c r="M346" i="26" s="1"/>
  <c r="M347" i="26" s="1"/>
  <c r="M348" i="26" s="1"/>
  <c r="M349" i="26" s="1"/>
  <c r="M350" i="26" s="1"/>
  <c r="M351" i="26" s="1"/>
  <c r="M352" i="26" s="1"/>
  <c r="M353" i="26" s="1"/>
  <c r="M354" i="26" s="1"/>
  <c r="M355" i="26" s="1"/>
  <c r="M356" i="26" s="1"/>
  <c r="M357" i="26" s="1"/>
  <c r="M358" i="26" s="1"/>
  <c r="M359" i="26" s="1"/>
  <c r="M360" i="26" s="1"/>
  <c r="M361" i="26" s="1"/>
  <c r="M362" i="26" s="1"/>
  <c r="M363" i="26" s="1"/>
  <c r="M364" i="26" s="1"/>
  <c r="M365" i="26" s="1"/>
  <c r="M366" i="26" s="1"/>
  <c r="M367" i="26" s="1"/>
  <c r="M368" i="26" s="1"/>
  <c r="M369" i="26" s="1"/>
  <c r="M370" i="26" s="1"/>
  <c r="M371" i="26" s="1"/>
  <c r="M372" i="26" s="1"/>
  <c r="M373" i="26" s="1"/>
  <c r="M374" i="26" s="1"/>
  <c r="M375" i="26" s="1"/>
  <c r="M376" i="26" s="1"/>
  <c r="M377" i="26" s="1"/>
  <c r="M378" i="26" s="1"/>
  <c r="M379" i="26" s="1"/>
  <c r="M380" i="26" s="1"/>
  <c r="M381" i="26" s="1"/>
  <c r="M382" i="26" s="1"/>
  <c r="M383" i="26" s="1"/>
  <c r="M384" i="26" s="1"/>
  <c r="M385" i="26" s="1"/>
  <c r="M386" i="26" s="1"/>
  <c r="M387" i="26" s="1"/>
  <c r="M388" i="26" s="1"/>
  <c r="M389" i="26" s="1"/>
  <c r="M390" i="26" s="1"/>
  <c r="M391" i="26" s="1"/>
  <c r="M392" i="26" s="1"/>
  <c r="M393" i="26" s="1"/>
  <c r="M394" i="26" s="1"/>
  <c r="M395" i="26" s="1"/>
  <c r="M396" i="26" s="1"/>
  <c r="M397" i="26" s="1"/>
  <c r="M398" i="26" s="1"/>
  <c r="M399" i="26" s="1"/>
  <c r="M400" i="26" s="1"/>
  <c r="M401" i="26" s="1"/>
  <c r="M402" i="26" s="1"/>
  <c r="M403" i="26" s="1"/>
  <c r="M404" i="26" s="1"/>
  <c r="M405" i="26" s="1"/>
  <c r="M406" i="26" s="1"/>
  <c r="M407" i="26" s="1"/>
  <c r="M408" i="26" s="1"/>
  <c r="M409" i="26" s="1"/>
  <c r="M410" i="26" s="1"/>
  <c r="M411" i="26" s="1"/>
  <c r="M412" i="26" s="1"/>
  <c r="M413" i="26" s="1"/>
  <c r="M414" i="26" s="1"/>
  <c r="M415" i="26" s="1"/>
  <c r="M416" i="26" s="1"/>
  <c r="M417" i="26" s="1"/>
  <c r="M418" i="26" s="1"/>
  <c r="M419" i="26" s="1"/>
  <c r="M420" i="26" s="1"/>
  <c r="M421" i="26" s="1"/>
  <c r="M422" i="26" s="1"/>
  <c r="M423" i="26" s="1"/>
  <c r="M424" i="26" s="1"/>
  <c r="M425" i="26" s="1"/>
  <c r="M426" i="26" s="1"/>
  <c r="M427" i="26" s="1"/>
  <c r="M428" i="26" s="1"/>
  <c r="M429" i="26" s="1"/>
  <c r="M430" i="26" s="1"/>
  <c r="M431" i="26" s="1"/>
  <c r="M432" i="26" s="1"/>
  <c r="M433" i="26" s="1"/>
  <c r="M434" i="26" s="1"/>
  <c r="M435" i="26" s="1"/>
  <c r="M436" i="26" s="1"/>
  <c r="M437" i="26" s="1"/>
  <c r="M438" i="26" s="1"/>
  <c r="M439" i="26" s="1"/>
  <c r="M440" i="26" s="1"/>
  <c r="M441" i="26" s="1"/>
  <c r="M442" i="26" s="1"/>
  <c r="M443" i="26" s="1"/>
  <c r="M444" i="26" s="1"/>
  <c r="M445" i="26" s="1"/>
  <c r="M446" i="26" s="1"/>
  <c r="M447" i="26" s="1"/>
  <c r="M448" i="26" s="1"/>
  <c r="M449" i="26" s="1"/>
  <c r="M450" i="26" s="1"/>
  <c r="M451" i="26" s="1"/>
  <c r="M452" i="26" s="1"/>
  <c r="M453" i="26" s="1"/>
  <c r="M454" i="26" s="1"/>
  <c r="M455" i="26" s="1"/>
  <c r="M456" i="26" s="1"/>
  <c r="M457" i="26" s="1"/>
  <c r="M458" i="26" s="1"/>
  <c r="M459" i="26" s="1"/>
  <c r="M460" i="26" s="1"/>
  <c r="M461" i="26" s="1"/>
  <c r="M462" i="26" s="1"/>
  <c r="M463" i="26" s="1"/>
  <c r="M464" i="26" s="1"/>
  <c r="M465" i="26" s="1"/>
  <c r="M466" i="26" s="1"/>
  <c r="M467" i="26" s="1"/>
  <c r="M468" i="26" s="1"/>
  <c r="M469" i="26" s="1"/>
  <c r="M470" i="26" s="1"/>
  <c r="M471" i="26" s="1"/>
  <c r="M472" i="26" s="1"/>
  <c r="M473" i="26" s="1"/>
  <c r="M474" i="26" s="1"/>
  <c r="M475" i="26" s="1"/>
  <c r="M476" i="26" s="1"/>
  <c r="M477" i="26" s="1"/>
  <c r="M478" i="26" s="1"/>
  <c r="M479" i="26" s="1"/>
  <c r="M480" i="26" s="1"/>
  <c r="M481" i="26" s="1"/>
  <c r="M482" i="26" s="1"/>
  <c r="M483" i="26" s="1"/>
  <c r="M484" i="26" s="1"/>
  <c r="M485" i="26" s="1"/>
  <c r="M486" i="26" s="1"/>
  <c r="M487" i="26" s="1"/>
  <c r="M488" i="26" s="1"/>
  <c r="M489" i="26" s="1"/>
  <c r="M490" i="26" s="1"/>
  <c r="M491" i="26" s="1"/>
  <c r="M492" i="26" s="1"/>
  <c r="M493" i="26" s="1"/>
  <c r="M494" i="26" s="1"/>
  <c r="M495" i="26" s="1"/>
  <c r="M496" i="26" s="1"/>
  <c r="M497" i="26" s="1"/>
  <c r="M498" i="26" s="1"/>
  <c r="M499" i="26" s="1"/>
  <c r="M500" i="26" s="1"/>
  <c r="M501" i="26" s="1"/>
  <c r="M502" i="26" s="1"/>
  <c r="M503" i="26" s="1"/>
  <c r="M504" i="26" s="1"/>
  <c r="M505" i="26" s="1"/>
  <c r="M506" i="26" s="1"/>
  <c r="M507" i="26" s="1"/>
  <c r="M508" i="26" s="1"/>
  <c r="M509" i="26" s="1"/>
  <c r="M510" i="26" s="1"/>
  <c r="M511" i="26" s="1"/>
  <c r="M512" i="26" s="1"/>
  <c r="M513" i="26" s="1"/>
  <c r="M514" i="26" s="1"/>
  <c r="M515" i="26" s="1"/>
  <c r="M516" i="26" s="1"/>
  <c r="M517" i="26" s="1"/>
  <c r="M518" i="26" s="1"/>
  <c r="M519" i="26" s="1"/>
  <c r="M520" i="26" s="1"/>
  <c r="M521" i="26" s="1"/>
  <c r="M522" i="26" s="1"/>
  <c r="M523" i="26" s="1"/>
  <c r="M524" i="26" s="1"/>
  <c r="M525" i="26" s="1"/>
  <c r="M526" i="26" s="1"/>
  <c r="M527" i="26" s="1"/>
  <c r="M528" i="26" s="1"/>
  <c r="M529" i="26" s="1"/>
  <c r="M530" i="26" s="1"/>
  <c r="M531" i="26" s="1"/>
  <c r="M532" i="26" s="1"/>
  <c r="M533" i="26" s="1"/>
  <c r="M534" i="26" s="1"/>
  <c r="M535" i="26" s="1"/>
  <c r="M536" i="26" s="1"/>
  <c r="M537" i="26" s="1"/>
  <c r="M538" i="26" s="1"/>
  <c r="M539" i="26" s="1"/>
  <c r="M540" i="26" s="1"/>
  <c r="M541" i="26" s="1"/>
  <c r="M542" i="26" s="1"/>
  <c r="M543" i="26" s="1"/>
  <c r="M544" i="26" s="1"/>
  <c r="M545" i="26" s="1"/>
  <c r="M546" i="26" s="1"/>
  <c r="M547" i="26" s="1"/>
  <c r="M548" i="26" s="1"/>
  <c r="M549" i="26" s="1"/>
  <c r="M550" i="26" s="1"/>
  <c r="M551" i="26" s="1"/>
  <c r="M552" i="26" s="1"/>
  <c r="M553" i="26" s="1"/>
  <c r="M554" i="26" s="1"/>
  <c r="M555" i="26" s="1"/>
  <c r="M556" i="26" s="1"/>
  <c r="M557" i="26" s="1"/>
  <c r="M558" i="26" s="1"/>
  <c r="M559" i="26" s="1"/>
  <c r="M560" i="26" s="1"/>
  <c r="M561" i="26" s="1"/>
  <c r="M562" i="26" s="1"/>
  <c r="M563" i="26" s="1"/>
  <c r="M564" i="26" s="1"/>
  <c r="M565" i="26" s="1"/>
  <c r="M566" i="26" s="1"/>
  <c r="M567" i="26" s="1"/>
  <c r="M568" i="26" s="1"/>
  <c r="M569" i="26" s="1"/>
  <c r="M570" i="26" s="1"/>
  <c r="M571" i="26" s="1"/>
  <c r="M572" i="26" s="1"/>
  <c r="M573" i="26" s="1"/>
  <c r="M574" i="26" s="1"/>
  <c r="M575" i="26" s="1"/>
  <c r="M576" i="26" s="1"/>
  <c r="M577" i="26" s="1"/>
  <c r="M578" i="26" s="1"/>
  <c r="M579" i="26" s="1"/>
  <c r="M580" i="26" s="1"/>
  <c r="M581" i="26" s="1"/>
  <c r="M582" i="26" s="1"/>
  <c r="M583" i="26" s="1"/>
  <c r="M584" i="26" s="1"/>
  <c r="M585" i="26" s="1"/>
  <c r="M586" i="26" s="1"/>
  <c r="M587" i="26" s="1"/>
  <c r="M588" i="26" s="1"/>
  <c r="M589" i="26" s="1"/>
  <c r="M590" i="26" s="1"/>
  <c r="M591" i="26" s="1"/>
  <c r="M592" i="26" s="1"/>
  <c r="M593" i="26" s="1"/>
  <c r="M594" i="26" s="1"/>
  <c r="M595" i="26" s="1"/>
  <c r="M596" i="26" s="1"/>
  <c r="M597" i="26" s="1"/>
  <c r="M598" i="26" s="1"/>
  <c r="M599" i="26" s="1"/>
  <c r="M600" i="26" s="1"/>
  <c r="M601" i="26" s="1"/>
  <c r="M602" i="26" s="1"/>
  <c r="M603" i="26" s="1"/>
  <c r="M604" i="26" s="1"/>
  <c r="M605" i="26" s="1"/>
  <c r="M606" i="26" s="1"/>
  <c r="M607" i="26" s="1"/>
  <c r="M608" i="26" s="1"/>
  <c r="M609" i="26" s="1"/>
  <c r="M610" i="26" s="1"/>
  <c r="M611" i="26" s="1"/>
  <c r="M612" i="26" s="1"/>
  <c r="M613" i="26" s="1"/>
  <c r="M614" i="26" s="1"/>
  <c r="M615" i="26" s="1"/>
  <c r="M616" i="26" s="1"/>
  <c r="M617" i="26" s="1"/>
  <c r="M618" i="26" s="1"/>
  <c r="M619" i="26" s="1"/>
  <c r="M620" i="26" s="1"/>
  <c r="M621" i="26" s="1"/>
  <c r="M622" i="26" s="1"/>
  <c r="M623" i="26" s="1"/>
  <c r="M624" i="26" s="1"/>
  <c r="M625" i="26" s="1"/>
  <c r="M626" i="26" s="1"/>
  <c r="M627" i="26" s="1"/>
  <c r="M628" i="26" s="1"/>
  <c r="M629" i="26" s="1"/>
  <c r="M630" i="26" s="1"/>
  <c r="M631" i="26" s="1"/>
  <c r="M632" i="26" s="1"/>
  <c r="M633" i="26" s="1"/>
  <c r="M634" i="26" s="1"/>
  <c r="M635" i="26" s="1"/>
  <c r="M636" i="26" s="1"/>
  <c r="M637" i="26" s="1"/>
  <c r="M638" i="26" s="1"/>
  <c r="M639" i="26" s="1"/>
  <c r="M640" i="26" s="1"/>
  <c r="M641" i="26" s="1"/>
  <c r="M642" i="26" s="1"/>
  <c r="M643" i="26" s="1"/>
  <c r="M644" i="26" s="1"/>
  <c r="M645" i="26" s="1"/>
  <c r="M646" i="26" s="1"/>
  <c r="M647" i="26" s="1"/>
  <c r="M648" i="26" s="1"/>
  <c r="M649" i="26" s="1"/>
  <c r="M650" i="26" s="1"/>
  <c r="M651" i="26" s="1"/>
  <c r="M652" i="26" s="1"/>
  <c r="M653" i="26" s="1"/>
  <c r="M654" i="26" s="1"/>
  <c r="M655" i="26" s="1"/>
  <c r="M656" i="26" s="1"/>
  <c r="M657" i="26" s="1"/>
  <c r="M658" i="26" s="1"/>
  <c r="M659" i="26" s="1"/>
  <c r="M660" i="26" s="1"/>
  <c r="M661" i="26" s="1"/>
  <c r="M662" i="26" s="1"/>
  <c r="M663" i="26" s="1"/>
  <c r="M664" i="26" s="1"/>
  <c r="M665" i="26" s="1"/>
  <c r="M666" i="26" s="1"/>
  <c r="M667" i="26" s="1"/>
  <c r="M668" i="26" s="1"/>
  <c r="M669" i="26" s="1"/>
  <c r="M670" i="26" s="1"/>
  <c r="M671" i="26" s="1"/>
  <c r="M672" i="26" s="1"/>
  <c r="M673" i="26" s="1"/>
  <c r="M674" i="26" s="1"/>
  <c r="M675" i="26" s="1"/>
  <c r="M676" i="26" s="1"/>
  <c r="M677" i="26" s="1"/>
  <c r="M678" i="26" s="1"/>
  <c r="M679" i="26" s="1"/>
  <c r="M680" i="26" s="1"/>
  <c r="M681" i="26" s="1"/>
  <c r="M682" i="26" s="1"/>
  <c r="M683" i="26" s="1"/>
  <c r="M684" i="26" s="1"/>
  <c r="M685" i="26" s="1"/>
  <c r="M686" i="26" s="1"/>
  <c r="M687" i="26" s="1"/>
  <c r="M688" i="26" s="1"/>
  <c r="M689" i="26" s="1"/>
  <c r="M690" i="26" s="1"/>
  <c r="M691" i="26" s="1"/>
  <c r="M692" i="26" s="1"/>
  <c r="M693" i="26" s="1"/>
  <c r="M694" i="26" s="1"/>
  <c r="M695" i="26" s="1"/>
  <c r="M696" i="26" s="1"/>
  <c r="M697" i="26" s="1"/>
  <c r="M698" i="26" s="1"/>
  <c r="M699" i="26" s="1"/>
  <c r="M700" i="26" s="1"/>
  <c r="M701" i="26" s="1"/>
  <c r="M702" i="26" s="1"/>
  <c r="M703" i="26" s="1"/>
  <c r="M704" i="26" s="1"/>
  <c r="M705" i="26" s="1"/>
  <c r="M706" i="26" s="1"/>
  <c r="M707" i="26" s="1"/>
  <c r="M708" i="26" s="1"/>
  <c r="M709" i="26" s="1"/>
  <c r="M710" i="26" s="1"/>
  <c r="M711" i="26" s="1"/>
  <c r="M712" i="26" s="1"/>
  <c r="M713" i="26" s="1"/>
  <c r="M714" i="26" s="1"/>
  <c r="M715" i="26" s="1"/>
  <c r="M716" i="26" s="1"/>
  <c r="M717" i="26" s="1"/>
  <c r="M718" i="26" s="1"/>
  <c r="M719" i="26" s="1"/>
  <c r="M720" i="26" s="1"/>
  <c r="M721" i="26" s="1"/>
  <c r="M722" i="26" s="1"/>
  <c r="M723" i="26" s="1"/>
  <c r="M724" i="26" s="1"/>
  <c r="M725" i="26" s="1"/>
  <c r="M726" i="26" s="1"/>
  <c r="M727" i="26" s="1"/>
  <c r="M728" i="26" s="1"/>
  <c r="M729" i="26" s="1"/>
  <c r="M730" i="26" s="1"/>
  <c r="M731" i="26" s="1"/>
  <c r="M732" i="26" s="1"/>
  <c r="M733" i="26" s="1"/>
  <c r="M734" i="26" s="1"/>
  <c r="M735" i="26" s="1"/>
  <c r="M736" i="26" s="1"/>
  <c r="M737" i="26" s="1"/>
  <c r="M738" i="26" s="1"/>
  <c r="M739" i="26" s="1"/>
  <c r="M740" i="26" s="1"/>
  <c r="M741" i="26" s="1"/>
  <c r="M742" i="26" s="1"/>
  <c r="M743" i="26" s="1"/>
  <c r="M744" i="26" s="1"/>
  <c r="M745" i="26" s="1"/>
  <c r="M746" i="26" s="1"/>
  <c r="M747" i="26" s="1"/>
  <c r="M748" i="26" s="1"/>
  <c r="M749" i="26" s="1"/>
  <c r="M750" i="26" s="1"/>
  <c r="M751" i="26" s="1"/>
  <c r="M752" i="26" s="1"/>
  <c r="M753" i="26" s="1"/>
  <c r="M754" i="26" s="1"/>
  <c r="M755" i="26" s="1"/>
  <c r="M756" i="26" s="1"/>
  <c r="M757" i="26" s="1"/>
  <c r="M758" i="26" s="1"/>
  <c r="M759" i="26" s="1"/>
  <c r="M760" i="26" s="1"/>
  <c r="M761" i="26" s="1"/>
  <c r="M762" i="26" s="1"/>
  <c r="M763" i="26" s="1"/>
  <c r="M764" i="26" s="1"/>
  <c r="M765" i="26" s="1"/>
  <c r="M766" i="26" s="1"/>
  <c r="M767" i="26" s="1"/>
  <c r="M768" i="26" s="1"/>
  <c r="M769" i="26" s="1"/>
  <c r="M770" i="26" s="1"/>
  <c r="M771" i="26" s="1"/>
  <c r="M772" i="26" s="1"/>
  <c r="M773" i="26" s="1"/>
  <c r="M774" i="26" s="1"/>
  <c r="M775" i="26" s="1"/>
  <c r="M776" i="26" s="1"/>
  <c r="M777" i="26" s="1"/>
  <c r="M778" i="26" s="1"/>
  <c r="M779" i="26" s="1"/>
  <c r="M780" i="26" s="1"/>
  <c r="M781" i="26" s="1"/>
  <c r="M782" i="26" s="1"/>
  <c r="M783" i="26" s="1"/>
  <c r="M784" i="26" s="1"/>
  <c r="M785" i="26" s="1"/>
  <c r="M786" i="26" s="1"/>
  <c r="M787" i="26" s="1"/>
  <c r="M788" i="26" s="1"/>
  <c r="M789" i="26" s="1"/>
  <c r="M790" i="26" s="1"/>
  <c r="M791" i="26" s="1"/>
  <c r="M792" i="26" s="1"/>
  <c r="M793" i="26" s="1"/>
  <c r="M794" i="26" s="1"/>
  <c r="M795" i="26" s="1"/>
  <c r="M796" i="26" s="1"/>
  <c r="M797" i="26" s="1"/>
  <c r="M798" i="26" s="1"/>
  <c r="M799" i="26" s="1"/>
  <c r="M800" i="26" s="1"/>
  <c r="M801" i="26" s="1"/>
  <c r="M802" i="26" s="1"/>
  <c r="M803" i="26" s="1"/>
  <c r="M804" i="26" s="1"/>
  <c r="M805" i="26" s="1"/>
  <c r="M806" i="26" s="1"/>
  <c r="M807" i="26" s="1"/>
  <c r="M808" i="26" s="1"/>
  <c r="M809" i="26" s="1"/>
  <c r="M810" i="26" s="1"/>
  <c r="M811" i="26" s="1"/>
  <c r="K84" i="25"/>
  <c r="K62" i="25"/>
  <c r="K83" i="25"/>
  <c r="K42" i="25"/>
  <c r="K48" i="25"/>
  <c r="K51" i="25"/>
  <c r="K72" i="25"/>
  <c r="K45" i="25"/>
  <c r="K47" i="25"/>
  <c r="K61" i="25"/>
  <c r="K63" i="25"/>
  <c r="K50" i="25"/>
  <c r="K39" i="25"/>
  <c r="K60" i="25"/>
  <c r="K57" i="25"/>
  <c r="K92" i="25"/>
  <c r="K81" i="25"/>
  <c r="K69" i="25"/>
  <c r="K87" i="25"/>
  <c r="K49" i="25"/>
  <c r="K75" i="25"/>
  <c r="K67" i="25"/>
  <c r="K89" i="25"/>
  <c r="K64" i="25"/>
  <c r="K78" i="25"/>
  <c r="K73" i="25"/>
  <c r="K36" i="25"/>
  <c r="K80" i="25"/>
  <c r="K70" i="25"/>
  <c r="K98" i="25"/>
  <c r="K77" i="25"/>
  <c r="K95" i="25"/>
  <c r="K96" i="25"/>
  <c r="K52" i="25"/>
  <c r="K58" i="25"/>
  <c r="K40" i="25"/>
  <c r="K79" i="25"/>
  <c r="K38" i="25"/>
  <c r="K53" i="25"/>
  <c r="K46" i="25"/>
  <c r="K100" i="25"/>
  <c r="K85" i="25"/>
  <c r="K54" i="25"/>
  <c r="K71" i="25"/>
  <c r="K74" i="25"/>
  <c r="K37" i="25"/>
  <c r="AF60" i="25"/>
  <c r="H99" i="25"/>
  <c r="AE61" i="25"/>
  <c r="Z93" i="25"/>
  <c r="F57" i="25"/>
  <c r="AF99" i="25"/>
  <c r="H87" i="25"/>
  <c r="AA60" i="25"/>
  <c r="AE37" i="25"/>
  <c r="F97" i="25"/>
  <c r="J41" i="25"/>
  <c r="AA57" i="25"/>
  <c r="AD43" i="25"/>
  <c r="Z43" i="25"/>
  <c r="Z100" i="25"/>
  <c r="J36" i="25"/>
  <c r="F90" i="25"/>
  <c r="AD46" i="25"/>
  <c r="H93" i="25"/>
  <c r="AE42" i="25"/>
  <c r="H45" i="25"/>
  <c r="AA42" i="25"/>
  <c r="E68" i="25"/>
  <c r="E47" i="25"/>
  <c r="AB55" i="25"/>
  <c r="F38" i="25"/>
  <c r="Y44" i="25"/>
  <c r="AC57" i="25"/>
  <c r="AA45" i="25"/>
  <c r="X50" i="25"/>
  <c r="AD42" i="25"/>
  <c r="H91" i="25"/>
  <c r="F69" i="25"/>
  <c r="AG61" i="25"/>
  <c r="F88" i="25"/>
  <c r="AC96" i="25"/>
  <c r="Y42" i="25"/>
  <c r="Y40" i="25"/>
  <c r="AG72" i="25"/>
  <c r="AF44" i="25"/>
  <c r="AG51" i="25"/>
  <c r="AC69" i="25"/>
  <c r="Y62" i="25"/>
  <c r="AB96" i="25"/>
  <c r="AC89" i="25"/>
  <c r="F68" i="25"/>
  <c r="AG38" i="25"/>
  <c r="I64" i="25"/>
  <c r="AA90" i="25"/>
  <c r="AE53" i="25"/>
  <c r="I65" i="25"/>
  <c r="Z46" i="25"/>
  <c r="AG52" i="25"/>
  <c r="AC38" i="25"/>
  <c r="AA67" i="25"/>
  <c r="Y72" i="25"/>
  <c r="AF79" i="25"/>
  <c r="J74" i="25"/>
  <c r="AF76" i="25"/>
  <c r="Z49" i="25"/>
  <c r="H66" i="25"/>
  <c r="F82" i="25"/>
  <c r="I95" i="25"/>
  <c r="Z73" i="25"/>
  <c r="Y59" i="25"/>
  <c r="H77" i="25"/>
  <c r="AB100" i="25"/>
  <c r="AC52" i="25"/>
  <c r="Y53" i="25"/>
  <c r="AC80" i="25"/>
  <c r="AD88" i="25"/>
  <c r="I80" i="25"/>
  <c r="AF85" i="25"/>
  <c r="H54" i="25"/>
  <c r="AF68" i="25"/>
  <c r="I51" i="25"/>
  <c r="Z71" i="25"/>
  <c r="Z74" i="25"/>
  <c r="J77" i="25"/>
  <c r="AE94" i="25"/>
  <c r="AD66" i="25"/>
  <c r="AG79" i="25"/>
  <c r="AA41" i="25"/>
  <c r="J61" i="25"/>
  <c r="J52" i="25"/>
  <c r="AE67" i="25"/>
  <c r="X87" i="25"/>
  <c r="Z96" i="25"/>
  <c r="AD49" i="25"/>
  <c r="AB36" i="25"/>
  <c r="AE83" i="25"/>
  <c r="I85" i="25"/>
  <c r="Y43" i="25"/>
  <c r="F74" i="25"/>
  <c r="X80" i="25"/>
  <c r="AA88" i="25"/>
  <c r="AB61" i="25"/>
  <c r="Z78" i="25"/>
  <c r="AE90" i="25"/>
  <c r="Z88" i="25"/>
  <c r="AA70" i="25"/>
  <c r="AC48" i="25"/>
  <c r="AA39" i="25"/>
  <c r="X91" i="25"/>
  <c r="J97" i="25"/>
  <c r="Y51" i="25"/>
  <c r="AF62" i="25"/>
  <c r="AC67" i="25"/>
  <c r="X51" i="25"/>
  <c r="F45" i="25"/>
  <c r="H50" i="25"/>
  <c r="AA65" i="25"/>
  <c r="Y63" i="25"/>
  <c r="AE72" i="25"/>
  <c r="F47" i="25"/>
  <c r="AG47" i="25"/>
  <c r="AB86" i="25"/>
  <c r="E95" i="25"/>
  <c r="X62" i="25"/>
  <c r="Y65" i="25"/>
  <c r="Y98" i="25"/>
  <c r="F84" i="25"/>
  <c r="AC79" i="25"/>
  <c r="AF51" i="25"/>
  <c r="AE55" i="25"/>
  <c r="AE59" i="25"/>
  <c r="E91" i="25"/>
  <c r="AF40" i="25"/>
  <c r="Z58" i="25"/>
  <c r="AF52" i="25"/>
  <c r="H100" i="25"/>
  <c r="AC40" i="25"/>
  <c r="Z51" i="25"/>
  <c r="J42" i="25"/>
  <c r="AC85" i="25"/>
  <c r="F95" i="25"/>
  <c r="AA66" i="25"/>
  <c r="J75" i="25"/>
  <c r="J70" i="25"/>
  <c r="Y68" i="25"/>
  <c r="AC47" i="25"/>
  <c r="AD85" i="25"/>
  <c r="J50" i="25"/>
  <c r="Y36" i="25"/>
  <c r="AC54" i="25"/>
  <c r="E81" i="25"/>
  <c r="AD82" i="25"/>
  <c r="H78" i="25"/>
  <c r="F60" i="25"/>
  <c r="F65" i="25"/>
  <c r="AA92" i="25"/>
  <c r="Z89" i="25"/>
  <c r="AB98" i="25"/>
  <c r="F72" i="25"/>
  <c r="F39" i="25"/>
  <c r="I92" i="25"/>
  <c r="AG46" i="25"/>
  <c r="E67" i="25"/>
  <c r="Z47" i="25"/>
  <c r="AD97" i="25"/>
  <c r="AF93" i="25"/>
  <c r="AG43" i="25"/>
  <c r="Z79" i="25"/>
  <c r="E54" i="25"/>
  <c r="AG55" i="25"/>
  <c r="Y79" i="25"/>
  <c r="I73" i="25"/>
  <c r="AG64" i="25"/>
  <c r="AD86" i="25"/>
  <c r="AE77" i="25"/>
  <c r="E85" i="25"/>
  <c r="I74" i="25"/>
  <c r="AA37" i="25"/>
  <c r="E73" i="25"/>
  <c r="F43" i="25"/>
  <c r="H56" i="25"/>
  <c r="AA38" i="25"/>
  <c r="X46" i="25"/>
  <c r="F67" i="25"/>
  <c r="AF64" i="25"/>
  <c r="AB84" i="25"/>
  <c r="E76" i="25"/>
  <c r="J80" i="25"/>
  <c r="Y69" i="25"/>
  <c r="AE46" i="25"/>
  <c r="J55" i="25"/>
  <c r="AD58" i="25"/>
  <c r="AF59" i="25"/>
  <c r="H73" i="25"/>
  <c r="Y66" i="25"/>
  <c r="X38" i="25"/>
  <c r="AB45" i="25"/>
  <c r="Y85" i="25"/>
  <c r="AG90" i="25"/>
  <c r="AA51" i="25"/>
  <c r="AC66" i="25"/>
  <c r="X68" i="25"/>
  <c r="Y95" i="25"/>
  <c r="AG66" i="25"/>
  <c r="AC77" i="25"/>
  <c r="AG96" i="25"/>
  <c r="E70" i="25"/>
  <c r="AF73" i="25"/>
  <c r="J66" i="25"/>
  <c r="AG87" i="25"/>
  <c r="AB77" i="25"/>
  <c r="X86" i="25"/>
  <c r="AE44" i="25"/>
  <c r="E82" i="25"/>
  <c r="F66" i="25"/>
  <c r="AD60" i="25"/>
  <c r="AB56" i="25"/>
  <c r="X75" i="25"/>
  <c r="Y70" i="25"/>
  <c r="J81" i="25"/>
  <c r="X45" i="25"/>
  <c r="AD65" i="25"/>
  <c r="AD47" i="25"/>
  <c r="Y56" i="25"/>
  <c r="F100" i="25"/>
  <c r="AD78" i="25"/>
  <c r="E66" i="25"/>
  <c r="I72" i="25"/>
  <c r="E58" i="25"/>
  <c r="Z76" i="25"/>
  <c r="J98" i="25"/>
  <c r="AA62" i="25"/>
  <c r="H63" i="25"/>
  <c r="AG62" i="25"/>
  <c r="AA89" i="25"/>
  <c r="E74" i="25"/>
  <c r="X71" i="25"/>
  <c r="J58" i="25"/>
  <c r="AE88" i="25"/>
  <c r="Z37" i="25"/>
  <c r="X60" i="25"/>
  <c r="J39" i="25"/>
  <c r="H52" i="25"/>
  <c r="AF54" i="25"/>
  <c r="AB83" i="25"/>
  <c r="J93" i="25"/>
  <c r="H82" i="25"/>
  <c r="Y73" i="25"/>
  <c r="F87" i="25"/>
  <c r="I43" i="25"/>
  <c r="AE47" i="25"/>
  <c r="E90" i="25"/>
  <c r="H38" i="25"/>
  <c r="AC87" i="25"/>
  <c r="Y46" i="25"/>
  <c r="F46" i="25"/>
  <c r="X43" i="25"/>
  <c r="X90" i="25"/>
  <c r="Z66" i="25"/>
  <c r="AG73" i="25"/>
  <c r="I54" i="25"/>
  <c r="AB79" i="25"/>
  <c r="E42" i="25"/>
  <c r="AB47" i="25"/>
  <c r="E94" i="25"/>
  <c r="AD81" i="25"/>
  <c r="Y45" i="25"/>
  <c r="AG70" i="25"/>
  <c r="AE60" i="25"/>
  <c r="AC92" i="25"/>
  <c r="H88" i="25"/>
  <c r="Y38" i="25"/>
  <c r="X70" i="25"/>
  <c r="E83" i="25"/>
  <c r="AA69" i="25"/>
  <c r="X42" i="25"/>
  <c r="X72" i="25"/>
  <c r="AB41" i="25"/>
  <c r="J57" i="25"/>
  <c r="Y92" i="25"/>
  <c r="Z67" i="25"/>
  <c r="Z69" i="25"/>
  <c r="Z95" i="25"/>
  <c r="Y96" i="25"/>
  <c r="X88" i="25"/>
  <c r="AF61" i="25"/>
  <c r="J100" i="25"/>
  <c r="AE73" i="25"/>
  <c r="AB74" i="25"/>
  <c r="X79" i="25"/>
  <c r="AA85" i="25"/>
  <c r="AE75" i="25"/>
  <c r="Z62" i="25"/>
  <c r="I59" i="25"/>
  <c r="AF55" i="25"/>
  <c r="Z80" i="25"/>
  <c r="AB42" i="25"/>
  <c r="X94" i="25"/>
  <c r="X95" i="25"/>
  <c r="E62" i="25"/>
  <c r="Z70" i="25"/>
  <c r="J43" i="25"/>
  <c r="AD64" i="25"/>
  <c r="Z81" i="25"/>
  <c r="AA82" i="25"/>
  <c r="AA95" i="25"/>
  <c r="AA71" i="25"/>
  <c r="AG83" i="25"/>
  <c r="J38" i="25"/>
  <c r="AC100" i="25"/>
  <c r="E98" i="25"/>
  <c r="AD74" i="25"/>
  <c r="Y97" i="25"/>
  <c r="AB73" i="25"/>
  <c r="AC86" i="25"/>
  <c r="E69" i="25"/>
  <c r="AF94" i="25"/>
  <c r="X52" i="25"/>
  <c r="AB43" i="25"/>
  <c r="AE99" i="25"/>
  <c r="J67" i="25"/>
  <c r="AA99" i="25"/>
  <c r="AE57" i="25"/>
  <c r="Y80" i="25"/>
  <c r="AC37" i="25"/>
  <c r="AA79" i="25"/>
  <c r="I70" i="25"/>
  <c r="AG36" i="25"/>
  <c r="Z92" i="25"/>
  <c r="AG75" i="25"/>
  <c r="H53" i="25"/>
  <c r="AD89" i="25"/>
  <c r="AF67" i="25"/>
  <c r="I44" i="25"/>
  <c r="J59" i="25"/>
  <c r="E92" i="25"/>
  <c r="AA84" i="25"/>
  <c r="I83" i="25"/>
  <c r="X47" i="25"/>
  <c r="H39" i="25"/>
  <c r="H89" i="25"/>
  <c r="AC74" i="25"/>
  <c r="F51" i="25"/>
  <c r="AA87" i="25"/>
  <c r="AA93" i="25"/>
  <c r="AE50" i="25"/>
  <c r="AE38" i="25"/>
  <c r="AA63" i="25"/>
  <c r="X37" i="25"/>
  <c r="AF84" i="25"/>
  <c r="AF36" i="25"/>
  <c r="Z50" i="25"/>
  <c r="AB59" i="25"/>
  <c r="AB94" i="25"/>
  <c r="AE89" i="25"/>
  <c r="I57" i="25"/>
  <c r="H95" i="25"/>
  <c r="AD100" i="25"/>
  <c r="Y77" i="25"/>
  <c r="AF37" i="25"/>
  <c r="I38" i="25"/>
  <c r="AA98" i="25"/>
  <c r="AE56" i="25"/>
  <c r="AD70" i="25"/>
  <c r="I45" i="25"/>
  <c r="AC61" i="25"/>
  <c r="Z60" i="25"/>
  <c r="X96" i="25"/>
  <c r="I41" i="25"/>
  <c r="Y93" i="25"/>
  <c r="AC42" i="25"/>
  <c r="E79" i="25"/>
  <c r="AE36" i="25"/>
  <c r="AF49" i="25"/>
  <c r="Z98" i="25"/>
  <c r="F81" i="25"/>
  <c r="AC68" i="25"/>
  <c r="AA40" i="25"/>
  <c r="AA78" i="25"/>
  <c r="AE97" i="25"/>
  <c r="AG78" i="25"/>
  <c r="AB71" i="25"/>
  <c r="E93" i="25"/>
  <c r="AB91" i="25"/>
  <c r="AG63" i="25"/>
  <c r="I39" i="25"/>
  <c r="Y84" i="25"/>
  <c r="Z86" i="25"/>
  <c r="AA50" i="25"/>
  <c r="J82" i="25"/>
  <c r="AA91" i="25"/>
  <c r="F96" i="25"/>
  <c r="H43" i="25"/>
  <c r="X41" i="25"/>
  <c r="AE65" i="25"/>
  <c r="AC45" i="25"/>
  <c r="AD69" i="25"/>
  <c r="AC62" i="25"/>
  <c r="E41" i="25"/>
  <c r="J86" i="25"/>
  <c r="AD98" i="25"/>
  <c r="AF71" i="25"/>
  <c r="F40" i="25"/>
  <c r="J56" i="25"/>
  <c r="E75" i="25"/>
  <c r="AC51" i="25"/>
  <c r="F50" i="25"/>
  <c r="J84" i="25"/>
  <c r="AD48" i="25"/>
  <c r="AC44" i="25"/>
  <c r="H47" i="25"/>
  <c r="X99" i="25"/>
  <c r="AC53" i="25"/>
  <c r="I77" i="25"/>
  <c r="X58" i="25"/>
  <c r="AC50" i="25"/>
  <c r="H42" i="25"/>
  <c r="H81" i="25"/>
  <c r="AF53" i="25"/>
  <c r="AD62" i="25"/>
  <c r="AC71" i="25"/>
  <c r="I93" i="25"/>
  <c r="H70" i="25"/>
  <c r="F58" i="25"/>
  <c r="F79" i="25"/>
  <c r="Z41" i="25"/>
  <c r="AD54" i="25"/>
  <c r="H40" i="25"/>
  <c r="J49" i="25"/>
  <c r="F52" i="25"/>
  <c r="Z52" i="25"/>
  <c r="E84" i="25"/>
  <c r="Z56" i="25"/>
  <c r="AB62" i="25"/>
  <c r="J92" i="25"/>
  <c r="AF81" i="25"/>
  <c r="X73" i="25"/>
  <c r="J79" i="25"/>
  <c r="AD40" i="25"/>
  <c r="AF43" i="25"/>
  <c r="AF96" i="25"/>
  <c r="H97" i="25"/>
  <c r="AD96" i="25"/>
  <c r="X98" i="25"/>
  <c r="E64" i="25"/>
  <c r="AG56" i="25"/>
  <c r="Y94" i="25"/>
  <c r="X74" i="25"/>
  <c r="Y86" i="25"/>
  <c r="X77" i="25"/>
  <c r="AE48" i="25"/>
  <c r="AF66" i="25"/>
  <c r="AE43" i="25"/>
  <c r="X63" i="25"/>
  <c r="J96" i="25"/>
  <c r="AD80" i="25"/>
  <c r="AF56" i="25"/>
  <c r="J40" i="25"/>
  <c r="AF100" i="25"/>
  <c r="H61" i="25"/>
  <c r="AE51" i="25"/>
  <c r="F49" i="25"/>
  <c r="AB93" i="25"/>
  <c r="X53" i="25"/>
  <c r="AD87" i="25"/>
  <c r="J47" i="25"/>
  <c r="AC59" i="25"/>
  <c r="AC60" i="25"/>
  <c r="AD90" i="25"/>
  <c r="Z45" i="25"/>
  <c r="F98" i="25"/>
  <c r="H46" i="25"/>
  <c r="AD92" i="25"/>
  <c r="AG97" i="25"/>
  <c r="AA47" i="25"/>
  <c r="F70" i="25"/>
  <c r="AB67" i="25"/>
  <c r="AE40" i="25"/>
  <c r="AC81" i="25"/>
  <c r="X48" i="25"/>
  <c r="I91" i="25"/>
  <c r="X39" i="25"/>
  <c r="AD41" i="25"/>
  <c r="J71" i="25"/>
  <c r="AC90" i="25"/>
  <c r="X56" i="25"/>
  <c r="AC46" i="25"/>
  <c r="E49" i="25"/>
  <c r="F56" i="25"/>
  <c r="Y91" i="25"/>
  <c r="I81" i="25"/>
  <c r="Z91" i="25"/>
  <c r="AD51" i="25"/>
  <c r="Y39" i="25"/>
  <c r="X83" i="25"/>
  <c r="E52" i="25"/>
  <c r="H48" i="25"/>
  <c r="Y78" i="25"/>
  <c r="AF83" i="25"/>
  <c r="AE92" i="25"/>
  <c r="AE91" i="25"/>
  <c r="AD44" i="25"/>
  <c r="Y75" i="25"/>
  <c r="AD67" i="25"/>
  <c r="Z44" i="25"/>
  <c r="AB51" i="25"/>
  <c r="I75" i="25"/>
  <c r="E37" i="25"/>
  <c r="E53" i="25"/>
  <c r="E36" i="25"/>
  <c r="AD76" i="25"/>
  <c r="AF95" i="25"/>
  <c r="AE86" i="25"/>
  <c r="AE45" i="25"/>
  <c r="AB90" i="25"/>
  <c r="I96" i="25"/>
  <c r="AA74" i="25"/>
  <c r="H68" i="25"/>
  <c r="E46" i="25"/>
  <c r="AE98" i="25"/>
  <c r="Z40" i="25"/>
  <c r="Y82" i="25"/>
  <c r="AE81" i="25"/>
  <c r="AF39" i="25"/>
  <c r="I82" i="25"/>
  <c r="AD93" i="25"/>
  <c r="AD68" i="25"/>
  <c r="F62" i="25"/>
  <c r="AG89" i="25"/>
  <c r="AG42" i="25"/>
  <c r="AD84" i="25"/>
  <c r="E44" i="25"/>
  <c r="E71" i="25"/>
  <c r="H51" i="25"/>
  <c r="AA75" i="25"/>
  <c r="X65" i="25"/>
  <c r="F99" i="25"/>
  <c r="X100" i="25"/>
  <c r="J46" i="25"/>
  <c r="AG39" i="25"/>
  <c r="Z63" i="25"/>
  <c r="AA56" i="25"/>
  <c r="AB68" i="25"/>
  <c r="Y100" i="25"/>
  <c r="E99" i="25"/>
  <c r="E56" i="25"/>
  <c r="AA81" i="25"/>
  <c r="E97" i="25"/>
  <c r="H36" i="25"/>
  <c r="I100" i="25"/>
  <c r="AD55" i="25"/>
  <c r="F89" i="25"/>
  <c r="F75" i="25"/>
  <c r="AF89" i="25"/>
  <c r="AA83" i="25"/>
  <c r="I60" i="25"/>
  <c r="H57" i="25"/>
  <c r="J44" i="25"/>
  <c r="AB89" i="25"/>
  <c r="AG68" i="25"/>
  <c r="Z59" i="25"/>
  <c r="AG86" i="25"/>
  <c r="AC98" i="25"/>
  <c r="I56" i="25"/>
  <c r="AC70" i="25"/>
  <c r="Z85" i="25"/>
  <c r="H55" i="25"/>
  <c r="E40" i="25"/>
  <c r="AF38" i="25"/>
  <c r="X57" i="25"/>
  <c r="AC64" i="25"/>
  <c r="X81" i="25"/>
  <c r="F85" i="25"/>
  <c r="I61" i="25"/>
  <c r="Y61" i="25"/>
  <c r="AF72" i="25"/>
  <c r="AG49" i="25"/>
  <c r="J94" i="25"/>
  <c r="AG50" i="25"/>
  <c r="AG45" i="25"/>
  <c r="H79" i="25"/>
  <c r="AB65" i="25"/>
  <c r="AE49" i="25"/>
  <c r="AB53" i="25"/>
  <c r="AF41" i="25"/>
  <c r="AD36" i="25"/>
  <c r="J64" i="25"/>
  <c r="AA49" i="25"/>
  <c r="I84" i="25"/>
  <c r="I48" i="25"/>
  <c r="I66" i="25"/>
  <c r="F44" i="25"/>
  <c r="I90" i="25"/>
  <c r="Z65" i="25"/>
  <c r="AD71" i="25"/>
  <c r="I58" i="25"/>
  <c r="AE96" i="25"/>
  <c r="AB64" i="25"/>
  <c r="AG85" i="25"/>
  <c r="AE70" i="25"/>
  <c r="X64" i="25"/>
  <c r="AA80" i="25"/>
  <c r="AD94" i="25"/>
  <c r="AA100" i="25"/>
  <c r="AA86" i="25"/>
  <c r="F55" i="25"/>
  <c r="H80" i="25"/>
  <c r="AE74" i="25"/>
  <c r="AC36" i="25"/>
  <c r="J73" i="25"/>
  <c r="AC73" i="25"/>
  <c r="AB72" i="25"/>
  <c r="AD56" i="25"/>
  <c r="Z42" i="25"/>
  <c r="E86" i="25"/>
  <c r="AE87" i="25"/>
  <c r="I53" i="25"/>
  <c r="AB92" i="25"/>
  <c r="AA59" i="25"/>
  <c r="F86" i="25"/>
  <c r="AB81" i="25"/>
  <c r="E39" i="25"/>
  <c r="AB76" i="25"/>
  <c r="X55" i="25"/>
  <c r="Y52" i="25"/>
  <c r="H76" i="25"/>
  <c r="H85" i="25"/>
  <c r="J89" i="25"/>
  <c r="AF97" i="25"/>
  <c r="I99" i="25"/>
  <c r="E87" i="25"/>
  <c r="AF47" i="25"/>
  <c r="E63" i="25"/>
  <c r="X67" i="25"/>
  <c r="Z39" i="25"/>
  <c r="F64" i="25"/>
  <c r="AF74" i="25"/>
  <c r="AD38" i="25"/>
  <c r="AC97" i="25"/>
  <c r="AC93" i="25"/>
  <c r="AG82" i="25"/>
  <c r="AE79" i="25"/>
  <c r="AB69" i="25"/>
  <c r="Z77" i="25"/>
  <c r="AC65" i="25"/>
  <c r="I71" i="25"/>
  <c r="X89" i="25"/>
  <c r="E65" i="25"/>
  <c r="AF91" i="25"/>
  <c r="F48" i="25"/>
  <c r="I98" i="25"/>
  <c r="AA58" i="25"/>
  <c r="AF48" i="25"/>
  <c r="I67" i="25"/>
  <c r="E78" i="25"/>
  <c r="AA48" i="25"/>
  <c r="AB46" i="25"/>
  <c r="AE71" i="25"/>
  <c r="F92" i="25"/>
  <c r="AB95" i="25"/>
  <c r="AF77" i="25"/>
  <c r="Z75" i="25"/>
  <c r="Y57" i="25"/>
  <c r="AF57" i="25"/>
  <c r="I40" i="25"/>
  <c r="AF90" i="25"/>
  <c r="I94" i="25"/>
  <c r="AE100" i="25"/>
  <c r="AA72" i="25"/>
  <c r="Y76" i="25"/>
  <c r="H44" i="25"/>
  <c r="J51" i="25"/>
  <c r="AG69" i="25"/>
  <c r="AF70" i="25"/>
  <c r="AF92" i="25"/>
  <c r="AG67" i="25"/>
  <c r="X36" i="25"/>
  <c r="Z55" i="25"/>
  <c r="Z48" i="25"/>
  <c r="AA64" i="25"/>
  <c r="AD52" i="25"/>
  <c r="Y60" i="25"/>
  <c r="AF50" i="25"/>
  <c r="AA68" i="25"/>
  <c r="H49" i="25"/>
  <c r="Z83" i="25"/>
  <c r="AB57" i="25"/>
  <c r="AC94" i="25"/>
  <c r="Y87" i="25"/>
  <c r="X44" i="25"/>
  <c r="E89" i="25"/>
  <c r="Z97" i="25"/>
  <c r="AA36" i="25"/>
  <c r="H74" i="25"/>
  <c r="AC41" i="25"/>
  <c r="Y37" i="25"/>
  <c r="J69" i="25"/>
  <c r="J76" i="25"/>
  <c r="Z68" i="25"/>
  <c r="F61" i="25"/>
  <c r="AG37" i="25"/>
  <c r="X93" i="25"/>
  <c r="AD61" i="25"/>
  <c r="Z54" i="25"/>
  <c r="AG48" i="25"/>
  <c r="AE84" i="25"/>
  <c r="AF63" i="25"/>
  <c r="AE64" i="25"/>
  <c r="J53" i="25"/>
  <c r="Z53" i="25"/>
  <c r="Y48" i="25"/>
  <c r="AG44" i="25"/>
  <c r="Y41" i="25"/>
  <c r="AE41" i="25"/>
  <c r="F71" i="25"/>
  <c r="AB48" i="25"/>
  <c r="F63" i="25"/>
  <c r="AG92" i="25"/>
  <c r="I97" i="25"/>
  <c r="AF87" i="25"/>
  <c r="AA76" i="25"/>
  <c r="J90" i="25"/>
  <c r="X49" i="25"/>
  <c r="Y99" i="25"/>
  <c r="E61" i="25"/>
  <c r="AG95" i="25"/>
  <c r="X61" i="25"/>
  <c r="AG57" i="25"/>
  <c r="AG100" i="25"/>
  <c r="J83" i="25"/>
  <c r="Y88" i="25"/>
  <c r="I68" i="25"/>
  <c r="Z90" i="25"/>
  <c r="AE63" i="25"/>
  <c r="AG41" i="25"/>
  <c r="J54" i="25"/>
  <c r="Z84" i="25"/>
  <c r="AF78" i="25"/>
  <c r="F54" i="25"/>
  <c r="Z57" i="25"/>
  <c r="Y81" i="25"/>
  <c r="Y90" i="25"/>
  <c r="AB87" i="25"/>
  <c r="AA43" i="25"/>
  <c r="J65" i="25"/>
  <c r="H71" i="25"/>
  <c r="X78" i="25"/>
  <c r="AD59" i="25"/>
  <c r="H62" i="25"/>
  <c r="AG65" i="25"/>
  <c r="X85" i="25"/>
  <c r="AA55" i="25"/>
  <c r="Z38" i="25"/>
  <c r="AD75" i="25"/>
  <c r="H58" i="25"/>
  <c r="AB37" i="25"/>
  <c r="J85" i="25"/>
  <c r="Y67" i="25"/>
  <c r="X76" i="25"/>
  <c r="Y58" i="25"/>
  <c r="AB50" i="25"/>
  <c r="E43" i="25"/>
  <c r="AE78" i="25"/>
  <c r="AD53" i="25"/>
  <c r="H41" i="25"/>
  <c r="AB40" i="25"/>
  <c r="J60" i="25"/>
  <c r="AB99" i="25"/>
  <c r="AB52" i="25"/>
  <c r="AB54" i="25"/>
  <c r="AG40" i="25"/>
  <c r="I42" i="25"/>
  <c r="AD83" i="25"/>
  <c r="H59" i="25"/>
  <c r="I47" i="25"/>
  <c r="E72" i="25"/>
  <c r="H69" i="25"/>
  <c r="AC82" i="25"/>
  <c r="E88" i="25"/>
  <c r="AB97" i="25"/>
  <c r="AF75" i="25"/>
  <c r="E80" i="25"/>
  <c r="E55" i="25"/>
  <c r="AD39" i="25"/>
  <c r="H86" i="25"/>
  <c r="AG53" i="25"/>
  <c r="AF42" i="25"/>
  <c r="AB85" i="25"/>
  <c r="AA53" i="25"/>
  <c r="AB66" i="25"/>
  <c r="AC43" i="25"/>
  <c r="AG99" i="25"/>
  <c r="AC83" i="25"/>
  <c r="AF58" i="25"/>
  <c r="H84" i="25"/>
  <c r="F41" i="25"/>
  <c r="AE54" i="25"/>
  <c r="H96" i="25"/>
  <c r="X54" i="25"/>
  <c r="AE58" i="25"/>
  <c r="AG93" i="25"/>
  <c r="AB44" i="25"/>
  <c r="AE80" i="25"/>
  <c r="AD77" i="25"/>
  <c r="H60" i="25"/>
  <c r="AC72" i="25"/>
  <c r="X84" i="25"/>
  <c r="J62" i="25"/>
  <c r="AC99" i="25"/>
  <c r="AC78" i="25"/>
  <c r="AF80" i="25"/>
  <c r="Y64" i="25"/>
  <c r="F94" i="25"/>
  <c r="H94" i="25"/>
  <c r="AB63" i="25"/>
  <c r="H75" i="25"/>
  <c r="AG59" i="25"/>
  <c r="I87" i="25"/>
  <c r="AG74" i="25"/>
  <c r="AB39" i="25"/>
  <c r="AE82" i="25"/>
  <c r="AA46" i="25"/>
  <c r="AG91" i="25"/>
  <c r="AG76" i="25"/>
  <c r="J45" i="25"/>
  <c r="AE69" i="25"/>
  <c r="AC88" i="25"/>
  <c r="E96" i="25"/>
  <c r="AG58" i="25"/>
  <c r="AE93" i="25"/>
  <c r="AF88" i="25"/>
  <c r="E48" i="25"/>
  <c r="E60" i="25"/>
  <c r="E77" i="25"/>
  <c r="J95" i="25"/>
  <c r="E38" i="25"/>
  <c r="I49" i="25"/>
  <c r="Z64" i="25"/>
  <c r="AC91" i="25"/>
  <c r="AA77" i="25"/>
  <c r="F36" i="25"/>
  <c r="I88" i="25"/>
  <c r="X97" i="25"/>
  <c r="Y74" i="25"/>
  <c r="X92" i="25"/>
  <c r="H64" i="25"/>
  <c r="F42" i="25"/>
  <c r="Y50" i="25"/>
  <c r="Z72" i="25"/>
  <c r="AF69" i="25"/>
  <c r="AC95" i="25"/>
  <c r="I46" i="25"/>
  <c r="J68" i="25"/>
  <c r="J78" i="25"/>
  <c r="AD37" i="25"/>
  <c r="AG84" i="25"/>
  <c r="AB58" i="25"/>
  <c r="H65" i="25"/>
  <c r="AG60" i="25"/>
  <c r="AB78" i="25"/>
  <c r="I36" i="25"/>
  <c r="I76" i="25"/>
  <c r="Z82" i="25"/>
  <c r="H83" i="25"/>
  <c r="X82" i="25"/>
  <c r="AG77" i="25"/>
  <c r="Y54" i="25"/>
  <c r="AC55" i="25"/>
  <c r="E51" i="25"/>
  <c r="AD99" i="25"/>
  <c r="AC49" i="25"/>
  <c r="AE39" i="25"/>
  <c r="AB80" i="25"/>
  <c r="AB75" i="25"/>
  <c r="AC63" i="25"/>
  <c r="I89" i="25"/>
  <c r="Z36" i="25"/>
  <c r="AF82" i="25"/>
  <c r="F78" i="25"/>
  <c r="F77" i="25"/>
  <c r="AC84" i="25"/>
  <c r="Y55" i="25"/>
  <c r="AG88" i="25"/>
  <c r="J87" i="25"/>
  <c r="AD73" i="25"/>
  <c r="AG54" i="25"/>
  <c r="AB60" i="25"/>
  <c r="AC75" i="25"/>
  <c r="I86" i="25"/>
  <c r="AA54" i="25"/>
  <c r="AA97" i="25"/>
  <c r="Y71" i="25"/>
  <c r="H37" i="25"/>
  <c r="Y89" i="25"/>
  <c r="AB38" i="25"/>
  <c r="AE66" i="25"/>
  <c r="I78" i="25"/>
  <c r="AF86" i="25"/>
  <c r="AE52" i="25"/>
  <c r="AF45" i="25"/>
  <c r="H98" i="25"/>
  <c r="J99" i="25"/>
  <c r="AA44" i="25"/>
  <c r="E59" i="25"/>
  <c r="AF65" i="25"/>
  <c r="J63" i="25"/>
  <c r="Y47" i="25"/>
  <c r="J72" i="25"/>
  <c r="Z87" i="25"/>
  <c r="J48" i="25"/>
  <c r="J37" i="25"/>
  <c r="AA61" i="25"/>
  <c r="H90" i="25"/>
  <c r="I79" i="25"/>
  <c r="I55" i="25"/>
  <c r="H67" i="25"/>
  <c r="AC76" i="25"/>
  <c r="E45" i="25"/>
  <c r="AE76" i="25"/>
  <c r="AD95" i="25"/>
  <c r="I63" i="25"/>
  <c r="X69" i="25"/>
  <c r="AC56" i="25"/>
  <c r="AD91" i="25"/>
  <c r="Y49" i="25"/>
  <c r="AB88" i="25"/>
  <c r="F91" i="25"/>
  <c r="AB49" i="25"/>
  <c r="AB70" i="25"/>
  <c r="AD72" i="25"/>
  <c r="I52" i="25"/>
  <c r="AD79" i="25"/>
  <c r="X66" i="25"/>
  <c r="AD63" i="25"/>
  <c r="AA52" i="25"/>
  <c r="I69" i="25"/>
  <c r="I62" i="25"/>
  <c r="E57" i="25"/>
  <c r="AB82" i="25"/>
  <c r="E50" i="25"/>
  <c r="H72" i="25"/>
  <c r="F59" i="25"/>
  <c r="AA94" i="25"/>
  <c r="F93" i="25"/>
  <c r="AG71" i="25"/>
  <c r="F83" i="25"/>
  <c r="F73" i="25"/>
  <c r="AE95" i="25"/>
  <c r="AD50" i="25"/>
  <c r="AG80" i="25"/>
  <c r="AG81" i="25"/>
  <c r="F80" i="25"/>
  <c r="AF46" i="25"/>
  <c r="Y83" i="25"/>
  <c r="AC39" i="25"/>
  <c r="Z99" i="25"/>
  <c r="AG98" i="25"/>
  <c r="F37" i="25"/>
  <c r="AE62" i="25"/>
  <c r="Z61" i="25"/>
  <c r="AE85" i="25"/>
  <c r="F76" i="25"/>
  <c r="I37" i="25"/>
  <c r="I50" i="25"/>
  <c r="H92" i="25"/>
  <c r="Z94" i="25"/>
  <c r="AD45" i="25"/>
  <c r="X40" i="25"/>
  <c r="E100" i="25"/>
  <c r="J91" i="25"/>
  <c r="AD57" i="25"/>
  <c r="AA96" i="25"/>
  <c r="X59" i="25"/>
  <c r="AA73" i="25"/>
  <c r="J88" i="25"/>
  <c r="AC58" i="25"/>
  <c r="AF98" i="25"/>
  <c r="AG94" i="25"/>
  <c r="AE68" i="25"/>
  <c r="C36" i="25"/>
  <c r="D36" i="25"/>
  <c r="D37" i="25"/>
  <c r="D38" i="25"/>
  <c r="C37" i="25"/>
  <c r="D39" i="25"/>
  <c r="C38" i="25"/>
  <c r="D40" i="25"/>
  <c r="C39" i="25"/>
  <c r="C40" i="25"/>
  <c r="D41" i="25"/>
  <c r="D43" i="25"/>
  <c r="C41" i="25"/>
  <c r="C42" i="25"/>
  <c r="D42" i="25"/>
  <c r="D45" i="25"/>
  <c r="D44" i="25"/>
  <c r="C43" i="25"/>
  <c r="D47" i="25"/>
  <c r="C44" i="25"/>
  <c r="D46" i="25"/>
  <c r="C45" i="25"/>
  <c r="C46" i="25"/>
  <c r="D48" i="25"/>
  <c r="C47" i="25"/>
  <c r="C48" i="25"/>
  <c r="D49" i="25"/>
  <c r="C49" i="25"/>
  <c r="D50" i="25"/>
  <c r="D52" i="25"/>
  <c r="C50" i="25"/>
  <c r="D51" i="25"/>
  <c r="C51" i="25"/>
  <c r="C52" i="25"/>
  <c r="D53" i="25"/>
  <c r="C56" i="25"/>
  <c r="C53" i="25"/>
  <c r="C54" i="25"/>
  <c r="D54" i="25"/>
  <c r="D55" i="25"/>
  <c r="D57" i="25"/>
  <c r="D56" i="25"/>
  <c r="C55" i="25"/>
  <c r="C57" i="25"/>
  <c r="D58" i="25"/>
  <c r="D59" i="25"/>
  <c r="D61" i="25"/>
  <c r="C58" i="25"/>
  <c r="D60" i="25"/>
  <c r="C59" i="25"/>
  <c r="C61" i="25"/>
  <c r="C60" i="25"/>
  <c r="D62" i="25"/>
  <c r="D63" i="25"/>
  <c r="D64" i="25"/>
  <c r="C62" i="25"/>
  <c r="C63" i="25"/>
  <c r="C64" i="25"/>
  <c r="D65" i="25"/>
  <c r="C65" i="25"/>
  <c r="D66" i="25"/>
  <c r="D67" i="25"/>
  <c r="C66" i="25"/>
  <c r="D68" i="25"/>
  <c r="C67" i="25"/>
  <c r="D69" i="25"/>
  <c r="C68" i="25"/>
  <c r="C69" i="25"/>
  <c r="D70" i="25"/>
  <c r="D71" i="25"/>
  <c r="C70" i="25"/>
  <c r="D72" i="25"/>
  <c r="C71" i="25"/>
  <c r="C72" i="25"/>
  <c r="D73" i="25"/>
  <c r="D74" i="25"/>
  <c r="C73" i="25"/>
  <c r="D75" i="25"/>
  <c r="C74" i="25"/>
  <c r="D76" i="25"/>
  <c r="C75" i="25"/>
  <c r="D77" i="25"/>
  <c r="C76" i="25"/>
  <c r="D78" i="25"/>
  <c r="C77" i="25"/>
  <c r="C78" i="25"/>
  <c r="D79" i="25"/>
  <c r="C79" i="25"/>
  <c r="D80" i="25"/>
  <c r="C80" i="25"/>
  <c r="D81" i="25"/>
  <c r="C81" i="25"/>
  <c r="D82" i="25"/>
  <c r="C82" i="25"/>
  <c r="D83" i="25"/>
  <c r="D84" i="25"/>
  <c r="C83" i="25"/>
  <c r="D85" i="25"/>
  <c r="C84" i="25"/>
  <c r="C85" i="25"/>
  <c r="D86" i="25"/>
  <c r="D87" i="25"/>
  <c r="C86" i="25"/>
  <c r="D88" i="25"/>
  <c r="C87" i="25"/>
  <c r="D89" i="25"/>
  <c r="C88" i="25"/>
  <c r="D90" i="25"/>
  <c r="C89" i="25"/>
  <c r="C90" i="25"/>
  <c r="D91" i="25"/>
  <c r="C91" i="25"/>
  <c r="D92" i="25"/>
  <c r="D93" i="25"/>
  <c r="C92" i="25"/>
  <c r="C93" i="25"/>
  <c r="D94" i="25"/>
  <c r="C94" i="25"/>
  <c r="D95" i="25"/>
  <c r="C95" i="25"/>
  <c r="D96" i="25"/>
  <c r="D97" i="25"/>
  <c r="C96" i="25"/>
  <c r="D98" i="25"/>
  <c r="C97" i="25"/>
  <c r="C98" i="25"/>
  <c r="D99" i="25"/>
  <c r="D100" i="25"/>
  <c r="C99" i="25"/>
  <c r="C100" i="25"/>
  <c r="C13" i="25" l="1"/>
  <c r="U44" i="25"/>
  <c r="U45" i="25"/>
  <c r="U39" i="25"/>
  <c r="U43" i="25"/>
  <c r="U46" i="25"/>
  <c r="U40" i="25"/>
  <c r="U49" i="25"/>
  <c r="U57" i="25"/>
  <c r="U63" i="25"/>
  <c r="U48" i="25"/>
  <c r="U72" i="25"/>
  <c r="U42" i="25"/>
  <c r="U66" i="25"/>
  <c r="U68" i="25"/>
  <c r="U53" i="25"/>
  <c r="U55" i="25"/>
  <c r="U62" i="25"/>
  <c r="U50" i="25"/>
  <c r="U56" i="25"/>
  <c r="U52" i="25"/>
  <c r="U61" i="25"/>
  <c r="U74" i="25"/>
  <c r="U64" i="25"/>
  <c r="U60" i="25"/>
  <c r="U54" i="25"/>
  <c r="U76" i="25"/>
  <c r="U67" i="25"/>
  <c r="U82" i="25"/>
  <c r="U80" i="25"/>
  <c r="U88" i="25"/>
  <c r="U95" i="25"/>
  <c r="U96" i="25"/>
  <c r="U75" i="25"/>
  <c r="U47" i="25"/>
  <c r="U81" i="25"/>
  <c r="U92" i="25"/>
  <c r="U89" i="25"/>
  <c r="U77" i="25"/>
  <c r="U83" i="25"/>
  <c r="U73" i="25"/>
  <c r="U94" i="25"/>
  <c r="U65" i="25"/>
  <c r="U93" i="25"/>
  <c r="U87" i="25"/>
  <c r="U58" i="25"/>
  <c r="U100" i="25"/>
  <c r="U99" i="25"/>
  <c r="U69" i="25"/>
  <c r="U90" i="25"/>
  <c r="U97" i="25"/>
  <c r="U79" i="25"/>
  <c r="U84" i="25"/>
  <c r="U98" i="25"/>
  <c r="U91" i="25"/>
  <c r="U85" i="25"/>
  <c r="U86" i="25"/>
  <c r="U71" i="25"/>
  <c r="U78" i="25"/>
  <c r="U59" i="25"/>
  <c r="U70" i="25"/>
  <c r="U31" i="25"/>
  <c r="AH59" i="25"/>
  <c r="AH40" i="25"/>
  <c r="AH66" i="25"/>
  <c r="AH69" i="25"/>
  <c r="U51" i="25"/>
  <c r="AH92" i="25"/>
  <c r="AH32" i="25"/>
  <c r="AH49" i="25"/>
  <c r="AH67" i="25"/>
  <c r="AH79" i="25"/>
  <c r="AH43" i="25"/>
  <c r="AH68" i="25"/>
  <c r="AH51" i="25"/>
  <c r="AH87" i="25"/>
  <c r="U38" i="25"/>
  <c r="AH82" i="25"/>
  <c r="AH76" i="25"/>
  <c r="AH100" i="25"/>
  <c r="AH56" i="25"/>
  <c r="AH48" i="25"/>
  <c r="AH73" i="25"/>
  <c r="AH99" i="25"/>
  <c r="AH95" i="25"/>
  <c r="AH71" i="25"/>
  <c r="AH50" i="25"/>
  <c r="AH54" i="25"/>
  <c r="AH55" i="25"/>
  <c r="AH57" i="25"/>
  <c r="AH33" i="25"/>
  <c r="AH98" i="25"/>
  <c r="AH96" i="25"/>
  <c r="AH72" i="25"/>
  <c r="AH60" i="25"/>
  <c r="AH38" i="25"/>
  <c r="AH62" i="25"/>
  <c r="U41" i="25"/>
  <c r="U37" i="25"/>
  <c r="U34" i="25"/>
  <c r="AH85" i="25"/>
  <c r="AH78" i="25"/>
  <c r="AH61" i="25"/>
  <c r="AH65" i="25"/>
  <c r="AH77" i="25"/>
  <c r="AH52" i="25"/>
  <c r="AH94" i="25"/>
  <c r="AH42" i="25"/>
  <c r="AH31" i="25"/>
  <c r="AH36" i="25"/>
  <c r="AH75" i="25"/>
  <c r="AH34" i="25"/>
  <c r="AH97" i="25"/>
  <c r="AH44" i="25"/>
  <c r="AH39" i="25"/>
  <c r="AH63" i="25"/>
  <c r="AH74" i="25"/>
  <c r="AH58" i="25"/>
  <c r="AH37" i="25"/>
  <c r="AH86" i="25"/>
  <c r="U32" i="25"/>
  <c r="AH64" i="25"/>
  <c r="AH83" i="25"/>
  <c r="AH70" i="25"/>
  <c r="AH90" i="25"/>
  <c r="AH91" i="25"/>
  <c r="U36" i="25"/>
  <c r="AH84" i="25"/>
  <c r="AH93" i="25"/>
  <c r="AH89" i="25"/>
  <c r="AH81" i="25"/>
  <c r="AH53" i="25"/>
  <c r="AH41" i="25"/>
  <c r="AH47" i="25"/>
  <c r="AH88" i="25"/>
  <c r="AH45" i="25"/>
  <c r="AH46" i="25"/>
  <c r="AH80" i="25"/>
  <c r="F13" i="28" l="1"/>
  <c r="F21" i="28" s="1"/>
  <c r="F23" i="28" s="1"/>
  <c r="F71" i="1" s="1"/>
  <c r="K71" i="1" s="1"/>
  <c r="H25" i="22" s="1"/>
  <c r="H26" i="22" s="1"/>
  <c r="J26" i="22" s="1"/>
  <c r="F53" i="1"/>
  <c r="K53" i="1" l="1"/>
  <c r="K55" i="1" s="1"/>
  <c r="F55" i="1"/>
  <c r="F69" i="1" s="1"/>
  <c r="F73" i="1" s="1"/>
  <c r="H22" i="22" l="1"/>
  <c r="H23" i="22" s="1"/>
  <c r="J23" i="22" s="1"/>
  <c r="J32" i="22" s="1"/>
  <c r="G44" i="22" s="1"/>
  <c r="K69" i="1"/>
  <c r="K73" i="1" s="1"/>
  <c r="K17" i="1" s="1"/>
  <c r="G46" i="22" l="1"/>
  <c r="H46" i="22" s="1"/>
  <c r="G45" i="22"/>
  <c r="N45" i="22" s="1"/>
  <c r="N44" i="22"/>
  <c r="H44" i="22"/>
  <c r="N46" i="22" l="1"/>
  <c r="N52" i="22" s="1"/>
  <c r="F25" i="1" s="1"/>
  <c r="K25" i="1" s="1"/>
  <c r="K26" i="1" s="1"/>
  <c r="F12" i="20" s="1"/>
  <c r="H45" i="22"/>
  <c r="D21" i="20" l="1"/>
  <c r="H54" i="20"/>
  <c r="D22" i="20" l="1"/>
  <c r="G21" i="20"/>
  <c r="G22" i="20" l="1"/>
  <c r="I22" i="20" s="1"/>
  <c r="D23" i="20"/>
  <c r="I21" i="20"/>
  <c r="D24" i="20" l="1"/>
  <c r="G23" i="20"/>
  <c r="I23" i="20" l="1"/>
  <c r="D25" i="20"/>
  <c r="G24" i="20"/>
  <c r="I24" i="20" s="1"/>
  <c r="G25" i="20" l="1"/>
  <c r="I25" i="20" s="1"/>
  <c r="D26" i="20"/>
  <c r="G26" i="20" l="1"/>
  <c r="I26" i="20" s="1"/>
  <c r="D27" i="20"/>
  <c r="G27" i="20" l="1"/>
  <c r="D28" i="20"/>
  <c r="G28" i="20" l="1"/>
  <c r="I28" i="20" s="1"/>
  <c r="D29" i="20"/>
  <c r="I27" i="20"/>
  <c r="D30" i="20" l="1"/>
  <c r="G29" i="20"/>
  <c r="I29" i="20" s="1"/>
  <c r="D31" i="20" l="1"/>
  <c r="G30" i="20"/>
  <c r="I30" i="20" s="1"/>
  <c r="G31" i="20" l="1"/>
  <c r="I31" i="20" s="1"/>
  <c r="D32" i="20"/>
  <c r="G32" i="20" s="1"/>
  <c r="I32" i="20" l="1"/>
  <c r="I33" i="20" s="1"/>
  <c r="D36" i="20" s="1"/>
  <c r="G36" i="20" s="1"/>
  <c r="I36" i="20" s="1"/>
  <c r="G33" i="20"/>
  <c r="D39" i="20" l="1"/>
  <c r="H39" i="20"/>
  <c r="H40" i="20" l="1"/>
  <c r="H41" i="20" s="1"/>
  <c r="H42" i="20" s="1"/>
  <c r="H43" i="20" s="1"/>
  <c r="H44" i="20" s="1"/>
  <c r="H45" i="20" s="1"/>
  <c r="H46" i="20" s="1"/>
  <c r="H47" i="20" s="1"/>
  <c r="H48" i="20" s="1"/>
  <c r="H49" i="20" s="1"/>
  <c r="H50" i="20" s="1"/>
  <c r="I39" i="20"/>
  <c r="D40" i="20" s="1"/>
  <c r="G39" i="20"/>
  <c r="I40" i="20" l="1"/>
  <c r="D41" i="20" s="1"/>
  <c r="G40" i="20"/>
  <c r="H53" i="20"/>
  <c r="K28" i="1" l="1"/>
  <c r="K33" i="1" s="1"/>
  <c r="K36" i="1" s="1"/>
  <c r="H55" i="20"/>
  <c r="G41" i="20"/>
  <c r="I41" i="20"/>
  <c r="D42" i="20" s="1"/>
  <c r="G42" i="20" l="1"/>
  <c r="I42" i="20"/>
  <c r="D43" i="20" s="1"/>
  <c r="I43" i="20" l="1"/>
  <c r="D44" i="20" s="1"/>
  <c r="G43" i="20"/>
  <c r="I44" i="20" l="1"/>
  <c r="D45" i="20" s="1"/>
  <c r="G44" i="20"/>
  <c r="I45" i="20" l="1"/>
  <c r="D46" i="20" s="1"/>
  <c r="G45" i="20"/>
  <c r="G46" i="20" l="1"/>
  <c r="I46" i="20"/>
  <c r="D47" i="20" s="1"/>
  <c r="I47" i="20" l="1"/>
  <c r="D48" i="20" s="1"/>
  <c r="G47" i="20"/>
  <c r="I48" i="20" l="1"/>
  <c r="D49" i="20" s="1"/>
  <c r="G48" i="20"/>
  <c r="I49" i="20" l="1"/>
  <c r="D50" i="20" s="1"/>
  <c r="G49" i="20"/>
  <c r="I50" i="20" l="1"/>
  <c r="G50" i="20"/>
  <c r="G5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<sst xmlns="http://schemas.openxmlformats.org/spreadsheetml/2006/main" count="1113" uniqueCount="646">
  <si>
    <t>Page 1 of 18</t>
  </si>
  <si>
    <t>AMP Transmission LLC</t>
  </si>
  <si>
    <t xml:space="preserve"> </t>
  </si>
  <si>
    <t>Calculation of Transmission Revenue Requirements</t>
  </si>
  <si>
    <t>Attachment H-32A</t>
  </si>
  <si>
    <t>Cash-Flow Model</t>
  </si>
  <si>
    <t>Actual</t>
  </si>
  <si>
    <t xml:space="preserve">  </t>
  </si>
  <si>
    <t xml:space="preserve">Line </t>
  </si>
  <si>
    <t>(Note A)</t>
  </si>
  <si>
    <t>Qualifying</t>
  </si>
  <si>
    <t>No.</t>
  </si>
  <si>
    <t>Cost of Service Item</t>
  </si>
  <si>
    <t>Page, Line, Col.</t>
  </si>
  <si>
    <t>Notes</t>
  </si>
  <si>
    <t>Company Total</t>
  </si>
  <si>
    <t>Allocator</t>
  </si>
  <si>
    <t>Transmission</t>
  </si>
  <si>
    <t>(a)</t>
  </si>
  <si>
    <t>(b)</t>
  </si>
  <si>
    <t>(c)</t>
  </si>
  <si>
    <t>(d)</t>
  </si>
  <si>
    <t>(e)</t>
  </si>
  <si>
    <t>(f)</t>
  </si>
  <si>
    <t>(g)</t>
  </si>
  <si>
    <t xml:space="preserve"> (e) x (f)</t>
  </si>
  <si>
    <t>Allocated</t>
  </si>
  <si>
    <t>Amount</t>
  </si>
  <si>
    <t>GROSS REVENUE REQUIREMENT         (line 54)</t>
  </si>
  <si>
    <t xml:space="preserve">REVENUE CREDITS </t>
  </si>
  <si>
    <t>(Note C)</t>
  </si>
  <si>
    <t>Total</t>
  </si>
  <si>
    <t xml:space="preserve">  Account No. 454</t>
  </si>
  <si>
    <t>WP02</t>
  </si>
  <si>
    <t>TP</t>
  </si>
  <si>
    <t xml:space="preserve">  Account No. 456</t>
  </si>
  <si>
    <t xml:space="preserve">  Revenue Credits Specific to zone</t>
  </si>
  <si>
    <t>D/A</t>
  </si>
  <si>
    <t xml:space="preserve">  Reserved</t>
  </si>
  <si>
    <t xml:space="preserve">  Transmission Enhancement Credit</t>
  </si>
  <si>
    <t>WP07</t>
  </si>
  <si>
    <t>TOTAL REVENUE CREDITS  (sum lines 5-9)</t>
  </si>
  <si>
    <t>TRUE-UP ADJUSTMENT WITH INTEREST (Protocols)</t>
  </si>
  <si>
    <t>(Note D) WP05</t>
  </si>
  <si>
    <t>Adjustments to Net Revenue Requirement (Note G)</t>
  </si>
  <si>
    <t>Interest on Adjustments (Note H)</t>
  </si>
  <si>
    <t>Total Adjustment (line 14 + line 15)</t>
  </si>
  <si>
    <t>NET REVENUE REQUIREMENTS</t>
  </si>
  <si>
    <t>17a</t>
  </si>
  <si>
    <t>DIVISOR</t>
  </si>
  <si>
    <t>17b</t>
  </si>
  <si>
    <t>MW</t>
  </si>
  <si>
    <t>17c</t>
  </si>
  <si>
    <t>Annual Network Rate ($/MW/Yr)  (Line 17 / Line 17b)</t>
  </si>
  <si>
    <t>/MW/Yr</t>
  </si>
  <si>
    <t>O&amp;M/A&amp;G, DEBT SERVICE &amp; OTHER TAXES</t>
  </si>
  <si>
    <t xml:space="preserve">  Transmission O&amp;M allocable to zone</t>
  </si>
  <si>
    <t>321.112.b and WP09</t>
  </si>
  <si>
    <t>WP09</t>
  </si>
  <si>
    <t xml:space="preserve">  Transmission O&amp;M Specific to zone (Note M)</t>
  </si>
  <si>
    <t>ATSI</t>
  </si>
  <si>
    <t xml:space="preserve">     Less Account 565</t>
  </si>
  <si>
    <t>321.96.b</t>
  </si>
  <si>
    <t>Form 1</t>
  </si>
  <si>
    <t xml:space="preserve">     Less: Account 561.2 Load Dispatch - Monitor and Operate Trans System through Schedule 1A</t>
  </si>
  <si>
    <t>321.86.b</t>
  </si>
  <si>
    <t xml:space="preserve">  A&amp;G allocable to zone (Note M)</t>
  </si>
  <si>
    <t>323.197.b and WP09</t>
  </si>
  <si>
    <t>W&amp;S</t>
  </si>
  <si>
    <t xml:space="preserve">  A&amp;G Specific to zone (Note M)</t>
  </si>
  <si>
    <t>WP03</t>
  </si>
  <si>
    <t xml:space="preserve">  Other Amortizations - All zones</t>
  </si>
  <si>
    <t xml:space="preserve">  Amortization of Start-Up Costs to zone (Note N)</t>
  </si>
  <si>
    <t>TOTAL O&amp;M  (sum lines 21, 22, 25-30, less lines 23 and 24)</t>
  </si>
  <si>
    <t>DEBT SERVICE</t>
  </si>
  <si>
    <t xml:space="preserve">   Debt Service (Note L)</t>
  </si>
  <si>
    <t>WP06</t>
  </si>
  <si>
    <t xml:space="preserve">   Amortization of premium or discount  (Note E)</t>
  </si>
  <si>
    <t>TOTAL DEBT SERVICE (Sum lines 34 and 35 )</t>
  </si>
  <si>
    <t>Interest for Working Capital needs</t>
  </si>
  <si>
    <t>WP06b</t>
  </si>
  <si>
    <t>TAXES OTHER THAN INCOME TAXES   (Note F)</t>
  </si>
  <si>
    <t xml:space="preserve">  LABOR RELATED</t>
  </si>
  <si>
    <t xml:space="preserve">          Payroll</t>
  </si>
  <si>
    <t>263.i</t>
  </si>
  <si>
    <t xml:space="preserve">          Highway and vehicle</t>
  </si>
  <si>
    <t xml:space="preserve">  PLANT RELATED</t>
  </si>
  <si>
    <t xml:space="preserve">         Property specific to zone (Note M)</t>
  </si>
  <si>
    <t xml:space="preserve">         Property allocable to zone (Note M)</t>
  </si>
  <si>
    <t>263.i and WP09</t>
  </si>
  <si>
    <t xml:space="preserve">         Other</t>
  </si>
  <si>
    <t xml:space="preserve">         State Franchise Tax</t>
  </si>
  <si>
    <t>TOTAL OTHER TAXES  (sum lines 41 through 47)</t>
  </si>
  <si>
    <t>Subtotal (lines 31 + 36 + 37 + 48)</t>
  </si>
  <si>
    <t>Margin factor</t>
  </si>
  <si>
    <r>
      <t xml:space="preserve">MARGIN REQUIREMENT  (Note I) </t>
    </r>
    <r>
      <rPr>
        <u/>
        <sz val="12"/>
        <color rgb="FFFF0000"/>
        <rFont val="Arial"/>
        <family val="2"/>
      </rPr>
      <t>(WP10)</t>
    </r>
  </si>
  <si>
    <t>40% of Debt Service</t>
  </si>
  <si>
    <t>REV. REQUIREMENT  (sum lines 50 and 52)</t>
  </si>
  <si>
    <t>GROSS PLANT IN SERVICE</t>
  </si>
  <si>
    <t xml:space="preserve">  Production</t>
  </si>
  <si>
    <t>NA</t>
  </si>
  <si>
    <t xml:space="preserve">  Transmission   (Note B)</t>
  </si>
  <si>
    <t xml:space="preserve">207.58.g </t>
  </si>
  <si>
    <t>WP01/04</t>
  </si>
  <si>
    <t xml:space="preserve">  Distribution</t>
  </si>
  <si>
    <t>N/A</t>
  </si>
  <si>
    <t xml:space="preserve">  General &amp; Intangible</t>
  </si>
  <si>
    <t xml:space="preserve">205.5.g &amp; 207.99.g </t>
  </si>
  <si>
    <t>WP01</t>
  </si>
  <si>
    <t xml:space="preserve">  Other </t>
  </si>
  <si>
    <t>TOTAL GROSS PLANT  (sum lines 57 - 62)</t>
  </si>
  <si>
    <t>TRANSMISSION PLANT % INCLUDED IN PJM COST OF SERVICE</t>
  </si>
  <si>
    <t xml:space="preserve">Total transmission plant </t>
  </si>
  <si>
    <t>WP04</t>
  </si>
  <si>
    <t>Less Non-Qualifying Transmission Plant</t>
  </si>
  <si>
    <t xml:space="preserve">Less transmission plant included in OATT Ancillary Services  </t>
  </si>
  <si>
    <t>Total Qualifying Transmission Plant in Service (line 67 - 68 - 69)</t>
  </si>
  <si>
    <t>Percentage of PJM Qualifying transmission plant included in Cost of Service (line 70 / line 67)</t>
  </si>
  <si>
    <t>TP=</t>
  </si>
  <si>
    <t>Page 2 of 18</t>
  </si>
  <si>
    <t xml:space="preserve">TRANSMISSION EXPENSES </t>
  </si>
  <si>
    <t>Total transmission expenses    (line 21+22 Column e)</t>
  </si>
  <si>
    <t>Less transmission expenses included in OATT Ancillary Services   (Note J)</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</si>
  <si>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</si>
  <si>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</si>
  <si>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</si>
  <si>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</si>
  <si>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TE=</t>
  </si>
  <si>
    <t>WAGES &amp; SALARY ALLOCATOR   (W&amp;S) (Note K)</t>
  </si>
  <si>
    <t>$</t>
  </si>
  <si>
    <t>Allocation</t>
  </si>
  <si>
    <t xml:space="preserve">  Production </t>
  </si>
  <si>
    <t xml:space="preserve">  Transmission (WP04)</t>
  </si>
  <si>
    <t xml:space="preserve">  Distribution </t>
  </si>
  <si>
    <t>W&amp;S Allocator</t>
  </si>
  <si>
    <t xml:space="preserve">  Other</t>
  </si>
  <si>
    <t>($ / Allocation)</t>
  </si>
  <si>
    <t xml:space="preserve">  Total  (sum lines 86-89)</t>
  </si>
  <si>
    <t>=</t>
  </si>
  <si>
    <t>= WS</t>
  </si>
  <si>
    <t xml:space="preserve">     Rate Formula Template</t>
  </si>
  <si>
    <t xml:space="preserve"> Utilizing Informational FERC Form 1 Data</t>
  </si>
  <si>
    <t>General Note:  References to pages in this formulary rate are indicated as:  (page#, line#, col.#)</t>
  </si>
  <si>
    <t>References to data from Informational FERC Form 1 are indicated as:   #.y.x  (page, line, column)</t>
  </si>
  <si>
    <t>A</t>
  </si>
  <si>
    <t>AMPT will maintain and post with informational filings an Informational FERC Form 1.</t>
  </si>
  <si>
    <t>B</t>
  </si>
  <si>
    <t>Beginning/End year balances will match Form 1.  13-Month average balances shown on WP-01.  Qualifying zonal transmission investment shown on WP04.  Excluding any Transmission AROs</t>
  </si>
  <si>
    <t>C</t>
  </si>
  <si>
    <t>The revenues credited on page 1 lines 5-9 shall include only the amounts received directly (in the case of grandfathered agreements)</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</si>
  <si>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</si>
  <si>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</si>
  <si>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</si>
  <si>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D</t>
  </si>
  <si>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</si>
  <si>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Over Recoveries are entered as negative to reduce the net revenue.  Under recoveries are entered as Positive to increase the net revenue.</t>
  </si>
  <si>
    <t>E</t>
  </si>
  <si>
    <t>Includes amounts recorded to accounts 428 and 429.</t>
  </si>
  <si>
    <t>F</t>
  </si>
  <si>
    <t xml:space="preserve">Includes only FICA, unemployment, highway, property, gross receipts, PILOT, and other assessments charged in the current year.  Taxes related to income are excluded.  </t>
  </si>
  <si>
    <t>Gross receipts taxes are not included in transmission revenue requirement in the Rate Formula Template, since they are recovered elsewhere.</t>
  </si>
  <si>
    <t>G</t>
  </si>
  <si>
    <t xml:space="preserve">Adjustments required pursuant to Section 6 of the AMPT Protocols.  Refunds shall be entered as a negative number to reduce the net revenue requirement.  </t>
  </si>
  <si>
    <t>Surcharges shall be entered as a positive number to increase the net revenue requirement.</t>
  </si>
  <si>
    <t>H</t>
  </si>
  <si>
    <t>Interest required pursuant to Section 2(c) of Protocols.  Interest on any refunds shall be entered as a negative number to reduce the net revenue</t>
  </si>
  <si>
    <t>requirement.  Interest on surcharge shall be entered as a positive number to increase the net revenue requirement.</t>
  </si>
  <si>
    <t>I</t>
  </si>
  <si>
    <t>Margin Factor equals .40 or 40% of debt service.  Margin Requirement is the dollar amount that results from applying the Margin Factor to annual debt service.</t>
  </si>
  <si>
    <t>The Margin Factor can only be changed by Order of the Commission</t>
  </si>
  <si>
    <t>J</t>
  </si>
  <si>
    <t>Removes dollar amount of transmission expenses included in the OATT ancillary services rates, including all of Account No. 561.1, 561.2,</t>
  </si>
  <si>
    <t xml:space="preserve">  561.3 and 561.BA.</t>
  </si>
  <si>
    <t>K</t>
  </si>
  <si>
    <t>AMPT will have no wages and salaries.  However, all A&amp;G expense incurred by AMPT will be 100% related to AMPT Transmission</t>
  </si>
  <si>
    <t>L</t>
  </si>
  <si>
    <t>PTRR debt service projections for zone are shown on WP06.  Actual ATRR debt service (for True-up template) will be from AMPT accounting records</t>
  </si>
  <si>
    <t>With respect to purchased assets, principal and interest payments related to borrowings in excess of the seller's net book value will not be included in the PTRR or ATRR debt service.</t>
  </si>
  <si>
    <t>M</t>
  </si>
  <si>
    <t>O&amp;M and A&amp;G and Property Other Taxes values taken from the column in WP09 that corresponds to the zone</t>
  </si>
  <si>
    <t>N</t>
  </si>
  <si>
    <t>Includes amortization of pre-commercial Start-Up costs booked in account 182.3, approved by the Commission and amortized through Account 566.</t>
  </si>
  <si>
    <t>Gross Plant in Service - 13 Month Average Balances</t>
  </si>
  <si>
    <t>Page 3 of 18</t>
  </si>
  <si>
    <t>Line</t>
  </si>
  <si>
    <t>Month</t>
  </si>
  <si>
    <t>Year</t>
  </si>
  <si>
    <t>Production</t>
  </si>
  <si>
    <t>Distribution</t>
  </si>
  <si>
    <t>General</t>
  </si>
  <si>
    <t>Intangible</t>
  </si>
  <si>
    <t>(h)</t>
  </si>
  <si>
    <t>(i)</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</si>
  <si>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</si>
  <si>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</si>
  <si>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</si>
  <si>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</si>
  <si>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</si>
  <si>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</si>
  <si>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</si>
  <si>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</si>
  <si>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</si>
  <si>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</si>
  <si>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</si>
  <si>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</si>
  <si>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</si>
  <si>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</si>
  <si>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</si>
  <si>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</si>
  <si>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</si>
  <si>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</si>
  <si>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</si>
  <si>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</si>
  <si>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Total Tras w/AROs</t>
  </si>
  <si>
    <t>207.57.g</t>
  </si>
  <si>
    <t>Notes:</t>
  </si>
  <si>
    <t>Reference for December balances as would be reported in FERC Form 1.</t>
  </si>
  <si>
    <t>Revenue Credits Workpaper</t>
  </si>
  <si>
    <t>Page 4 of 18</t>
  </si>
  <si>
    <t>Add Lines if needed</t>
  </si>
  <si>
    <t>Description of Revenue Credits</t>
  </si>
  <si>
    <t>ADD LINES AS NEEDED FOR ADDITIONAL REVENUE CREDITS</t>
  </si>
  <si>
    <t>Account No. 454</t>
  </si>
  <si>
    <t>Account No. 454 Revenue Credits specific to zone</t>
  </si>
  <si>
    <t>Account No. 454 Revenue Credits allocable to all zones</t>
  </si>
  <si>
    <t>Account No. 456</t>
  </si>
  <si>
    <t>Account No. 456 Revenue Credits specific to zone</t>
  </si>
  <si>
    <t>Account No. 456 Revenue Credits allocable to all zones</t>
  </si>
  <si>
    <t>Other Revenue Credits specific to zone</t>
  </si>
  <si>
    <t>Formation Cost (Start-up) Workpaper</t>
  </si>
  <si>
    <t>Page 5 of 18</t>
  </si>
  <si>
    <t>Add Columns and lines as needed</t>
  </si>
  <si>
    <t>3-year Amorts</t>
  </si>
  <si>
    <t>2018 Start-Up Costs</t>
  </si>
  <si>
    <t>Deferred from</t>
  </si>
  <si>
    <t>Start-Up Costs</t>
  </si>
  <si>
    <t>and Incurred in</t>
  </si>
  <si>
    <t>Up Front Costs  - Deferred - Amort Acct during 2020</t>
  </si>
  <si>
    <t>Other Deferred Costs</t>
  </si>
  <si>
    <t>xxxxxxx</t>
  </si>
  <si>
    <t>Consultants - Acct 566</t>
  </si>
  <si>
    <t>Meetings - Acct 930</t>
  </si>
  <si>
    <t>AMPT Labor/Overhead - Acct 920</t>
  </si>
  <si>
    <t>Consulting/Legal - Acct 923</t>
  </si>
  <si>
    <t>AMPT Labor/Overhead - Acct 922</t>
  </si>
  <si>
    <t>Total Up-Front Costs</t>
  </si>
  <si>
    <t>See Tab "Detail of 3-Yr ATSI</t>
  </si>
  <si>
    <t>Total Other Deferred  Costs</t>
  </si>
  <si>
    <t>Number of anticipated Transmission Zones</t>
  </si>
  <si>
    <t>ATSI and AEP East</t>
  </si>
  <si>
    <t>ATSI and 2nd Zone</t>
  </si>
  <si>
    <t>Amortization period</t>
  </si>
  <si>
    <t>years beginning 1/1/2019</t>
  </si>
  <si>
    <t>years</t>
  </si>
  <si>
    <t>Yearly Amortization</t>
  </si>
  <si>
    <t>ATSI Zone</t>
  </si>
  <si>
    <t>Deferred to AEP Zone (or Next Zone)</t>
  </si>
  <si>
    <t>AEP zone for future request at FERC</t>
  </si>
  <si>
    <t>Deferred to AEP Zone</t>
  </si>
  <si>
    <t>Other Amortizations of deferred start-up - ATSI Zone Specific - amortized in 2019</t>
  </si>
  <si>
    <t>Yearly</t>
  </si>
  <si>
    <t>term</t>
  </si>
  <si>
    <t>Amortization</t>
  </si>
  <si>
    <t>Add lines as needed</t>
  </si>
  <si>
    <t>Total 1-year Amort to ATSI zone</t>
  </si>
  <si>
    <t>Attachment H-32A - WP03 - Start-Up Costs - 2020 Actual</t>
  </si>
  <si>
    <t>Page 6 of 18</t>
  </si>
  <si>
    <t>Post Startup - Dayton Allocation</t>
  </si>
  <si>
    <t>Deferred</t>
  </si>
  <si>
    <t>Post Startup - Duke Allocation</t>
  </si>
  <si>
    <t>List other AEP Amortizations here</t>
  </si>
  <si>
    <t>Total AEP zonal Amortizations</t>
  </si>
  <si>
    <t>Zonal Investment Workpaper</t>
  </si>
  <si>
    <t>Page 7 of 18</t>
  </si>
  <si>
    <t>Add Zones if necessary.  Add lines for more project investment</t>
  </si>
  <si>
    <t>Line No.</t>
  </si>
  <si>
    <t>Months</t>
  </si>
  <si>
    <t>AMPT Transmission Investment - Gross Plant</t>
  </si>
  <si>
    <t>AMPT</t>
  </si>
  <si>
    <t>AEP</t>
  </si>
  <si>
    <t>2nd Zone Purchase 1</t>
  </si>
  <si>
    <t>6a</t>
  </si>
  <si>
    <t>6b</t>
  </si>
  <si>
    <t>6c</t>
  </si>
  <si>
    <t>6d</t>
  </si>
  <si>
    <t>6e</t>
  </si>
  <si>
    <t>6f</t>
  </si>
  <si>
    <t>6g</t>
  </si>
  <si>
    <t>2nd Zone area Purchase 2</t>
  </si>
  <si>
    <t>Other Non-Qualifying Facilities</t>
  </si>
  <si>
    <t>Total Qualifying</t>
  </si>
  <si>
    <t>Project</t>
  </si>
  <si>
    <t xml:space="preserve">Project </t>
  </si>
  <si>
    <t>Project #5</t>
  </si>
  <si>
    <t xml:space="preserve"> #1</t>
  </si>
  <si>
    <t>#2</t>
  </si>
  <si>
    <t>#3</t>
  </si>
  <si>
    <t>#4</t>
  </si>
  <si>
    <t>#5</t>
  </si>
  <si>
    <t>#6</t>
  </si>
  <si>
    <t>#7</t>
  </si>
  <si>
    <t>#8</t>
  </si>
  <si>
    <t>#9</t>
  </si>
  <si>
    <t>#10</t>
  </si>
  <si>
    <t>Zonal Allocation</t>
  </si>
  <si>
    <t>Purchase</t>
  </si>
  <si>
    <t>Project Name:</t>
  </si>
  <si>
    <t>Allocated To Zone</t>
  </si>
  <si>
    <t>Loan Principal:</t>
  </si>
  <si>
    <t>Transmission Plant recovered in Ancillary Services</t>
  </si>
  <si>
    <t>Other Zone</t>
  </si>
  <si>
    <t>Wages and Salaries Proxy - Gross Plant in Each Zone</t>
  </si>
  <si>
    <t>Line 12 (b, c, or d) divided by Line 12 (e)</t>
  </si>
  <si>
    <t>Attachment H-32A - WP05 - True-Up and Adjustments</t>
  </si>
  <si>
    <t>True-Up and Adjustments Workpaper</t>
  </si>
  <si>
    <t>Page 8 of 18</t>
  </si>
  <si>
    <t>AMPT True-up with Interest - based on Protocols</t>
  </si>
  <si>
    <t>NITS Revenues received by PJM for the Year (Note 2)</t>
  </si>
  <si>
    <t>Actual Revenue Requirement For Year (ATRR)</t>
  </si>
  <si>
    <t>True-up Adjustment - (Over)/Under Recovery</t>
  </si>
  <si>
    <t>Over (Under) Recovery Plus Interest</t>
  </si>
  <si>
    <t>Average Monthly Interest Rate</t>
  </si>
  <si>
    <t>Calculated Interest</t>
  </si>
  <si>
    <t>Surcharge (Refund) Owed</t>
  </si>
  <si>
    <t>Interest Rate on Amount of Refunds or Surcharges (Note 1)</t>
  </si>
  <si>
    <t>As an example, an over or under collection will be recovered prorata over 2019, held for 2020 and returned prorata over 2021</t>
  </si>
  <si>
    <t>Calculation of Interest</t>
  </si>
  <si>
    <t>Monthly</t>
  </si>
  <si>
    <t>FERC Interest Rate - Monthly</t>
  </si>
  <si>
    <t>Year 2021</t>
  </si>
  <si>
    <t>Annual</t>
  </si>
  <si>
    <t>January  through December</t>
  </si>
  <si>
    <t>Over (Under) Recovery Plus Interest Amortized and Recovered Over 12 Months</t>
  </si>
  <si>
    <t>Year 2022</t>
  </si>
  <si>
    <t>Average</t>
  </si>
  <si>
    <t>True-Up with Interest</t>
  </si>
  <si>
    <t>Less Over (Under) Recovery</t>
  </si>
  <si>
    <t>Total Interest</t>
  </si>
  <si>
    <t>Note 1:</t>
  </si>
  <si>
    <t>Interest Rate on Amount of Refunds or Surcharges is the monthly average interest rate calculated in accordance with section 2(c) of the AMPT  Formula Rate Protocols.</t>
  </si>
  <si>
    <t>Note 2:</t>
  </si>
  <si>
    <t>Exclude any true-up amount included in the PTRR for the year being true-up</t>
  </si>
  <si>
    <t>Attachment H-32A - WP06 - Debt Service</t>
  </si>
  <si>
    <t>Debt Service Workpaper - Annual</t>
  </si>
  <si>
    <t>Page 9 of 18</t>
  </si>
  <si>
    <t>Page 10 of 18</t>
  </si>
  <si>
    <t xml:space="preserve">For ATRR and True-up, AMPT will record actual P&amp;I in the  </t>
  </si>
  <si>
    <t>Rate Year</t>
  </si>
  <si>
    <t xml:space="preserve">Actual </t>
  </si>
  <si>
    <t>year and those P&amp;I entries will be populated in H-32A, page 1, line 36</t>
  </si>
  <si>
    <t xml:space="preserve">Projected </t>
  </si>
  <si>
    <t>Debt Service</t>
  </si>
  <si>
    <t>GF = "Grid Force"</t>
  </si>
  <si>
    <t>Add Additional Project Columns as needed</t>
  </si>
  <si>
    <t>Add Additional "Other" Columns as needed</t>
  </si>
  <si>
    <t>AMPT Projects</t>
  </si>
  <si>
    <t>Other AMPT Capitalized Equipment</t>
  </si>
  <si>
    <t>#11</t>
  </si>
  <si>
    <t>#12</t>
  </si>
  <si>
    <t>#13</t>
  </si>
  <si>
    <t xml:space="preserve">Napoleon Gridforce - Capital </t>
  </si>
  <si>
    <r>
      <rPr>
        <b/>
        <i/>
        <sz val="11"/>
        <color theme="1"/>
        <rFont val="Calibri"/>
        <family val="2"/>
      </rPr>
      <t>Less</t>
    </r>
    <r>
      <rPr>
        <b/>
        <sz val="11"/>
        <color theme="1"/>
        <rFont val="Calibri"/>
        <family val="2"/>
      </rPr>
      <t xml:space="preserve"> Acquisition Premium</t>
    </r>
  </si>
  <si>
    <t>Net Loan Principal</t>
  </si>
  <si>
    <t>Loan Term (Years):</t>
  </si>
  <si>
    <t>-</t>
  </si>
  <si>
    <t>Loan Start Date:</t>
  </si>
  <si>
    <t>Loan End Date:</t>
  </si>
  <si>
    <t>Annual Interest Rate:</t>
  </si>
  <si>
    <t>Projected Yearly Debt Service Payment:</t>
  </si>
  <si>
    <t>Debt Service Schedule (Yearly)</t>
  </si>
  <si>
    <t>Attachment H-32A - WP06a - Debt Service Monthly</t>
  </si>
  <si>
    <t>Debt Service Workpaper - Monthly</t>
  </si>
  <si>
    <t>Page 11 of 18</t>
  </si>
  <si>
    <t>Page 12 of 18</t>
  </si>
  <si>
    <t>This tab is to accommodate projects that may go in service or close mid-year in any particular month</t>
  </si>
  <si>
    <t>Add Additional Project Columns and lines as needed</t>
  </si>
  <si>
    <t>Add Additional "Other" Columns and lines as needed</t>
  </si>
  <si>
    <t>Project #1</t>
  </si>
  <si>
    <t>Project #2</t>
  </si>
  <si>
    <t>Project #3</t>
  </si>
  <si>
    <t>Project #4</t>
  </si>
  <si>
    <t>Project #6</t>
  </si>
  <si>
    <t>Project #7</t>
  </si>
  <si>
    <t>Project #8</t>
  </si>
  <si>
    <t>Project #9</t>
  </si>
  <si>
    <t>Project #10</t>
  </si>
  <si>
    <t>Project #11</t>
  </si>
  <si>
    <t>Project #12</t>
  </si>
  <si>
    <t>Project #13</t>
  </si>
  <si>
    <t>From WP06</t>
  </si>
  <si>
    <t>Total Debt Service Over Loan Term</t>
  </si>
  <si>
    <t>Debt Service Schedule (Monthly)</t>
  </si>
  <si>
    <t>Page 13 of 18</t>
  </si>
  <si>
    <t>Components - Description</t>
  </si>
  <si>
    <t>Amounts</t>
  </si>
  <si>
    <t>AMPT Working Capital Loan from AMP</t>
  </si>
  <si>
    <t xml:space="preserve">Prime Rate </t>
  </si>
  <si>
    <t>various</t>
  </si>
  <si>
    <r>
      <t>Interest on Working Capital Loan</t>
    </r>
    <r>
      <rPr>
        <vertAlign val="superscript"/>
        <sz val="11"/>
        <color theme="1"/>
        <rFont val="Calibri"/>
        <family val="2"/>
      </rPr>
      <t>1</t>
    </r>
  </si>
  <si>
    <t>For ATRR  and True-up, AMPT will record actual interest expense</t>
  </si>
  <si>
    <t>Note 1:  to Attachment H-32A, page 1, line 37</t>
  </si>
  <si>
    <t>For ATRR  and True-up, interest will be per books</t>
  </si>
  <si>
    <t>For PTRR, use most recent available Prime Rate when projections are done</t>
  </si>
  <si>
    <t>Attachment H-32A - WP07 - TEC</t>
  </si>
  <si>
    <t>Page 14 of 18</t>
  </si>
  <si>
    <t>Transmission Enhancement Credit (Schedule 12 Projects)</t>
  </si>
  <si>
    <t>To be completed in conjunction with Attachment H-32A</t>
  </si>
  <si>
    <t>(1)</t>
  </si>
  <si>
    <t>(2)</t>
  </si>
  <si>
    <t>(3)</t>
  </si>
  <si>
    <t>(4)</t>
  </si>
  <si>
    <t>Reference</t>
  </si>
  <si>
    <t>Gross Transmission Plant - Total</t>
  </si>
  <si>
    <t>Net Transmission Plant - Total</t>
  </si>
  <si>
    <t>O&amp;M EXPENSE</t>
  </si>
  <si>
    <t>Total O&amp;M Allocated to Transmission</t>
  </si>
  <si>
    <t>Annual Allocation Factor for O&amp;M</t>
  </si>
  <si>
    <t>Annual Allocation Factor for Debt Service</t>
  </si>
  <si>
    <t>MARGIN REQUIREMENT</t>
  </si>
  <si>
    <t>Annual Allocation Factor for Margin Requirement</t>
  </si>
  <si>
    <t>TAXES OTHER THAN INCOME TAXES</t>
  </si>
  <si>
    <t>Total Other Taxes</t>
  </si>
  <si>
    <t>Annual Allocation Factor for Other Taxes</t>
  </si>
  <si>
    <t>Annual Allocation Factor for Expense and Margin Requirement</t>
  </si>
  <si>
    <t>Sum of line 6 through 16</t>
  </si>
  <si>
    <t>Add lines for projects as needed</t>
  </si>
  <si>
    <t>Project Name</t>
  </si>
  <si>
    <t>RTEP Project Number</t>
  </si>
  <si>
    <t>Project Gross Plant</t>
  </si>
  <si>
    <t>Annual Allocation Factor for Expense</t>
  </si>
  <si>
    <t>Annual Expense Charge</t>
  </si>
  <si>
    <t xml:space="preserve">Project Net Plant </t>
  </si>
  <si>
    <t>Annual Allocation Factor for Return</t>
  </si>
  <si>
    <t>Annual Return Charge</t>
  </si>
  <si>
    <t>Project Depreciation Expense</t>
  </si>
  <si>
    <t>True-up Adjustment</t>
  </si>
  <si>
    <t>Annual Revenue Requirement
with True-up</t>
  </si>
  <si>
    <t>(line 18)</t>
  </si>
  <si>
    <t>(Col. 3 * Col. 4)</t>
  </si>
  <si>
    <t>(Col. 6 * Col. 7)</t>
  </si>
  <si>
    <t>(WP08-True-up
Col. i)</t>
  </si>
  <si>
    <t>(Sum Col. 5, 8, 9 &amp; 10)</t>
  </si>
  <si>
    <t>1a</t>
  </si>
  <si>
    <t>b</t>
  </si>
  <si>
    <t>1b</t>
  </si>
  <si>
    <t>1c</t>
  </si>
  <si>
    <t>2</t>
  </si>
  <si>
    <t>Transmission Enhancement Credit for Attachment H-32A Page 1, Line 9</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</si>
  <si>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</si>
  <si>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</si>
  <si>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</si>
  <si>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</si>
  <si>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</si>
  <si>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Page 15 of 18</t>
  </si>
  <si>
    <t xml:space="preserve">Add more lines as needed </t>
  </si>
  <si>
    <t>Transmission Enhancement Credit - True-up</t>
  </si>
  <si>
    <t>To be completed after WP07 for the True-up Year is updated using actual data</t>
  </si>
  <si>
    <t xml:space="preserve">(c) </t>
  </si>
  <si>
    <t>Actual TEC Revenues</t>
  </si>
  <si>
    <t>Projected TEC  Annual Revenue Requirement</t>
  </si>
  <si>
    <t>Actual TEC Revenues Allocated to Projects</t>
  </si>
  <si>
    <t>Actual TEC  Annual Revenue Requirement</t>
  </si>
  <si>
    <t>True-up Adjustment Principal
Under/(Over)</t>
  </si>
  <si>
    <t>Applicable Interest on 
Under/(Over)</t>
  </si>
  <si>
    <t>True-up Adjustment with Interest
Under/(Over)</t>
  </si>
  <si>
    <t>from PTRR</t>
  </si>
  <si>
    <t>[Col. c, line 1 *
(Col. d, line 2x /
Col. d, line 3)]</t>
  </si>
  <si>
    <t>from ATRR</t>
  </si>
  <si>
    <t>Col. f - Col. e</t>
  </si>
  <si>
    <t>Col. g *
[(line 4a / line 4b) - 1]</t>
  </si>
  <si>
    <t>Col. g + Col. H</t>
  </si>
  <si>
    <t>Actual PJM TEC Revenues for True-up Year</t>
  </si>
  <si>
    <t>2a</t>
  </si>
  <si>
    <t>2b</t>
  </si>
  <si>
    <t>2c</t>
  </si>
  <si>
    <t>3</t>
  </si>
  <si>
    <t>Subtotal</t>
  </si>
  <si>
    <t>4a</t>
  </si>
  <si>
    <t>Revenue Requirement True-up with Interest</t>
  </si>
  <si>
    <t>4b</t>
  </si>
  <si>
    <t>Revenue Requirement True-up - Over/Under Recovery</t>
  </si>
  <si>
    <t>NOTE</t>
  </si>
  <si>
    <t>Amount included in revenues reported on page 330, column k of FERC Form 1.</t>
  </si>
  <si>
    <t>Transmission O&amp;M, A&amp;G, and Other Taxes Workpaper</t>
  </si>
  <si>
    <t>Page 16 of 18</t>
  </si>
  <si>
    <t>Add lines and other zones as needed to increase transparency</t>
  </si>
  <si>
    <t>TRANSMISSION O&amp;M, A&amp;G, and OTHER TAXES DETAIL</t>
  </si>
  <si>
    <t>Add Lines and Columns to if necessary to increase transparency</t>
  </si>
  <si>
    <t>Item</t>
  </si>
  <si>
    <t>Form 1 Reference</t>
  </si>
  <si>
    <t>Description</t>
  </si>
  <si>
    <t xml:space="preserve">321.112.b </t>
  </si>
  <si>
    <t xml:space="preserve">Total Transmission O&amp;M Specific to ATSI zone </t>
  </si>
  <si>
    <t>Alloc</t>
  </si>
  <si>
    <t>Dayton</t>
  </si>
  <si>
    <t>Subtotal ATSI Zone</t>
  </si>
  <si>
    <t>Total Transmission O&amp;M Specific to AEP zone</t>
  </si>
  <si>
    <t>Add description</t>
  </si>
  <si>
    <t>Total Transmission O&amp;M Specific to all zones</t>
  </si>
  <si>
    <t>List transmission specific to all zones here - add rows if necessary</t>
  </si>
  <si>
    <t>Page 17 of 18</t>
  </si>
  <si>
    <t>323.197.b</t>
  </si>
  <si>
    <t>Total A&amp;G Specific to ATSI zone</t>
  </si>
  <si>
    <t>350.d</t>
  </si>
  <si>
    <t>List A&amp;G specific to ATSI zone here - add rows if necessary</t>
  </si>
  <si>
    <t>sum of A&amp;G specific to ATSI zone</t>
  </si>
  <si>
    <t>Total A&amp;G Specific to AEP zone</t>
  </si>
  <si>
    <t>323.189.b</t>
  </si>
  <si>
    <t>List A&amp;G specific to AEP zone here - add rows if necessary</t>
  </si>
  <si>
    <t>sum of A&amp;G specific to AEP zone</t>
  </si>
  <si>
    <t>Total A&amp;G Specific to all zones</t>
  </si>
  <si>
    <t>sum of A&amp;G specific to all zones</t>
  </si>
  <si>
    <t>Other Taxes specific to ATSI Zone</t>
  </si>
  <si>
    <t>Other Tax specific to ATSI zone here - add rows if necessary</t>
  </si>
  <si>
    <t>sum of Other Taxes specific to ATSI zone</t>
  </si>
  <si>
    <t>Other Tax specific to AEP zone here - add rows if necessary</t>
  </si>
  <si>
    <t>sum of Other Taxes specific to AEP zone</t>
  </si>
  <si>
    <t>Other Taxes Specific to all zones</t>
  </si>
  <si>
    <t>Other Tax specific to all zones here - add rows if necessary</t>
  </si>
  <si>
    <t>Total Other Taxes Specific to all zones</t>
  </si>
  <si>
    <t>sum of Other Taxes specific to all zones</t>
  </si>
  <si>
    <t>Page 18 of 18</t>
  </si>
  <si>
    <t>Development of Margin Requirement</t>
  </si>
  <si>
    <t>12-Month Period=</t>
  </si>
  <si>
    <r>
      <t>Debt Service Payments</t>
    </r>
    <r>
      <rPr>
        <vertAlign val="superscript"/>
        <sz val="11"/>
        <rFont val="Calibri"/>
        <family val="2"/>
        <scheme val="minor"/>
      </rPr>
      <t>1</t>
    </r>
  </si>
  <si>
    <t xml:space="preserve">Less:  </t>
  </si>
  <si>
    <t xml:space="preserve">  Interest on Working Capital Loans (WP06b)</t>
  </si>
  <si>
    <t xml:space="preserve">  Premium paid on Debt and included in debt service</t>
  </si>
  <si>
    <t xml:space="preserve">  Other Adjustments needed to reflect only Debt Service on Assets</t>
  </si>
  <si>
    <t xml:space="preserve">  Add Additional deductions to Debt Service Payments as needed</t>
  </si>
  <si>
    <t>Net Debt Service Payments (line 1 - lines 4 thorugh 7)</t>
  </si>
  <si>
    <t>Margin Factor (fixed)</t>
  </si>
  <si>
    <t xml:space="preserve">Margin Requirement (line 9 x line 10) - To H-32A line </t>
  </si>
  <si>
    <t>1. Excludes any Debt Service related to Acquisition Adjustments if any per WP06</t>
  </si>
  <si>
    <t>Supplemental Information Page 1</t>
  </si>
  <si>
    <t>American Municipal Power Transmission</t>
  </si>
  <si>
    <t>3 Year Deferred Start Up Costs</t>
  </si>
  <si>
    <t>As of 12/31/2021</t>
  </si>
  <si>
    <t>50/50 Split</t>
  </si>
  <si>
    <t>1/3 ATSI Amount</t>
  </si>
  <si>
    <t>Month Recorded</t>
  </si>
  <si>
    <t>Amount Defferred</t>
  </si>
  <si>
    <t>ATSI Amount</t>
  </si>
  <si>
    <t>Second Zone</t>
  </si>
  <si>
    <t>2021 Amortization</t>
  </si>
  <si>
    <t>Amortization Account</t>
  </si>
  <si>
    <t>Consulting</t>
  </si>
  <si>
    <t>Labor</t>
  </si>
  <si>
    <t>Legal</t>
  </si>
  <si>
    <t>PJM meeting</t>
  </si>
  <si>
    <t>See WP03</t>
  </si>
  <si>
    <t>#14</t>
  </si>
  <si>
    <t>Projected</t>
  </si>
  <si>
    <t>6h</t>
  </si>
  <si>
    <t>6i</t>
  </si>
  <si>
    <t>6j</t>
  </si>
  <si>
    <t>6k</t>
  </si>
  <si>
    <t>#15</t>
  </si>
  <si>
    <t>Total Transmission O&amp;M Specific to Dayton zone</t>
  </si>
  <si>
    <t>Total Transmission O&amp;M Specific to Dayton zone - Projected</t>
  </si>
  <si>
    <t>Total Transmission O&amp;M Specific to ATSI zone</t>
  </si>
  <si>
    <t>Est. for Zone</t>
  </si>
  <si>
    <t>Projected O&amp;M expense for ATSI Zone only</t>
  </si>
  <si>
    <t>Sum of transmission O&amp;M specific to ATSI zone</t>
  </si>
  <si>
    <t>Sum of transmission O&amp;M specific to AEP  zone</t>
  </si>
  <si>
    <t>Sum of transmission O&amp;M specific to Dayton  zone</t>
  </si>
  <si>
    <t>Sum of transmission O&amp;M specific to all zones</t>
  </si>
  <si>
    <t>Subtotal Specific to all zones</t>
  </si>
  <si>
    <t>Attachment H-32A - WP09 - Transmission O&amp;M - 2023 Projected</t>
  </si>
  <si>
    <t>Attachment H-32A - WP08 - TEC True-up - 2023 Projected</t>
  </si>
  <si>
    <t>Projected property insuruance expense for ATSI Zone only</t>
  </si>
  <si>
    <t>Subtotal A&amp;G Specific to ATSI zone</t>
  </si>
  <si>
    <t>Subtotal A&amp;G Specific to AEP zone</t>
  </si>
  <si>
    <t>Total A&amp;G Specific to Dayton zone</t>
  </si>
  <si>
    <t>List A&amp;G specific to Dayton zone here - add rows if necessary</t>
  </si>
  <si>
    <t>Subtotal A&amp;G Specific to Dayton zone</t>
  </si>
  <si>
    <t>sum of A&amp;G specific to Dayton zone</t>
  </si>
  <si>
    <t>Labor and Overhead</t>
  </si>
  <si>
    <t>IT and Software</t>
  </si>
  <si>
    <t>Other Taxes specific to AEP Zone</t>
  </si>
  <si>
    <t>ATSI Assets property tax - Estimate 2023</t>
  </si>
  <si>
    <t>AEP Assets property tax - Estimate 2023</t>
  </si>
  <si>
    <t>Projected O&amp;M expense for AEP  Zone only</t>
  </si>
  <si>
    <t>Transmission O&amp;M</t>
  </si>
  <si>
    <t>Attachment H-32A - WP02 - Projected- 2023</t>
  </si>
  <si>
    <t>Projected  2023</t>
  </si>
  <si>
    <t>Debt Service Payments -  Year End 12/31/2023</t>
  </si>
  <si>
    <t>Attachment H-32A - WP10 - Margin Requirement - 2023 Projected</t>
  </si>
  <si>
    <t>Attachment H-32A - WP01 - Plant - 2023</t>
  </si>
  <si>
    <t>Year Ended 12/31/2023</t>
  </si>
  <si>
    <t>Projected property insuruance expense for AEP Zone only</t>
  </si>
  <si>
    <t>Projected property insuruance expense for Dayton Zone only</t>
  </si>
  <si>
    <t>Attachment H-32A - WP06b - Interest on Working Cap - 2023</t>
  </si>
  <si>
    <t>for actual 2023, interest rates were various through the years as draws happened and the prime rate changed</t>
  </si>
  <si>
    <t>YE 12/31/22 balance of loan</t>
  </si>
  <si>
    <t>Attachment H-32A - WP03 - Start-Up Costs - 2023</t>
  </si>
  <si>
    <t>#16</t>
  </si>
  <si>
    <t>#17</t>
  </si>
  <si>
    <t>#18</t>
  </si>
  <si>
    <t>6l</t>
  </si>
  <si>
    <t>6m</t>
  </si>
  <si>
    <t>6n</t>
  </si>
  <si>
    <t>Labor and Overheads (920,922)</t>
  </si>
  <si>
    <t>Insurance Expense</t>
  </si>
  <si>
    <t>Dayton Assets property tax - Estimate 2023</t>
  </si>
  <si>
    <t>Other Taxes specific to Dayton  Zone</t>
  </si>
  <si>
    <t>Attachment H-32A - WP04 - Zonal Investment - Projected 2023</t>
  </si>
  <si>
    <t xml:space="preserve">Other A&amp;G </t>
  </si>
  <si>
    <t>Property Insurance</t>
  </si>
  <si>
    <t xml:space="preserve">Other Amortizations </t>
  </si>
  <si>
    <t xml:space="preserve">  Other Amortizations - ATSI Zone (Note N)</t>
  </si>
  <si>
    <t>AEP Transmission Zone</t>
  </si>
  <si>
    <t>AEP-Area</t>
  </si>
  <si>
    <t>1 Coincident Peak (CP) (MW) - AEP</t>
  </si>
  <si>
    <t xml:space="preserve">  Other Amortizations - AEP (Note N)</t>
  </si>
  <si>
    <t>PTP/Through and Out Revenues in AEP zone - Actual</t>
  </si>
  <si>
    <t>Non-Qualifying in AEP zone</t>
  </si>
  <si>
    <t>Detail of 3-Yr AEP</t>
  </si>
  <si>
    <t>AEP Zone for 2023</t>
  </si>
  <si>
    <t>Project #14</t>
  </si>
  <si>
    <t>Project #15</t>
  </si>
  <si>
    <t>Project #16</t>
  </si>
  <si>
    <t>Project #17</t>
  </si>
  <si>
    <t>Project #18</t>
  </si>
  <si>
    <t>Other Tax specific to Dayton zone here - add rows if necessary</t>
  </si>
  <si>
    <t>Debt Service Payments - Year End12/31/2023</t>
  </si>
  <si>
    <t>Total Projects</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</si>
  <si>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</si>
  <si>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</si>
  <si>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</si>
  <si>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</si>
  <si>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</si>
  <si>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</si>
  <si>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</si>
  <si>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</si>
  <si>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</si>
  <si>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</si>
  <si>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</si>
  <si>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</si>
  <si>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</si>
  <si>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</si>
  <si>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</si>
  <si>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Total Transmission O&amp;M - 2023 Projected</t>
  </si>
  <si>
    <t>A&amp;G Expense - 2023 Projected</t>
  </si>
  <si>
    <t>Other Taxes - 2023 Projected</t>
  </si>
  <si>
    <t xml:space="preserve">Projected O&amp;M expense for Dayton Zone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</si>
</sst>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 numFmtId="180" formatCode="_ * #,##0.00_ ;_ * \-#,##0.00_ ;_ * &quot;-&quot;??_ ;_ @_ "/>
  </numFmts>
  <fonts count="105">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1"/>
      <color rgb="FF0000CC"/>
      <name val="Calibri"/>
      <family val="2"/>
    </font>
    <font>
      <sz val="10"/>
      <color rgb="FFFF0000"/>
      <name val="Arial"/>
      <family val="2"/>
    </font>
    <font>
      <u val="singleAccounting"/>
      <sz val="11"/>
      <color rgb="FF0000CC"/>
      <name val="Calibri"/>
      <family val="2"/>
    </font>
    <font>
      <sz val="12"/>
      <color rgb="FF0000CC"/>
      <name val="Arial"/>
      <family val="2"/>
    </font>
    <font>
      <sz val="11"/>
      <color rgb="FFFF0000"/>
      <name val="Calibri"/>
      <family val="2"/>
    </font>
    <font>
      <sz val="12"/>
      <color rgb="FF0000CC"/>
      <name val="Times New Roman"/>
      <family val="1"/>
    </font>
    <font>
      <u/>
      <sz val="12"/>
      <color rgb="FF0000CC"/>
      <name val="Arial"/>
      <family val="2"/>
    </font>
    <font>
      <u val="singleAccounting"/>
      <sz val="12"/>
      <color rgb="FF0000CC"/>
      <name val="Arial"/>
      <family val="2"/>
    </font>
    <font>
      <sz val="8"/>
      <name val="Calibri"/>
      <family val="2"/>
    </font>
    <font>
      <sz val="11"/>
      <color rgb="FF000000"/>
      <name val="Calibri"/>
      <family val="2"/>
    </font>
    <font>
      <sz val="12"/>
      <color rgb="FFFF0000"/>
      <name val="Arial"/>
      <family val="2"/>
    </font>
    <font>
      <sz val="10"/>
      <color rgb="FF0000CC"/>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87">
    <xf numFmtId="0" fontId="0" fillId="0" borderId="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6" fillId="0" borderId="0"/>
    <xf numFmtId="43" fontId="16" fillId="0" borderId="0" applyFon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5" borderId="7" applyNumberFormat="0" applyAlignment="0" applyProtection="0"/>
    <xf numFmtId="0" fontId="25" fillId="6" borderId="8" applyNumberFormat="0" applyAlignment="0" applyProtection="0"/>
    <xf numFmtId="0" fontId="26" fillId="6" borderId="7" applyNumberFormat="0" applyAlignment="0" applyProtection="0"/>
    <xf numFmtId="0" fontId="27" fillId="0" borderId="9" applyNumberFormat="0" applyFill="0" applyAlignment="0" applyProtection="0"/>
    <xf numFmtId="0" fontId="28" fillId="7" borderId="10" applyNumberFormat="0" applyAlignment="0" applyProtection="0"/>
    <xf numFmtId="0" fontId="18" fillId="0" borderId="0" applyNumberFormat="0" applyFill="0" applyBorder="0" applyAlignment="0" applyProtection="0"/>
    <xf numFmtId="0" fontId="29" fillId="0" borderId="0" applyNumberFormat="0" applyFill="0" applyBorder="0" applyAlignment="0" applyProtection="0"/>
    <xf numFmtId="0" fontId="17" fillId="0" borderId="12" applyNumberFormat="0" applyFill="0" applyAlignment="0" applyProtection="0"/>
    <xf numFmtId="0" fontId="30"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30"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30"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7" fillId="8" borderId="11" applyNumberFormat="0" applyFont="0" applyAlignment="0" applyProtection="0"/>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44" fontId="7" fillId="0" borderId="0" applyFont="0" applyFill="0" applyBorder="0" applyAlignment="0" applyProtection="0"/>
    <xf numFmtId="0" fontId="6" fillId="0" borderId="0"/>
    <xf numFmtId="9" fontId="6"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11" applyNumberFormat="0" applyFont="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11" applyNumberFormat="0" applyFont="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11" applyNumberFormat="0" applyFont="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180"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180" fontId="1" fillId="0" borderId="0" applyFont="0" applyFill="0" applyBorder="0" applyAlignment="0" applyProtection="0"/>
  </cellStyleXfs>
  <cellXfs count="597">
    <xf numFmtId="0" fontId="0" fillId="0" borderId="0" xfId="0"/>
    <xf numFmtId="0" fontId="9" fillId="0" borderId="0" xfId="0" applyFont="1"/>
    <xf numFmtId="0" fontId="9" fillId="0" borderId="0" xfId="0" applyFont="1" applyAlignment="1">
      <alignment horizontal="right"/>
    </xf>
    <xf numFmtId="0" fontId="9" fillId="0" borderId="0" xfId="0" applyFont="1" applyAlignment="1" applyProtection="1">
      <alignment horizontal="center"/>
      <protection locked="0"/>
    </xf>
    <xf numFmtId="3" fontId="9" fillId="0" borderId="0" xfId="0" applyNumberFormat="1"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0" fontId="11" fillId="0" borderId="0" xfId="0" applyFont="1"/>
    <xf numFmtId="0" fontId="9" fillId="0" borderId="0" xfId="0" applyFont="1" applyAlignment="1">
      <alignment horizontal="centerContinuous"/>
    </xf>
    <xf numFmtId="0" fontId="9" fillId="0" borderId="0" xfId="0" quotePrefix="1" applyFont="1" applyAlignment="1">
      <alignment horizontal="centerContinuous"/>
    </xf>
    <xf numFmtId="0" fontId="12" fillId="0" borderId="0" xfId="0" applyFont="1" applyAlignment="1">
      <alignment horizontal="centerContinuous"/>
    </xf>
    <xf numFmtId="0" fontId="12"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15" fillId="0" borderId="0" xfId="0" applyFont="1" applyAlignment="1">
      <alignment horizontal="center"/>
    </xf>
    <xf numFmtId="167" fontId="9" fillId="0" borderId="0" xfId="1" applyNumberFormat="1" applyFont="1" applyAlignment="1"/>
    <xf numFmtId="0" fontId="14" fillId="0" borderId="0" xfId="0" applyFont="1" applyAlignment="1">
      <alignment horizontal="centerContinuous"/>
    </xf>
    <xf numFmtId="167" fontId="9" fillId="0" borderId="0" xfId="0" applyNumberFormat="1" applyFont="1"/>
    <xf numFmtId="0" fontId="33"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171" fontId="34" fillId="0" borderId="0" xfId="5" applyNumberFormat="1" applyFont="1" applyAlignment="1">
      <alignment vertical="center"/>
    </xf>
    <xf numFmtId="0" fontId="35" fillId="0" borderId="0" xfId="0" applyFont="1" applyAlignment="1">
      <alignment horizontal="center" vertical="center"/>
    </xf>
    <xf numFmtId="0" fontId="36" fillId="0" borderId="0" xfId="0" applyFont="1" applyAlignment="1">
      <alignment horizontal="right" vertical="center"/>
    </xf>
    <xf numFmtId="0" fontId="36" fillId="0" borderId="0" xfId="0" applyFont="1" applyAlignment="1">
      <alignment horizontal="center" vertical="center"/>
    </xf>
    <xf numFmtId="0" fontId="34" fillId="33" borderId="0" xfId="0" applyFont="1" applyFill="1" applyAlignment="1">
      <alignment vertical="center"/>
    </xf>
    <xf numFmtId="171" fontId="36" fillId="33" borderId="0" xfId="5" applyNumberFormat="1" applyFont="1" applyFill="1" applyAlignment="1">
      <alignment horizontal="center" vertical="center"/>
    </xf>
    <xf numFmtId="171" fontId="36" fillId="0" borderId="0" xfId="5" applyNumberFormat="1" applyFont="1" applyAlignment="1">
      <alignment vertical="center"/>
    </xf>
    <xf numFmtId="171" fontId="36" fillId="0" borderId="0" xfId="5" applyNumberFormat="1" applyFont="1" applyAlignment="1">
      <alignment horizontal="center" vertical="center"/>
    </xf>
    <xf numFmtId="0" fontId="37" fillId="34" borderId="13" xfId="0" applyFont="1" applyFill="1" applyBorder="1" applyAlignment="1">
      <alignment vertical="center"/>
    </xf>
    <xf numFmtId="0" fontId="38" fillId="34" borderId="3" xfId="0" applyFont="1" applyFill="1" applyBorder="1" applyAlignment="1">
      <alignment vertical="center"/>
    </xf>
    <xf numFmtId="0" fontId="38" fillId="34" borderId="3" xfId="0" applyFont="1" applyFill="1" applyBorder="1" applyAlignment="1">
      <alignment horizontal="center" vertical="center"/>
    </xf>
    <xf numFmtId="0" fontId="38" fillId="34" borderId="14" xfId="0" applyFont="1" applyFill="1" applyBorder="1" applyAlignment="1">
      <alignment vertical="center"/>
    </xf>
    <xf numFmtId="0" fontId="35" fillId="0" borderId="0" xfId="0" applyFont="1" applyAlignment="1">
      <alignment vertical="center"/>
    </xf>
    <xf numFmtId="0" fontId="34" fillId="0" borderId="15" xfId="0" applyFont="1" applyBorder="1" applyAlignment="1">
      <alignment vertical="center"/>
    </xf>
    <xf numFmtId="0" fontId="34" fillId="0" borderId="16" xfId="0" applyFont="1" applyBorder="1" applyAlignment="1">
      <alignment vertical="center"/>
    </xf>
    <xf numFmtId="171" fontId="36" fillId="0" borderId="0" xfId="5" applyNumberFormat="1" applyFont="1" applyBorder="1" applyAlignment="1">
      <alignment horizontal="center" vertical="center"/>
    </xf>
    <xf numFmtId="0" fontId="34" fillId="0" borderId="17" xfId="0" applyFont="1" applyBorder="1" applyAlignment="1">
      <alignment vertical="center"/>
    </xf>
    <xf numFmtId="0" fontId="34" fillId="0" borderId="2" xfId="0" applyFont="1" applyBorder="1" applyAlignment="1">
      <alignment vertical="center"/>
    </xf>
    <xf numFmtId="171" fontId="36" fillId="0" borderId="2" xfId="5" applyNumberFormat="1" applyFont="1" applyBorder="1" applyAlignment="1">
      <alignment horizontal="center" vertical="center"/>
    </xf>
    <xf numFmtId="0" fontId="34" fillId="0" borderId="18" xfId="0" applyFont="1" applyBorder="1" applyAlignment="1">
      <alignment vertical="center"/>
    </xf>
    <xf numFmtId="167" fontId="0" fillId="33" borderId="0" xfId="1" applyNumberFormat="1" applyFont="1" applyFill="1"/>
    <xf numFmtId="171" fontId="39" fillId="0" borderId="0" xfId="0" applyNumberFormat="1" applyFont="1"/>
    <xf numFmtId="0" fontId="9" fillId="0" borderId="0" xfId="0" applyFont="1" applyAlignment="1">
      <alignment horizontal="left"/>
    </xf>
    <xf numFmtId="0" fontId="42" fillId="0" borderId="0" xfId="0" applyFont="1" applyAlignment="1">
      <alignment horizontal="centerContinuous"/>
    </xf>
    <xf numFmtId="0" fontId="34" fillId="0" borderId="0" xfId="0" applyFont="1" applyAlignment="1">
      <alignment horizontal="centerContinuous" vertical="center"/>
    </xf>
    <xf numFmtId="0" fontId="41" fillId="0" borderId="0" xfId="0" applyFont="1" applyAlignment="1">
      <alignment horizontal="centerContinuous"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xf numFmtId="49" fontId="46" fillId="0" borderId="0" xfId="0" applyNumberFormat="1" applyFont="1"/>
    <xf numFmtId="0" fontId="46" fillId="0" borderId="0" xfId="0" applyFont="1" applyAlignment="1" applyProtection="1">
      <alignment horizontal="center"/>
      <protection locked="0"/>
    </xf>
    <xf numFmtId="0" fontId="46" fillId="0" borderId="1" xfId="0" applyFont="1" applyBorder="1" applyAlignment="1" applyProtection="1">
      <alignment horizontal="center"/>
      <protection locked="0"/>
    </xf>
    <xf numFmtId="3" fontId="46" fillId="0" borderId="0" xfId="0" applyNumberFormat="1" applyFont="1"/>
    <xf numFmtId="42" fontId="46" fillId="0" borderId="0" xfId="0" applyNumberFormat="1" applyFont="1"/>
    <xf numFmtId="0" fontId="46" fillId="0" borderId="1" xfId="0" applyFont="1" applyBorder="1" applyAlignment="1" applyProtection="1">
      <alignment horizontal="centerContinuous"/>
      <protection locked="0"/>
    </xf>
    <xf numFmtId="164" fontId="46" fillId="0" borderId="0" xfId="0" applyNumberFormat="1" applyFont="1"/>
    <xf numFmtId="3" fontId="46" fillId="0" borderId="1" xfId="0" applyNumberFormat="1" applyFont="1" applyBorder="1"/>
    <xf numFmtId="3" fontId="46" fillId="0" borderId="0" xfId="0" applyNumberFormat="1" applyFont="1" applyAlignment="1">
      <alignment horizontal="fill"/>
    </xf>
    <xf numFmtId="0" fontId="46" fillId="0" borderId="0" xfId="0" applyFont="1" applyAlignment="1">
      <alignment horizontal="center"/>
    </xf>
    <xf numFmtId="0" fontId="46" fillId="0" borderId="1" xfId="0" applyFont="1" applyBorder="1" applyProtection="1">
      <protection locked="0"/>
    </xf>
    <xf numFmtId="0" fontId="46" fillId="0" borderId="1" xfId="0" applyFont="1" applyBorder="1"/>
    <xf numFmtId="0" fontId="46" fillId="0" borderId="0" xfId="0" applyFont="1" applyProtection="1">
      <protection locked="0"/>
    </xf>
    <xf numFmtId="49" fontId="46" fillId="0" borderId="0" xfId="0" applyNumberFormat="1" applyFont="1" applyAlignment="1">
      <alignment horizontal="center"/>
    </xf>
    <xf numFmtId="174" fontId="46" fillId="0" borderId="0" xfId="0" applyNumberFormat="1" applyFont="1"/>
    <xf numFmtId="3" fontId="47" fillId="0" borderId="0" xfId="0" applyNumberFormat="1" applyFont="1" applyAlignment="1">
      <alignment horizontal="center"/>
    </xf>
    <xf numFmtId="0" fontId="47" fillId="0" borderId="0" xfId="0" applyFont="1" applyAlignment="1">
      <alignment horizontal="center"/>
    </xf>
    <xf numFmtId="0" fontId="48" fillId="0" borderId="0" xfId="0" applyFont="1" applyAlignment="1">
      <alignment horizontal="center"/>
    </xf>
    <xf numFmtId="0" fontId="16" fillId="0" borderId="0" xfId="0" quotePrefix="1" applyFont="1" applyAlignment="1" applyProtection="1">
      <alignment horizontal="center"/>
      <protection locked="0"/>
    </xf>
    <xf numFmtId="0" fontId="16" fillId="0" borderId="0" xfId="0" applyFont="1"/>
    <xf numFmtId="0" fontId="16" fillId="0" borderId="0" xfId="0" quotePrefix="1" applyFont="1" applyAlignment="1" applyProtection="1">
      <alignment horizontal="centerContinuous"/>
      <protection locked="0"/>
    </xf>
    <xf numFmtId="0" fontId="46" fillId="0" borderId="0" xfId="0" applyFont="1" applyAlignment="1">
      <alignment horizontal="centerContinuous"/>
    </xf>
    <xf numFmtId="3" fontId="16" fillId="0" borderId="0" xfId="0" applyNumberFormat="1" applyFont="1"/>
    <xf numFmtId="0" fontId="16" fillId="0" borderId="0" xfId="0" applyFont="1" applyAlignment="1">
      <alignment horizontal="centerContinuous"/>
    </xf>
    <xf numFmtId="0" fontId="46" fillId="0" borderId="0" xfId="0" quotePrefix="1" applyFont="1" applyAlignment="1" applyProtection="1">
      <alignment horizontal="center"/>
      <protection locked="0"/>
    </xf>
    <xf numFmtId="167" fontId="46" fillId="0" borderId="0" xfId="1" applyNumberFormat="1" applyFont="1" applyFill="1" applyAlignment="1"/>
    <xf numFmtId="167" fontId="46" fillId="0" borderId="0" xfId="1" applyNumberFormat="1" applyFont="1" applyAlignment="1"/>
    <xf numFmtId="165" fontId="46" fillId="0" borderId="0" xfId="0" applyNumberFormat="1" applyFont="1" applyAlignment="1">
      <alignment horizontal="center"/>
    </xf>
    <xf numFmtId="0" fontId="49" fillId="0" borderId="0" xfId="0" applyFont="1"/>
    <xf numFmtId="165" fontId="46" fillId="0" borderId="0" xfId="3" applyNumberFormat="1" applyFont="1" applyFill="1" applyAlignment="1"/>
    <xf numFmtId="165" fontId="46" fillId="0" borderId="0" xfId="0" applyNumberFormat="1" applyFont="1" applyAlignment="1">
      <alignment horizontal="left"/>
    </xf>
    <xf numFmtId="167" fontId="46" fillId="33" borderId="0" xfId="1" applyNumberFormat="1" applyFont="1" applyFill="1" applyAlignment="1"/>
    <xf numFmtId="0" fontId="39" fillId="0" borderId="0" xfId="0" applyFont="1"/>
    <xf numFmtId="3" fontId="39" fillId="0" borderId="0" xfId="0" applyNumberFormat="1" applyFont="1" applyAlignment="1">
      <alignment horizontal="left"/>
    </xf>
    <xf numFmtId="167" fontId="46" fillId="33" borderId="1" xfId="1" applyNumberFormat="1" applyFont="1" applyFill="1" applyBorder="1" applyAlignment="1"/>
    <xf numFmtId="167" fontId="46" fillId="0" borderId="1" xfId="1" applyNumberFormat="1" applyFont="1" applyFill="1" applyBorder="1" applyAlignment="1"/>
    <xf numFmtId="3" fontId="39" fillId="0" borderId="0" xfId="0" applyNumberFormat="1" applyFont="1"/>
    <xf numFmtId="0" fontId="46" fillId="0" borderId="0" xfId="0" quotePrefix="1" applyFont="1"/>
    <xf numFmtId="167" fontId="46" fillId="0" borderId="0" xfId="1" applyNumberFormat="1" applyFont="1" applyFill="1" applyBorder="1" applyAlignment="1"/>
    <xf numFmtId="167" fontId="46" fillId="0" borderId="0" xfId="0" applyNumberFormat="1" applyFont="1"/>
    <xf numFmtId="167" fontId="46" fillId="0" borderId="0" xfId="1" applyNumberFormat="1" applyFont="1" applyFill="1"/>
    <xf numFmtId="3" fontId="46" fillId="0" borderId="0" xfId="0" applyNumberFormat="1" applyFont="1" applyAlignment="1">
      <alignment horizontal="center"/>
    </xf>
    <xf numFmtId="9" fontId="46" fillId="0" borderId="0" xfId="3" applyFont="1" applyFill="1" applyAlignment="1">
      <alignment horizontal="right"/>
    </xf>
    <xf numFmtId="0" fontId="52" fillId="0" borderId="0" xfId="0" applyFont="1"/>
    <xf numFmtId="0" fontId="47" fillId="0" borderId="0" xfId="0" applyFont="1"/>
    <xf numFmtId="167" fontId="46" fillId="0" borderId="1" xfId="1" applyNumberFormat="1" applyFont="1" applyFill="1" applyBorder="1" applyAlignment="1">
      <alignment horizontal="center"/>
    </xf>
    <xf numFmtId="3" fontId="46" fillId="0" borderId="1" xfId="0" applyNumberFormat="1" applyFont="1" applyBorder="1" applyAlignment="1">
      <alignment horizontal="center"/>
    </xf>
    <xf numFmtId="10" fontId="46" fillId="0" borderId="0" xfId="3" applyNumberFormat="1" applyFont="1" applyFill="1" applyAlignment="1"/>
    <xf numFmtId="4" fontId="46" fillId="0" borderId="0" xfId="0" applyNumberFormat="1" applyFont="1"/>
    <xf numFmtId="172" fontId="46" fillId="0" borderId="0" xfId="3" applyNumberFormat="1" applyFont="1" applyFill="1" applyAlignment="1"/>
    <xf numFmtId="3" fontId="46" fillId="0" borderId="0" xfId="0" quotePrefix="1" applyNumberFormat="1" applyFont="1"/>
    <xf numFmtId="167" fontId="46" fillId="0" borderId="0" xfId="1" applyNumberFormat="1" applyFont="1" applyFill="1" applyBorder="1" applyAlignment="1">
      <alignment horizontal="center"/>
    </xf>
    <xf numFmtId="169" fontId="46" fillId="0" borderId="0" xfId="0" applyNumberFormat="1" applyFont="1"/>
    <xf numFmtId="0" fontId="46" fillId="0" borderId="0" xfId="0" applyFont="1" applyAlignment="1">
      <alignment horizontal="left"/>
    </xf>
    <xf numFmtId="168" fontId="46" fillId="0" borderId="0" xfId="0" applyNumberFormat="1" applyFont="1"/>
    <xf numFmtId="0" fontId="46" fillId="0" borderId="0" xfId="0" quotePrefix="1" applyFont="1" applyAlignment="1">
      <alignment horizontal="right"/>
    </xf>
    <xf numFmtId="3" fontId="46" fillId="0" borderId="0" xfId="0" applyNumberFormat="1" applyFont="1" applyAlignment="1">
      <alignment horizontal="left"/>
    </xf>
    <xf numFmtId="173" fontId="46" fillId="0" borderId="0" xfId="0" applyNumberFormat="1" applyFont="1" applyAlignment="1">
      <alignment horizontal="left"/>
    </xf>
    <xf numFmtId="168" fontId="46" fillId="0" borderId="0" xfId="0" applyNumberFormat="1" applyFont="1" applyAlignment="1">
      <alignment horizontal="left"/>
    </xf>
    <xf numFmtId="0" fontId="46" fillId="0" borderId="0" xfId="0" applyFont="1" applyAlignment="1">
      <alignment horizontal="center" vertical="top"/>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46" fillId="0" borderId="0" xfId="0" applyFont="1" applyAlignment="1" applyProtection="1">
      <alignment vertical="top"/>
      <protection locked="0"/>
    </xf>
    <xf numFmtId="0" fontId="46" fillId="0" borderId="0" xfId="0" applyFont="1" applyAlignment="1" applyProtection="1">
      <alignment horizontal="left" vertical="top"/>
      <protection locked="0"/>
    </xf>
    <xf numFmtId="10" fontId="46" fillId="0" borderId="0" xfId="0" applyNumberFormat="1" applyFont="1" applyAlignment="1" applyProtection="1">
      <alignment vertical="top"/>
      <protection locked="0"/>
    </xf>
    <xf numFmtId="3" fontId="46" fillId="0" borderId="0" xfId="0" applyNumberFormat="1" applyFont="1" applyAlignment="1">
      <alignment vertical="top"/>
    </xf>
    <xf numFmtId="0" fontId="46" fillId="0" borderId="0" xfId="0" applyFont="1" applyAlignment="1">
      <alignment horizontal="center" vertical="top" wrapText="1"/>
    </xf>
    <xf numFmtId="0" fontId="46" fillId="0" borderId="0" xfId="0" applyFont="1" applyAlignment="1">
      <alignment vertical="top"/>
    </xf>
    <xf numFmtId="0" fontId="53" fillId="0" borderId="0" xfId="0" applyFont="1"/>
    <xf numFmtId="10" fontId="46" fillId="0" borderId="0" xfId="0" applyNumberFormat="1" applyFont="1"/>
    <xf numFmtId="10" fontId="53" fillId="0" borderId="0" xfId="0" applyNumberFormat="1" applyFont="1"/>
    <xf numFmtId="0" fontId="53" fillId="0" borderId="0" xfId="0" applyFont="1" applyProtection="1">
      <protection locked="0"/>
    </xf>
    <xf numFmtId="3" fontId="53" fillId="0" borderId="0" xfId="0" applyNumberFormat="1" applyFont="1"/>
    <xf numFmtId="0" fontId="47" fillId="33" borderId="0" xfId="0" applyFont="1" applyFill="1" applyAlignment="1" applyProtection="1">
      <alignment horizontal="center"/>
      <protection locked="0"/>
    </xf>
    <xf numFmtId="0" fontId="54" fillId="0" borderId="0" xfId="0" applyFont="1" applyAlignment="1">
      <alignment horizontal="centerContinuous"/>
    </xf>
    <xf numFmtId="0" fontId="54" fillId="0" borderId="0" xfId="0" applyFont="1" applyAlignment="1" applyProtection="1">
      <alignment horizontal="centerContinuous"/>
      <protection locked="0"/>
    </xf>
    <xf numFmtId="167" fontId="46" fillId="0" borderId="1" xfId="1" applyNumberFormat="1" applyFont="1" applyBorder="1" applyAlignment="1"/>
    <xf numFmtId="167" fontId="46" fillId="0" borderId="19" xfId="1" applyNumberFormat="1" applyFont="1" applyBorder="1" applyAlignment="1"/>
    <xf numFmtId="167" fontId="46" fillId="0" borderId="0" xfId="1" applyNumberFormat="1" applyFont="1" applyBorder="1" applyAlignment="1"/>
    <xf numFmtId="0" fontId="55" fillId="0" borderId="0" xfId="0" applyFont="1"/>
    <xf numFmtId="0" fontId="48" fillId="0" borderId="0" xfId="0" applyFont="1" applyProtection="1">
      <protection locked="0"/>
    </xf>
    <xf numFmtId="10" fontId="46" fillId="0" borderId="0" xfId="3" applyNumberFormat="1" applyFont="1" applyFill="1" applyBorder="1" applyAlignment="1"/>
    <xf numFmtId="166" fontId="46" fillId="0" borderId="0" xfId="0" applyNumberFormat="1" applyFont="1"/>
    <xf numFmtId="0" fontId="57" fillId="0" borderId="0" xfId="0" applyFont="1" applyAlignment="1">
      <alignment horizontal="center"/>
    </xf>
    <xf numFmtId="171" fontId="34" fillId="0" borderId="0" xfId="5" applyNumberFormat="1" applyFont="1" applyFill="1" applyBorder="1" applyAlignment="1">
      <alignment vertical="center"/>
    </xf>
    <xf numFmtId="171" fontId="36" fillId="0" borderId="0" xfId="5" applyNumberFormat="1" applyFont="1" applyFill="1" applyBorder="1" applyAlignment="1">
      <alignment horizontal="center" vertical="center"/>
    </xf>
    <xf numFmtId="42" fontId="47" fillId="0" borderId="20" xfId="0" applyNumberFormat="1" applyFont="1" applyBorder="1"/>
    <xf numFmtId="167" fontId="50" fillId="0" borderId="0" xfId="1" applyNumberFormat="1" applyFont="1" applyFill="1" applyAlignment="1"/>
    <xf numFmtId="0" fontId="9" fillId="33" borderId="0" xfId="0" applyFont="1" applyFill="1" applyAlignment="1">
      <alignment horizontal="centerContinuous"/>
    </xf>
    <xf numFmtId="0" fontId="9" fillId="33" borderId="0" xfId="0" quotePrefix="1" applyFont="1" applyFill="1" applyAlignment="1">
      <alignment horizontal="centerContinuous"/>
    </xf>
    <xf numFmtId="0" fontId="46" fillId="33" borderId="0" xfId="0" applyFont="1" applyFill="1" applyAlignment="1">
      <alignment horizontal="right"/>
    </xf>
    <xf numFmtId="0" fontId="46" fillId="33" borderId="0" xfId="0" applyFont="1" applyFill="1" applyAlignment="1">
      <alignment horizontal="centerContinuous"/>
    </xf>
    <xf numFmtId="0" fontId="58" fillId="33" borderId="0" xfId="0" applyFont="1" applyFill="1" applyAlignment="1">
      <alignment horizontal="centerContinuous"/>
    </xf>
    <xf numFmtId="0" fontId="47" fillId="33" borderId="0" xfId="0" applyFont="1" applyFill="1" applyAlignment="1">
      <alignment horizont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34" fillId="0" borderId="0" xfId="0" applyFont="1" applyAlignment="1">
      <alignment horizontal="right" vertical="center"/>
    </xf>
    <xf numFmtId="0" fontId="34" fillId="0" borderId="0" xfId="0" applyFont="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34" fillId="0" borderId="0" xfId="0" applyFont="1" applyAlignment="1">
      <alignment vertical="center" wrapText="1"/>
    </xf>
    <xf numFmtId="0" fontId="34" fillId="0" borderId="0" xfId="0" applyFont="1" applyAlignment="1" applyProtection="1">
      <alignment wrapText="1"/>
      <protection locked="0"/>
    </xf>
    <xf numFmtId="0" fontId="34" fillId="0" borderId="22" xfId="0" applyFont="1" applyBorder="1" applyAlignment="1" applyProtection="1">
      <alignment horizontal="center" wrapText="1"/>
      <protection locked="0"/>
    </xf>
    <xf numFmtId="0" fontId="34" fillId="0" borderId="0" xfId="0" applyFont="1" applyProtection="1">
      <protection locked="0"/>
    </xf>
    <xf numFmtId="0" fontId="34" fillId="0" borderId="22" xfId="0" applyFont="1" applyBorder="1" applyProtection="1">
      <protection locked="0"/>
    </xf>
    <xf numFmtId="0" fontId="35" fillId="0" borderId="0" xfId="0" applyFont="1" applyAlignment="1" applyProtection="1">
      <alignment horizontal="center"/>
      <protection locked="0"/>
    </xf>
    <xf numFmtId="171" fontId="34" fillId="0" borderId="1" xfId="0" applyNumberFormat="1" applyFont="1" applyBorder="1" applyProtection="1">
      <protection locked="0"/>
    </xf>
    <xf numFmtId="0" fontId="34" fillId="0" borderId="1" xfId="0" applyFont="1" applyBorder="1" applyAlignment="1" applyProtection="1">
      <alignment horizontal="center"/>
      <protection locked="0"/>
    </xf>
    <xf numFmtId="0" fontId="34" fillId="0" borderId="1" xfId="0" applyFont="1" applyBorder="1" applyProtection="1">
      <protection locked="0"/>
    </xf>
    <xf numFmtId="171" fontId="34" fillId="0" borderId="0" xfId="0" applyNumberFormat="1" applyFont="1" applyAlignment="1" applyProtection="1">
      <alignment horizontal="left"/>
      <protection locked="0"/>
    </xf>
    <xf numFmtId="0" fontId="34" fillId="0" borderId="0" xfId="0" applyFont="1" applyAlignment="1" applyProtection="1">
      <alignment horizontal="center"/>
      <protection locked="0"/>
    </xf>
    <xf numFmtId="171" fontId="34" fillId="0" borderId="0" xfId="0" applyNumberFormat="1" applyFont="1" applyProtection="1">
      <protection locked="0"/>
    </xf>
    <xf numFmtId="0" fontId="35" fillId="0" borderId="0" xfId="0" applyFont="1" applyAlignment="1" applyProtection="1">
      <alignment horizontal="center" wrapText="1"/>
      <protection locked="0"/>
    </xf>
    <xf numFmtId="171" fontId="35" fillId="0" borderId="0" xfId="0" applyNumberFormat="1" applyFont="1" applyAlignment="1" applyProtection="1">
      <alignment horizontal="center" wrapText="1"/>
      <protection locked="0"/>
    </xf>
    <xf numFmtId="172" fontId="34" fillId="0" borderId="0" xfId="3" applyNumberFormat="1" applyFont="1" applyFill="1" applyProtection="1">
      <protection locked="0"/>
    </xf>
    <xf numFmtId="0" fontId="35" fillId="0" borderId="0" xfId="0" applyFont="1" applyAlignment="1" applyProtection="1">
      <alignment horizontal="left"/>
      <protection locked="0"/>
    </xf>
    <xf numFmtId="171" fontId="34" fillId="0" borderId="0" xfId="0" applyNumberFormat="1" applyFont="1" applyAlignment="1" applyProtection="1">
      <alignment horizontal="center"/>
      <protection locked="0"/>
    </xf>
    <xf numFmtId="0" fontId="44" fillId="0" borderId="0" xfId="0" applyFont="1" applyAlignment="1" applyProtection="1">
      <alignment horizontal="left"/>
      <protection locked="0"/>
    </xf>
    <xf numFmtId="171" fontId="34" fillId="0" borderId="0" xfId="5" applyNumberFormat="1" applyFont="1" applyFill="1" applyProtection="1">
      <protection locked="0"/>
    </xf>
    <xf numFmtId="172" fontId="34" fillId="0" borderId="0" xfId="0" applyNumberFormat="1" applyFont="1" applyProtection="1">
      <protection locked="0"/>
    </xf>
    <xf numFmtId="0" fontId="34" fillId="0" borderId="0" xfId="0" applyFont="1"/>
    <xf numFmtId="171" fontId="34" fillId="0" borderId="2" xfId="5" applyNumberFormat="1" applyFont="1" applyFill="1" applyBorder="1" applyProtection="1">
      <protection locked="0"/>
    </xf>
    <xf numFmtId="171" fontId="35" fillId="0" borderId="0" xfId="5" applyNumberFormat="1" applyFont="1" applyFill="1" applyProtection="1">
      <protection locked="0"/>
    </xf>
    <xf numFmtId="171" fontId="35" fillId="0" borderId="0" xfId="5" applyNumberFormat="1" applyFont="1" applyFill="1" applyAlignment="1" applyProtection="1">
      <alignment horizontal="center"/>
      <protection locked="0"/>
    </xf>
    <xf numFmtId="0" fontId="44" fillId="0" borderId="0" xfId="0" applyFont="1" applyProtection="1">
      <protection locked="0"/>
    </xf>
    <xf numFmtId="171" fontId="35" fillId="0" borderId="0" xfId="0" applyNumberFormat="1" applyFont="1" applyProtection="1">
      <protection locked="0"/>
    </xf>
    <xf numFmtId="167" fontId="34" fillId="0" borderId="0" xfId="1" applyNumberFormat="1" applyFont="1" applyFill="1"/>
    <xf numFmtId="167" fontId="59" fillId="0" borderId="0" xfId="1" applyNumberFormat="1" applyFont="1" applyFill="1"/>
    <xf numFmtId="167" fontId="34" fillId="0" borderId="23" xfId="1" applyNumberFormat="1" applyFont="1" applyFill="1" applyBorder="1" applyAlignment="1" applyProtection="1">
      <alignment horizontal="center"/>
      <protection locked="0"/>
    </xf>
    <xf numFmtId="0" fontId="9" fillId="0" borderId="15" xfId="0" applyFont="1" applyBorder="1"/>
    <xf numFmtId="0" fontId="60" fillId="0" borderId="0" xfId="0" applyFont="1"/>
    <xf numFmtId="0" fontId="9" fillId="0" borderId="17" xfId="0" applyFont="1" applyBorder="1"/>
    <xf numFmtId="0" fontId="9" fillId="0" borderId="2" xfId="0" applyFont="1" applyBorder="1"/>
    <xf numFmtId="0" fontId="60" fillId="0" borderId="2" xfId="0" applyFont="1" applyBorder="1"/>
    <xf numFmtId="171" fontId="9" fillId="0" borderId="0" xfId="5" applyNumberFormat="1" applyFont="1" applyFill="1" applyBorder="1" applyAlignment="1"/>
    <xf numFmtId="10" fontId="9" fillId="0" borderId="0" xfId="0" applyNumberFormat="1" applyFont="1"/>
    <xf numFmtId="0" fontId="34" fillId="0" borderId="0" xfId="0" applyFont="1" applyAlignment="1">
      <alignment horizontal="right"/>
    </xf>
    <xf numFmtId="0" fontId="35" fillId="0" borderId="0" xfId="0" applyFont="1"/>
    <xf numFmtId="49" fontId="34" fillId="0" borderId="0" xfId="0" applyNumberFormat="1" applyFont="1"/>
    <xf numFmtId="3" fontId="34" fillId="0" borderId="0" xfId="0" applyNumberFormat="1" applyFont="1"/>
    <xf numFmtId="0" fontId="34" fillId="0" borderId="0" xfId="0" applyFont="1" applyAlignment="1">
      <alignment horizontal="center"/>
    </xf>
    <xf numFmtId="49" fontId="34" fillId="0" borderId="0" xfId="0" applyNumberFormat="1" applyFont="1" applyAlignment="1">
      <alignment horizontal="center"/>
    </xf>
    <xf numFmtId="3" fontId="35" fillId="0" borderId="0" xfId="0" applyNumberFormat="1" applyFont="1" applyAlignment="1">
      <alignment horizontal="center"/>
    </xf>
    <xf numFmtId="0" fontId="44" fillId="0" borderId="0" xfId="0" applyFont="1" applyAlignment="1" applyProtection="1">
      <alignment horizontal="center"/>
      <protection locked="0"/>
    </xf>
    <xf numFmtId="3" fontId="34" fillId="0" borderId="0" xfId="0" applyNumberFormat="1" applyFont="1" applyAlignment="1">
      <alignment horizontal="center"/>
    </xf>
    <xf numFmtId="167" fontId="34" fillId="0" borderId="0" xfId="1" applyNumberFormat="1" applyFont="1" applyFill="1" applyBorder="1" applyAlignment="1"/>
    <xf numFmtId="175" fontId="34" fillId="0" borderId="0" xfId="0" applyNumberFormat="1" applyFont="1"/>
    <xf numFmtId="175" fontId="34" fillId="0" borderId="0" xfId="3" applyNumberFormat="1" applyFont="1" applyFill="1" applyBorder="1" applyAlignment="1"/>
    <xf numFmtId="3" fontId="35" fillId="0" borderId="0" xfId="0" applyNumberFormat="1" applyFont="1"/>
    <xf numFmtId="176" fontId="35" fillId="0" borderId="0" xfId="0" applyNumberFormat="1" applyFont="1" applyAlignment="1">
      <alignment horizontal="center"/>
    </xf>
    <xf numFmtId="0" fontId="35" fillId="0" borderId="24" xfId="0" applyFont="1" applyBorder="1" applyAlignment="1">
      <alignment horizontal="center" wrapText="1"/>
    </xf>
    <xf numFmtId="0" fontId="35" fillId="0" borderId="25" xfId="0" applyFont="1" applyBorder="1"/>
    <xf numFmtId="0" fontId="35" fillId="0" borderId="25" xfId="0" applyFont="1" applyBorder="1" applyAlignment="1">
      <alignment horizontal="center"/>
    </xf>
    <xf numFmtId="0" fontId="35" fillId="0" borderId="25" xfId="0" applyFont="1" applyBorder="1" applyAlignment="1">
      <alignment horizontal="center" wrapText="1"/>
    </xf>
    <xf numFmtId="0" fontId="35" fillId="0" borderId="26" xfId="0" applyFont="1" applyBorder="1" applyAlignment="1">
      <alignment horizontal="center" wrapText="1"/>
    </xf>
    <xf numFmtId="3" fontId="35" fillId="0" borderId="26" xfId="0" applyNumberFormat="1" applyFont="1" applyBorder="1" applyAlignment="1">
      <alignment horizontal="center" wrapText="1"/>
    </xf>
    <xf numFmtId="0" fontId="34" fillId="0" borderId="24" xfId="0" applyFont="1" applyBorder="1"/>
    <xf numFmtId="0" fontId="34" fillId="0" borderId="25" xfId="0" applyFont="1" applyBorder="1"/>
    <xf numFmtId="0" fontId="34" fillId="0" borderId="25" xfId="0" applyFont="1" applyBorder="1" applyAlignment="1">
      <alignment horizontal="center"/>
    </xf>
    <xf numFmtId="0" fontId="34" fillId="0" borderId="26" xfId="0" applyFont="1" applyBorder="1" applyAlignment="1">
      <alignment horizontal="center"/>
    </xf>
    <xf numFmtId="0" fontId="34" fillId="0" borderId="26" xfId="0" applyFont="1" applyBorder="1" applyAlignment="1">
      <alignment horizontal="center" wrapText="1"/>
    </xf>
    <xf numFmtId="0" fontId="34" fillId="0" borderId="15" xfId="0" applyFont="1" applyBorder="1"/>
    <xf numFmtId="0" fontId="34" fillId="0" borderId="27" xfId="0" applyFont="1" applyBorder="1"/>
    <xf numFmtId="0" fontId="34" fillId="0" borderId="15" xfId="0" applyFont="1" applyBorder="1" applyAlignment="1">
      <alignment horizontal="center"/>
    </xf>
    <xf numFmtId="0" fontId="61" fillId="33" borderId="0" xfId="0" applyFont="1" applyFill="1" applyAlignment="1">
      <alignment horizontal="left"/>
    </xf>
    <xf numFmtId="1" fontId="34" fillId="0" borderId="0" xfId="0" applyNumberFormat="1" applyFont="1" applyAlignment="1">
      <alignment horizontal="center"/>
    </xf>
    <xf numFmtId="167" fontId="34" fillId="33" borderId="0" xfId="1" applyNumberFormat="1" applyFont="1" applyFill="1" applyBorder="1" applyAlignment="1"/>
    <xf numFmtId="43" fontId="34" fillId="33" borderId="27" xfId="5" applyFont="1" applyFill="1" applyBorder="1" applyAlignment="1"/>
    <xf numFmtId="0" fontId="33" fillId="0" borderId="0" xfId="0" applyFont="1"/>
    <xf numFmtId="0" fontId="36" fillId="0" borderId="0" xfId="0" applyFont="1"/>
    <xf numFmtId="0" fontId="36" fillId="0" borderId="27" xfId="0" applyFont="1" applyBorder="1"/>
    <xf numFmtId="0" fontId="34" fillId="0" borderId="17" xfId="0" applyFont="1" applyBorder="1"/>
    <xf numFmtId="0" fontId="34" fillId="0" borderId="2" xfId="0" applyFont="1" applyBorder="1"/>
    <xf numFmtId="0" fontId="36" fillId="0" borderId="2" xfId="0" applyFont="1" applyBorder="1"/>
    <xf numFmtId="0" fontId="36" fillId="0" borderId="28" xfId="0" applyFont="1" applyBorder="1"/>
    <xf numFmtId="171" fontId="34" fillId="0" borderId="0" xfId="5" applyNumberFormat="1" applyFont="1" applyFill="1" applyBorder="1" applyAlignment="1"/>
    <xf numFmtId="0" fontId="45" fillId="0" borderId="0" xfId="0" applyFont="1"/>
    <xf numFmtId="0" fontId="34" fillId="0" borderId="0" xfId="0" applyFont="1" applyAlignment="1">
      <alignment horizontal="center" vertical="top"/>
    </xf>
    <xf numFmtId="0" fontId="36" fillId="0" borderId="0" xfId="0" applyFont="1" applyAlignment="1">
      <alignment horizontal="center"/>
    </xf>
    <xf numFmtId="49" fontId="34" fillId="0" borderId="0" xfId="0" applyNumberFormat="1" applyFont="1" applyAlignment="1">
      <alignment horizontal="left"/>
    </xf>
    <xf numFmtId="10" fontId="34" fillId="0" borderId="0" xfId="0" applyNumberFormat="1" applyFont="1"/>
    <xf numFmtId="10" fontId="34" fillId="0" borderId="0" xfId="3" applyNumberFormat="1" applyFont="1" applyFill="1" applyBorder="1" applyAlignment="1"/>
    <xf numFmtId="10" fontId="35" fillId="0" borderId="0" xfId="3" applyNumberFormat="1" applyFont="1" applyFill="1" applyBorder="1" applyAlignment="1"/>
    <xf numFmtId="167" fontId="34" fillId="33" borderId="0" xfId="1" applyNumberFormat="1" applyFont="1" applyFill="1" applyBorder="1" applyAlignment="1">
      <alignment horizontal="center"/>
    </xf>
    <xf numFmtId="167" fontId="34" fillId="0" borderId="27" xfId="1" applyNumberFormat="1" applyFont="1" applyFill="1" applyBorder="1" applyAlignment="1"/>
    <xf numFmtId="0" fontId="44" fillId="0" borderId="0" xfId="0" applyFont="1" applyAlignment="1">
      <alignment horizontal="center"/>
    </xf>
    <xf numFmtId="0" fontId="9" fillId="0" borderId="0" xfId="0" applyFont="1" applyAlignment="1">
      <alignment wrapText="1"/>
    </xf>
    <xf numFmtId="43" fontId="9" fillId="0" borderId="0" xfId="5" applyFont="1" applyFill="1" applyBorder="1" applyAlignment="1"/>
    <xf numFmtId="43" fontId="9" fillId="0" borderId="16" xfId="5" applyFont="1" applyFill="1" applyBorder="1" applyAlignment="1"/>
    <xf numFmtId="43" fontId="60" fillId="0" borderId="0" xfId="5" applyFont="1" applyFill="1" applyBorder="1" applyAlignment="1"/>
    <xf numFmtId="171" fontId="60" fillId="0" borderId="0" xfId="5" applyNumberFormat="1" applyFont="1" applyFill="1" applyBorder="1" applyAlignment="1"/>
    <xf numFmtId="43" fontId="60" fillId="0" borderId="16" xfId="5" applyFont="1" applyFill="1" applyBorder="1" applyAlignment="1"/>
    <xf numFmtId="43" fontId="60" fillId="0" borderId="2" xfId="5" applyFont="1" applyFill="1" applyBorder="1" applyAlignment="1"/>
    <xf numFmtId="171" fontId="60" fillId="0" borderId="2" xfId="5" applyNumberFormat="1" applyFont="1" applyFill="1" applyBorder="1" applyAlignment="1"/>
    <xf numFmtId="43" fontId="60" fillId="0" borderId="18" xfId="5" applyFont="1" applyFill="1" applyBorder="1" applyAlignment="1"/>
    <xf numFmtId="43" fontId="9" fillId="0" borderId="0" xfId="5" applyFont="1" applyFill="1" applyBorder="1" applyAlignment="1">
      <alignment horizontal="center"/>
    </xf>
    <xf numFmtId="171" fontId="9" fillId="0" borderId="0" xfId="5" applyNumberFormat="1" applyFont="1" applyFill="1" applyBorder="1" applyAlignment="1">
      <alignment horizontal="center"/>
    </xf>
    <xf numFmtId="0" fontId="62" fillId="0" borderId="0" xfId="0" applyFont="1"/>
    <xf numFmtId="0" fontId="63" fillId="0" borderId="0" xfId="0" applyFont="1"/>
    <xf numFmtId="167" fontId="0" fillId="0" borderId="0" xfId="1" applyNumberFormat="1" applyFont="1" applyFill="1"/>
    <xf numFmtId="0" fontId="64" fillId="0" borderId="0" xfId="0" applyFont="1" applyProtection="1">
      <protection locked="0"/>
    </xf>
    <xf numFmtId="10" fontId="46" fillId="33" borderId="0" xfId="3" applyNumberFormat="1" applyFont="1" applyFill="1" applyAlignment="1"/>
    <xf numFmtId="3" fontId="46" fillId="33" borderId="1" xfId="0" applyNumberFormat="1" applyFont="1" applyFill="1" applyBorder="1"/>
    <xf numFmtId="0" fontId="34" fillId="33" borderId="0" xfId="0" applyFont="1" applyFill="1" applyProtection="1">
      <protection locked="0"/>
    </xf>
    <xf numFmtId="172" fontId="34"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14"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14" fillId="0" borderId="30" xfId="0" applyFont="1" applyBorder="1" applyAlignment="1">
      <alignment horizontal="center"/>
    </xf>
    <xf numFmtId="0" fontId="0" fillId="0" borderId="13" xfId="0" applyBorder="1"/>
    <xf numFmtId="0" fontId="0" fillId="0" borderId="27" xfId="0" applyBorder="1"/>
    <xf numFmtId="6" fontId="0" fillId="0" borderId="0" xfId="0" applyNumberFormat="1"/>
    <xf numFmtId="0" fontId="14" fillId="0" borderId="27"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6" fontId="0" fillId="0" borderId="27" xfId="0" applyNumberFormat="1" applyBorder="1"/>
    <xf numFmtId="14" fontId="43" fillId="0" borderId="27" xfId="69" applyNumberFormat="1" applyFont="1" applyBorder="1"/>
    <xf numFmtId="14" fontId="43" fillId="0" borderId="27" xfId="69" applyNumberFormat="1" applyFont="1" applyFill="1" applyBorder="1"/>
    <xf numFmtId="0" fontId="14" fillId="0" borderId="27" xfId="0" applyFont="1" applyBorder="1" applyAlignment="1">
      <alignment horizontal="right"/>
    </xf>
    <xf numFmtId="6" fontId="0" fillId="0" borderId="18" xfId="0" applyNumberFormat="1" applyBorder="1"/>
    <xf numFmtId="6" fontId="0" fillId="0" borderId="28" xfId="0" applyNumberFormat="1" applyBorder="1"/>
    <xf numFmtId="0" fontId="63" fillId="0" borderId="27" xfId="0" applyFont="1" applyBorder="1" applyAlignment="1">
      <alignment horizontal="center"/>
    </xf>
    <xf numFmtId="0" fontId="0" fillId="0" borderId="14" xfId="0" applyBorder="1"/>
    <xf numFmtId="0" fontId="0" fillId="0" borderId="16" xfId="0" applyBorder="1"/>
    <xf numFmtId="0" fontId="66" fillId="0" borderId="16" xfId="0" applyFont="1" applyBorder="1" applyAlignment="1">
      <alignment horizontal="center"/>
    </xf>
    <xf numFmtId="0" fontId="63" fillId="0" borderId="15" xfId="0" applyFont="1" applyBorder="1" applyAlignment="1">
      <alignment horizontal="left"/>
    </xf>
    <xf numFmtId="0" fontId="14"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14" fillId="0" borderId="26" xfId="0" applyFont="1" applyBorder="1" applyAlignment="1">
      <alignment horizontal="center"/>
    </xf>
    <xf numFmtId="0" fontId="46" fillId="0" borderId="0" xfId="0" applyFont="1" applyAlignment="1">
      <alignment horizontal="centerContinuous" vertical="center"/>
    </xf>
    <xf numFmtId="0" fontId="46" fillId="0" borderId="0" xfId="0" applyFont="1" applyAlignment="1">
      <alignment horizontal="center" vertical="center"/>
    </xf>
    <xf numFmtId="0" fontId="46" fillId="0" borderId="0" xfId="0" applyFont="1" applyAlignment="1">
      <alignment vertical="center"/>
    </xf>
    <xf numFmtId="171" fontId="46" fillId="0" borderId="0" xfId="5" applyNumberFormat="1" applyFont="1" applyFill="1" applyBorder="1" applyAlignment="1">
      <alignment vertical="center"/>
    </xf>
    <xf numFmtId="0" fontId="47" fillId="0" borderId="0" xfId="0" applyFont="1" applyAlignment="1">
      <alignment vertical="center"/>
    </xf>
    <xf numFmtId="0" fontId="48"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right" vertical="center"/>
    </xf>
    <xf numFmtId="171" fontId="16" fillId="0" borderId="0" xfId="5" applyNumberFormat="1" applyFont="1" applyFill="1" applyBorder="1" applyAlignment="1">
      <alignment horizontal="center" vertical="center"/>
    </xf>
    <xf numFmtId="0" fontId="67" fillId="0" borderId="0" xfId="0" applyFont="1" applyAlignment="1">
      <alignment vertical="center"/>
    </xf>
    <xf numFmtId="0" fontId="68" fillId="0" borderId="0" xfId="0" applyFont="1" applyAlignment="1">
      <alignment vertical="center"/>
    </xf>
    <xf numFmtId="0" fontId="68" fillId="0" borderId="0" xfId="0" applyFont="1" applyAlignment="1">
      <alignment horizontal="center" vertical="center"/>
    </xf>
    <xf numFmtId="171" fontId="68" fillId="0" borderId="0" xfId="5" applyNumberFormat="1" applyFont="1" applyFill="1" applyBorder="1" applyAlignment="1">
      <alignment vertical="center"/>
    </xf>
    <xf numFmtId="0" fontId="47" fillId="0" borderId="0" xfId="0" applyFont="1" applyAlignment="1">
      <alignment horizontal="center" vertical="center"/>
    </xf>
    <xf numFmtId="167" fontId="46" fillId="0" borderId="0" xfId="1" applyNumberFormat="1" applyFont="1" applyFill="1" applyBorder="1" applyAlignment="1">
      <alignment horizontal="center" vertical="center"/>
    </xf>
    <xf numFmtId="167" fontId="16" fillId="0" borderId="0" xfId="1" applyNumberFormat="1" applyFont="1" applyFill="1" applyBorder="1" applyAlignment="1">
      <alignment horizontal="center" vertical="center"/>
    </xf>
    <xf numFmtId="0" fontId="57" fillId="0" borderId="0" xfId="0" applyFont="1" applyAlignment="1">
      <alignment horizontal="center" vertical="center"/>
    </xf>
    <xf numFmtId="0" fontId="57" fillId="0" borderId="0" xfId="0" applyFont="1" applyAlignment="1">
      <alignment horizontal="left" vertical="center"/>
    </xf>
    <xf numFmtId="167" fontId="46" fillId="0" borderId="0" xfId="1" applyNumberFormat="1" applyFont="1" applyFill="1" applyBorder="1" applyAlignment="1">
      <alignment vertical="center"/>
    </xf>
    <xf numFmtId="167" fontId="16" fillId="0" borderId="0" xfId="1" applyNumberFormat="1" applyFont="1" applyFill="1" applyBorder="1" applyAlignment="1">
      <alignment vertical="center"/>
    </xf>
    <xf numFmtId="167" fontId="68" fillId="0" borderId="0" xfId="1" applyNumberFormat="1" applyFont="1" applyFill="1" applyBorder="1" applyAlignment="1">
      <alignment horizontal="center" vertical="center"/>
    </xf>
    <xf numFmtId="167" fontId="68" fillId="0" borderId="0" xfId="1" applyNumberFormat="1" applyFont="1" applyFill="1" applyBorder="1" applyAlignment="1">
      <alignment vertical="center"/>
    </xf>
    <xf numFmtId="167" fontId="69" fillId="0" borderId="0" xfId="1" applyNumberFormat="1" applyFont="1" applyFill="1" applyBorder="1" applyAlignment="1">
      <alignment horizontal="center" vertical="center"/>
    </xf>
    <xf numFmtId="167" fontId="62" fillId="0" borderId="0" xfId="1" applyNumberFormat="1" applyFont="1"/>
    <xf numFmtId="0" fontId="62" fillId="0" borderId="0" xfId="0" applyFont="1" applyAlignment="1">
      <alignment horizontal="center"/>
    </xf>
    <xf numFmtId="0" fontId="70" fillId="0" borderId="0" xfId="0" applyFont="1" applyAlignment="1">
      <alignment horizontal="center"/>
    </xf>
    <xf numFmtId="0" fontId="62" fillId="33" borderId="0" xfId="0" applyFont="1" applyFill="1"/>
    <xf numFmtId="167" fontId="62" fillId="33" borderId="0" xfId="1" applyNumberFormat="1" applyFont="1" applyFill="1"/>
    <xf numFmtId="167" fontId="71" fillId="33" borderId="0" xfId="1" applyNumberFormat="1" applyFont="1" applyFill="1"/>
    <xf numFmtId="0" fontId="73" fillId="0" borderId="0" xfId="0" applyFont="1"/>
    <xf numFmtId="0" fontId="72" fillId="0" borderId="0" xfId="0" applyFont="1" applyAlignment="1">
      <alignment horizontal="left"/>
    </xf>
    <xf numFmtId="167" fontId="46" fillId="33" borderId="0" xfId="1" applyNumberFormat="1" applyFont="1" applyFill="1"/>
    <xf numFmtId="167" fontId="50" fillId="33" borderId="0" xfId="1" applyNumberFormat="1" applyFont="1" applyFill="1" applyAlignment="1"/>
    <xf numFmtId="0" fontId="14" fillId="0" borderId="13" xfId="0" applyFont="1" applyBorder="1" applyAlignment="1">
      <alignment horizontal="center"/>
    </xf>
    <xf numFmtId="0" fontId="14" fillId="0" borderId="3" xfId="0" applyFont="1" applyBorder="1" applyAlignment="1">
      <alignment horizontal="center"/>
    </xf>
    <xf numFmtId="0" fontId="14" fillId="0" borderId="14" xfId="0" applyFont="1" applyBorder="1" applyAlignment="1">
      <alignment horizontal="center"/>
    </xf>
    <xf numFmtId="0" fontId="14" fillId="0" borderId="28" xfId="0" applyFont="1" applyBorder="1" applyAlignment="1">
      <alignment horizontal="center"/>
    </xf>
    <xf numFmtId="0" fontId="14" fillId="0" borderId="2" xfId="0" applyFont="1" applyBorder="1" applyAlignment="1">
      <alignment horizontal="center"/>
    </xf>
    <xf numFmtId="0" fontId="14" fillId="0" borderId="18" xfId="0" applyFont="1" applyBorder="1" applyAlignment="1">
      <alignment horizontal="center"/>
    </xf>
    <xf numFmtId="0" fontId="14" fillId="0" borderId="17" xfId="0" applyFont="1" applyBorder="1" applyAlignment="1">
      <alignment horizontal="center"/>
    </xf>
    <xf numFmtId="3" fontId="46" fillId="33" borderId="0" xfId="0" applyNumberFormat="1" applyFont="1" applyFill="1"/>
    <xf numFmtId="0" fontId="70" fillId="0" borderId="0" xfId="0" applyFont="1" applyAlignment="1">
      <alignment horizontal="centerContinuous"/>
    </xf>
    <xf numFmtId="0" fontId="72" fillId="0" borderId="0" xfId="0" applyFont="1"/>
    <xf numFmtId="167" fontId="0" fillId="0" borderId="0" xfId="1" applyNumberFormat="1" applyFont="1" applyAlignment="1"/>
    <xf numFmtId="0" fontId="0" fillId="33" borderId="0" xfId="0" applyFill="1"/>
    <xf numFmtId="167" fontId="0" fillId="33" borderId="0" xfId="1" applyNumberFormat="1" applyFont="1" applyFill="1" applyAlignment="1"/>
    <xf numFmtId="0" fontId="74" fillId="0" borderId="0" xfId="0" applyFont="1" applyAlignment="1">
      <alignment horizontal="center"/>
    </xf>
    <xf numFmtId="0" fontId="0" fillId="0" borderId="0" xfId="0" applyAlignment="1">
      <alignment horizontal="centerContinuous"/>
    </xf>
    <xf numFmtId="167" fontId="40" fillId="33" borderId="0" xfId="1" applyNumberFormat="1" applyFont="1" applyFill="1"/>
    <xf numFmtId="0" fontId="74" fillId="33" borderId="0" xfId="0" applyFont="1" applyFill="1" applyAlignment="1">
      <alignment horizontal="center"/>
    </xf>
    <xf numFmtId="0" fontId="75" fillId="0" borderId="0" xfId="0" applyFont="1" applyAlignment="1">
      <alignment horizontal="left" vertical="center"/>
    </xf>
    <xf numFmtId="0" fontId="77" fillId="0" borderId="0" xfId="0" applyFont="1" applyAlignment="1">
      <alignment horizontal="left"/>
    </xf>
    <xf numFmtId="167" fontId="76" fillId="33" borderId="0" xfId="1" applyNumberFormat="1" applyFont="1" applyFill="1"/>
    <xf numFmtId="167" fontId="0" fillId="0" borderId="0" xfId="1" applyNumberFormat="1" applyFont="1" applyFill="1" applyAlignment="1"/>
    <xf numFmtId="1" fontId="0" fillId="0" borderId="0" xfId="0" applyNumberFormat="1"/>
    <xf numFmtId="9" fontId="62" fillId="0" borderId="0" xfId="3" applyFont="1"/>
    <xf numFmtId="167" fontId="0" fillId="0" borderId="0" xfId="0" applyNumberFormat="1"/>
    <xf numFmtId="9" fontId="0" fillId="0" borderId="0" xfId="105" applyFont="1"/>
    <xf numFmtId="44" fontId="0" fillId="0" borderId="0" xfId="103" applyFont="1"/>
    <xf numFmtId="0" fontId="70" fillId="0" borderId="0" xfId="0" applyFont="1"/>
    <xf numFmtId="167" fontId="13" fillId="0" borderId="0" xfId="103" applyNumberFormat="1" applyFont="1"/>
    <xf numFmtId="167" fontId="0" fillId="0" borderId="0" xfId="103" applyNumberFormat="1" applyFont="1"/>
    <xf numFmtId="0" fontId="0" fillId="0" borderId="25" xfId="0" applyBorder="1" applyAlignment="1">
      <alignment horizontal="center"/>
    </xf>
    <xf numFmtId="0" fontId="0" fillId="0" borderId="29" xfId="0" applyBorder="1" applyAlignment="1">
      <alignment horizontal="center"/>
    </xf>
    <xf numFmtId="0" fontId="78"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78" fillId="0" borderId="25" xfId="0" applyFont="1" applyBorder="1" applyAlignment="1">
      <alignment horizontal="left"/>
    </xf>
    <xf numFmtId="0" fontId="34" fillId="0" borderId="0" xfId="0" applyFont="1" applyAlignment="1">
      <alignment horizontal="left"/>
    </xf>
    <xf numFmtId="169" fontId="46" fillId="0" borderId="0" xfId="3" applyNumberFormat="1" applyFont="1" applyFill="1" applyAlignment="1"/>
    <xf numFmtId="0" fontId="48" fillId="0" borderId="2" xfId="0" applyFont="1" applyBorder="1" applyAlignment="1">
      <alignment horizontal="center"/>
    </xf>
    <xf numFmtId="0" fontId="47" fillId="0" borderId="2" xfId="0" applyFont="1" applyBorder="1" applyAlignment="1">
      <alignment horizontal="center"/>
    </xf>
    <xf numFmtId="0" fontId="51" fillId="0" borderId="0" xfId="0" applyFont="1" applyAlignment="1">
      <alignment horizontal="centerContinuous"/>
    </xf>
    <xf numFmtId="167" fontId="62" fillId="0" borderId="0" xfId="1" applyNumberFormat="1" applyFont="1" applyFill="1"/>
    <xf numFmtId="176" fontId="47" fillId="0" borderId="0" xfId="0" applyNumberFormat="1" applyFont="1" applyAlignment="1">
      <alignment horizontal="center"/>
    </xf>
    <xf numFmtId="0" fontId="47" fillId="0" borderId="24" xfId="0" applyFont="1" applyBorder="1" applyAlignment="1">
      <alignment horizontal="center" wrapText="1"/>
    </xf>
    <xf numFmtId="0" fontId="47" fillId="0" borderId="25" xfId="0" applyFont="1" applyBorder="1" applyAlignment="1">
      <alignment wrapText="1"/>
    </xf>
    <xf numFmtId="0" fontId="47" fillId="0" borderId="25" xfId="0" applyFont="1" applyBorder="1" applyAlignment="1">
      <alignment horizontal="center" wrapText="1"/>
    </xf>
    <xf numFmtId="0" fontId="47" fillId="0" borderId="29" xfId="0" applyFont="1" applyBorder="1" applyAlignment="1">
      <alignment horizontal="center" wrapText="1"/>
    </xf>
    <xf numFmtId="0" fontId="46" fillId="0" borderId="0" xfId="0" applyFont="1" applyAlignment="1">
      <alignment wrapText="1"/>
    </xf>
    <xf numFmtId="0" fontId="46" fillId="0" borderId="24" xfId="0" applyFont="1" applyBorder="1"/>
    <xf numFmtId="0" fontId="46" fillId="0" borderId="25" xfId="0" applyFont="1" applyBorder="1"/>
    <xf numFmtId="0" fontId="46" fillId="0" borderId="25" xfId="0" applyFont="1" applyBorder="1" applyAlignment="1">
      <alignment horizontal="center"/>
    </xf>
    <xf numFmtId="0" fontId="46" fillId="0" borderId="25" xfId="0" applyFont="1" applyBorder="1" applyAlignment="1">
      <alignment horizontal="center" wrapText="1"/>
    </xf>
    <xf numFmtId="0" fontId="46" fillId="0" borderId="29" xfId="0" applyFont="1" applyBorder="1" applyAlignment="1">
      <alignment horizontal="center" wrapText="1"/>
    </xf>
    <xf numFmtId="0" fontId="46" fillId="0" borderId="15" xfId="0" applyFont="1" applyBorder="1"/>
    <xf numFmtId="0" fontId="46" fillId="0" borderId="3" xfId="0" applyFont="1" applyBorder="1"/>
    <xf numFmtId="0" fontId="46" fillId="0" borderId="14" xfId="0" applyFont="1" applyBorder="1"/>
    <xf numFmtId="0" fontId="46" fillId="0" borderId="15" xfId="0" applyFont="1" applyBorder="1" applyAlignment="1">
      <alignment horizontal="center"/>
    </xf>
    <xf numFmtId="43" fontId="46" fillId="33" borderId="0" xfId="5" applyFont="1" applyFill="1" applyBorder="1"/>
    <xf numFmtId="43" fontId="46" fillId="0" borderId="0" xfId="5" applyFont="1" applyFill="1" applyBorder="1"/>
    <xf numFmtId="43" fontId="46" fillId="0" borderId="16" xfId="5" applyFont="1" applyFill="1" applyBorder="1"/>
    <xf numFmtId="0" fontId="79" fillId="0" borderId="0" xfId="0" applyFont="1" applyAlignment="1">
      <alignment horizontal="left"/>
    </xf>
    <xf numFmtId="1" fontId="46" fillId="0" borderId="0" xfId="0" applyNumberFormat="1" applyFont="1" applyAlignment="1">
      <alignment horizontal="center"/>
    </xf>
    <xf numFmtId="43" fontId="46" fillId="0" borderId="0" xfId="5" applyFont="1" applyFill="1" applyBorder="1" applyAlignment="1"/>
    <xf numFmtId="43" fontId="46" fillId="33" borderId="0" xfId="5" applyFont="1" applyFill="1" applyBorder="1" applyAlignment="1"/>
    <xf numFmtId="171" fontId="46" fillId="33" borderId="0" xfId="5" applyNumberFormat="1" applyFont="1" applyFill="1" applyBorder="1" applyAlignment="1"/>
    <xf numFmtId="171" fontId="46" fillId="0" borderId="0" xfId="5" applyNumberFormat="1" applyFont="1" applyFill="1" applyBorder="1" applyAlignment="1"/>
    <xf numFmtId="171" fontId="46" fillId="0" borderId="0" xfId="3" applyNumberFormat="1" applyFont="1" applyFill="1" applyBorder="1" applyAlignment="1"/>
    <xf numFmtId="171" fontId="46" fillId="0" borderId="16" xfId="5" applyNumberFormat="1" applyFont="1" applyFill="1" applyBorder="1" applyAlignment="1"/>
    <xf numFmtId="49" fontId="46" fillId="0" borderId="15" xfId="0" applyNumberFormat="1" applyFont="1" applyBorder="1" applyAlignment="1">
      <alignment horizontal="center"/>
    </xf>
    <xf numFmtId="0" fontId="46" fillId="0" borderId="0" xfId="0" applyFont="1" applyAlignment="1">
      <alignment horizontal="left" indent="1"/>
    </xf>
    <xf numFmtId="0" fontId="57" fillId="0" borderId="0" xfId="0" applyFont="1"/>
    <xf numFmtId="49" fontId="46" fillId="0" borderId="0" xfId="0" applyNumberFormat="1" applyFont="1" applyAlignment="1">
      <alignment horizontal="left"/>
    </xf>
    <xf numFmtId="10" fontId="0" fillId="0" borderId="27" xfId="0" applyNumberFormat="1" applyBorder="1"/>
    <xf numFmtId="0" fontId="33" fillId="0" borderId="0" xfId="0" applyFont="1" applyAlignment="1">
      <alignment horizontal="right"/>
    </xf>
    <xf numFmtId="0" fontId="80" fillId="0" borderId="0" xfId="0" applyFont="1" applyAlignment="1">
      <alignment horizontal="centerContinuous" vertical="center"/>
    </xf>
    <xf numFmtId="0" fontId="33" fillId="0" borderId="0" xfId="0" applyFont="1" applyAlignment="1">
      <alignment horizontal="centerContinuous" vertical="center"/>
    </xf>
    <xf numFmtId="0" fontId="15" fillId="0" borderId="0" xfId="0" applyFont="1"/>
    <xf numFmtId="0" fontId="82" fillId="0" borderId="0" xfId="0" applyFont="1"/>
    <xf numFmtId="0" fontId="33" fillId="0" borderId="0" xfId="0" applyFont="1" applyAlignment="1">
      <alignment horizontal="centerContinuous"/>
    </xf>
    <xf numFmtId="0" fontId="34" fillId="0" borderId="0" xfId="0" applyFont="1" applyAlignment="1">
      <alignment horizontal="left" vertical="center"/>
    </xf>
    <xf numFmtId="0" fontId="34" fillId="0" borderId="0" xfId="0" applyFont="1" applyAlignment="1">
      <alignment horizontal="left" vertical="top"/>
    </xf>
    <xf numFmtId="0" fontId="35" fillId="0" borderId="0" xfId="0" applyFont="1" applyAlignment="1">
      <alignment horizontal="right"/>
    </xf>
    <xf numFmtId="0" fontId="54" fillId="0" borderId="0" xfId="0" applyFont="1" applyAlignment="1">
      <alignment horizontal="center"/>
    </xf>
    <xf numFmtId="0" fontId="54" fillId="33" borderId="0" xfId="0" applyFont="1" applyFill="1" applyAlignment="1">
      <alignment horizontal="centerContinuous"/>
    </xf>
    <xf numFmtId="0" fontId="54" fillId="0" borderId="0" xfId="0" applyFont="1" applyAlignment="1">
      <alignment horizontal="left"/>
    </xf>
    <xf numFmtId="49" fontId="35" fillId="0" borderId="0" xfId="0" applyNumberFormat="1" applyFont="1" applyAlignment="1">
      <alignment horizontal="left"/>
    </xf>
    <xf numFmtId="3" fontId="34" fillId="0" borderId="0" xfId="0" applyNumberFormat="1" applyFont="1" applyAlignment="1">
      <alignment horizontal="left"/>
    </xf>
    <xf numFmtId="0" fontId="34" fillId="0" borderId="0" xfId="0" applyFont="1" applyAlignment="1">
      <alignment horizontal="centerContinuous"/>
    </xf>
    <xf numFmtId="49" fontId="35" fillId="0" borderId="0" xfId="0" applyNumberFormat="1" applyFont="1" applyAlignment="1">
      <alignment horizontal="centerContinuous"/>
    </xf>
    <xf numFmtId="3" fontId="34" fillId="0" borderId="0" xfId="0" applyNumberFormat="1" applyFont="1" applyAlignment="1">
      <alignment horizontal="centerContinuous"/>
    </xf>
    <xf numFmtId="0" fontId="35" fillId="0" borderId="0" xfId="0" applyFont="1" applyAlignment="1">
      <alignment horizontal="left"/>
    </xf>
    <xf numFmtId="3" fontId="34" fillId="0" borderId="0" xfId="0" applyNumberFormat="1" applyFont="1" applyAlignment="1" applyProtection="1">
      <alignment horizontal="left"/>
      <protection locked="0"/>
    </xf>
    <xf numFmtId="0" fontId="35" fillId="0" borderId="0" xfId="0" applyFont="1" applyAlignment="1">
      <alignment horizontal="centerContinuous"/>
    </xf>
    <xf numFmtId="3" fontId="34" fillId="0" borderId="0" xfId="0" applyNumberFormat="1" applyFont="1" applyAlignment="1" applyProtection="1">
      <alignment horizontal="centerContinuous"/>
      <protection locked="0"/>
    </xf>
    <xf numFmtId="0" fontId="47" fillId="0" borderId="0" xfId="0" applyFont="1" applyAlignment="1">
      <alignment horizontal="left"/>
    </xf>
    <xf numFmtId="0" fontId="46" fillId="0" borderId="0" xfId="0" applyFont="1" applyAlignment="1" applyProtection="1">
      <alignment horizontal="left"/>
      <protection locked="0"/>
    </xf>
    <xf numFmtId="0" fontId="47" fillId="0" borderId="0" xfId="0" applyFont="1" applyAlignment="1">
      <alignment horizontal="centerContinuous"/>
    </xf>
    <xf numFmtId="3" fontId="46" fillId="0" borderId="0" xfId="0" applyNumberFormat="1" applyFont="1" applyAlignment="1" applyProtection="1">
      <alignment horizontal="centerContinuous"/>
      <protection locked="0"/>
    </xf>
    <xf numFmtId="0" fontId="46" fillId="0" borderId="0" xfId="0" applyFont="1" applyAlignment="1" applyProtection="1">
      <alignment horizontal="centerContinuous"/>
      <protection locked="0"/>
    </xf>
    <xf numFmtId="0" fontId="62" fillId="0" borderId="0" xfId="0" applyFont="1" applyAlignment="1">
      <alignment horizontal="centerContinuous"/>
    </xf>
    <xf numFmtId="167" fontId="62" fillId="0" borderId="0" xfId="1" applyNumberFormat="1" applyFont="1" applyAlignment="1">
      <alignment horizontal="centerContinuous"/>
    </xf>
    <xf numFmtId="0" fontId="62" fillId="0" borderId="0" xfId="0" applyFont="1" applyAlignment="1">
      <alignment horizontal="right"/>
    </xf>
    <xf numFmtId="177" fontId="46" fillId="0" borderId="0" xfId="2" applyNumberFormat="1" applyFont="1" applyAlignment="1"/>
    <xf numFmtId="0" fontId="83" fillId="0" borderId="0" xfId="0" applyFont="1" applyAlignment="1">
      <alignment horizontal="left" vertical="center"/>
    </xf>
    <xf numFmtId="0" fontId="70" fillId="33" borderId="0" xfId="0" applyFont="1" applyFill="1" applyAlignment="1">
      <alignment horizontal="center"/>
    </xf>
    <xf numFmtId="0" fontId="84" fillId="0" borderId="0" xfId="0" applyFont="1"/>
    <xf numFmtId="0" fontId="14" fillId="0" borderId="0" xfId="0" applyFont="1"/>
    <xf numFmtId="0" fontId="87" fillId="0" borderId="0" xfId="0" applyFont="1"/>
    <xf numFmtId="0" fontId="87" fillId="0" borderId="0" xfId="0" applyFont="1" applyAlignment="1">
      <alignment horizontal="centerContinuous"/>
    </xf>
    <xf numFmtId="0" fontId="87" fillId="0" borderId="0" xfId="0" applyFont="1" applyAlignment="1">
      <alignment horizontal="center"/>
    </xf>
    <xf numFmtId="0" fontId="87" fillId="33" borderId="2" xfId="0" applyFont="1" applyFill="1" applyBorder="1" applyAlignment="1">
      <alignment horizontal="center"/>
    </xf>
    <xf numFmtId="0" fontId="88" fillId="0" borderId="0" xfId="0" applyFont="1" applyAlignment="1">
      <alignment horizontal="center"/>
    </xf>
    <xf numFmtId="6" fontId="87" fillId="0" borderId="0" xfId="0" applyNumberFormat="1" applyFont="1"/>
    <xf numFmtId="167" fontId="87" fillId="0" borderId="0" xfId="1" applyNumberFormat="1" applyFont="1"/>
    <xf numFmtId="167" fontId="87" fillId="33" borderId="0" xfId="1" applyNumberFormat="1" applyFont="1" applyFill="1"/>
    <xf numFmtId="0" fontId="87" fillId="0" borderId="0" xfId="0" quotePrefix="1" applyFont="1"/>
    <xf numFmtId="9" fontId="87" fillId="0" borderId="0" xfId="3" applyFont="1"/>
    <xf numFmtId="167" fontId="87" fillId="0" borderId="0" xfId="0" applyNumberFormat="1" applyFont="1"/>
    <xf numFmtId="0" fontId="90" fillId="0" borderId="0" xfId="0" applyFont="1"/>
    <xf numFmtId="0" fontId="76" fillId="33" borderId="0" xfId="0" applyFont="1" applyFill="1"/>
    <xf numFmtId="167" fontId="0" fillId="0" borderId="27" xfId="1" applyNumberFormat="1" applyFont="1" applyBorder="1"/>
    <xf numFmtId="167" fontId="0" fillId="0" borderId="28" xfId="1" applyNumberFormat="1" applyFont="1" applyBorder="1"/>
    <xf numFmtId="0" fontId="76" fillId="0" borderId="0" xfId="0" applyFont="1" applyAlignment="1">
      <alignment horizontal="center"/>
    </xf>
    <xf numFmtId="167" fontId="34" fillId="0" borderId="0" xfId="1" applyNumberFormat="1" applyFont="1" applyAlignment="1">
      <alignment vertical="center"/>
    </xf>
    <xf numFmtId="167" fontId="34" fillId="0" borderId="0" xfId="0" applyNumberFormat="1" applyFont="1" applyAlignment="1">
      <alignment vertical="center"/>
    </xf>
    <xf numFmtId="171" fontId="34" fillId="0" borderId="0" xfId="0" applyNumberFormat="1" applyFont="1" applyAlignment="1">
      <alignment vertical="center"/>
    </xf>
    <xf numFmtId="171" fontId="34" fillId="0" borderId="0" xfId="5" applyNumberFormat="1" applyFont="1" applyAlignment="1">
      <alignment horizontal="center" vertical="center"/>
    </xf>
    <xf numFmtId="167" fontId="16" fillId="0" borderId="0" xfId="1" applyNumberFormat="1" applyFont="1" applyFill="1" applyBorder="1" applyAlignment="1">
      <alignment horizontal="left" vertical="center"/>
    </xf>
    <xf numFmtId="167" fontId="0" fillId="0" borderId="27" xfId="1" applyNumberFormat="1" applyFont="1" applyFill="1" applyBorder="1"/>
    <xf numFmtId="14" fontId="0" fillId="0" borderId="27" xfId="0" applyNumberFormat="1" applyBorder="1"/>
    <xf numFmtId="9" fontId="0" fillId="0" borderId="27" xfId="0" applyNumberFormat="1" applyBorder="1"/>
    <xf numFmtId="9" fontId="62" fillId="0" borderId="0" xfId="3" applyFont="1" applyFill="1"/>
    <xf numFmtId="0" fontId="78" fillId="0" borderId="13" xfId="0" applyFont="1" applyBorder="1" applyAlignment="1">
      <alignment horizontal="left"/>
    </xf>
    <xf numFmtId="0" fontId="78" fillId="0" borderId="3" xfId="0" applyFont="1" applyBorder="1" applyAlignment="1">
      <alignment horizontal="left"/>
    </xf>
    <xf numFmtId="0" fontId="78" fillId="0" borderId="14" xfId="0" applyFont="1" applyBorder="1" applyAlignment="1">
      <alignment horizontal="left"/>
    </xf>
    <xf numFmtId="170" fontId="46" fillId="0" borderId="0" xfId="2" applyNumberFormat="1" applyFont="1" applyFill="1" applyAlignment="1"/>
    <xf numFmtId="167" fontId="50" fillId="0" borderId="0" xfId="1" applyNumberFormat="1" applyFont="1" applyFill="1" applyBorder="1" applyAlignment="1"/>
    <xf numFmtId="3" fontId="47" fillId="0" borderId="0" xfId="0" applyNumberFormat="1" applyFont="1"/>
    <xf numFmtId="165" fontId="46" fillId="0" borderId="0" xfId="3" applyNumberFormat="1" applyFont="1" applyFill="1" applyAlignment="1">
      <alignment horizontal="right"/>
    </xf>
    <xf numFmtId="0" fontId="56" fillId="0" borderId="0" xfId="0" applyFont="1" applyProtection="1">
      <protection locked="0"/>
    </xf>
    <xf numFmtId="0" fontId="51" fillId="0" borderId="0" xfId="0" applyFont="1" applyProtection="1">
      <protection locked="0"/>
    </xf>
    <xf numFmtId="10" fontId="46" fillId="0" borderId="0" xfId="3" applyNumberFormat="1" applyFont="1" applyFill="1" applyAlignment="1">
      <alignment horizontal="right"/>
    </xf>
    <xf numFmtId="165" fontId="46" fillId="33" borderId="0" xfId="3" applyNumberFormat="1" applyFont="1" applyFill="1" applyAlignment="1"/>
    <xf numFmtId="167" fontId="93" fillId="33" borderId="0" xfId="1" applyNumberFormat="1" applyFont="1" applyFill="1"/>
    <xf numFmtId="167" fontId="95" fillId="33" borderId="0" xfId="1" applyNumberFormat="1" applyFont="1" applyFill="1"/>
    <xf numFmtId="10" fontId="93" fillId="33" borderId="0" xfId="3" applyNumberFormat="1" applyFont="1" applyFill="1" applyAlignment="1">
      <alignment horizontal="right"/>
    </xf>
    <xf numFmtId="167" fontId="96" fillId="0" borderId="0" xfId="1" applyNumberFormat="1" applyFont="1" applyAlignment="1"/>
    <xf numFmtId="167" fontId="96" fillId="33" borderId="0" xfId="1" applyNumberFormat="1" applyFont="1" applyFill="1"/>
    <xf numFmtId="0" fontId="0" fillId="0" borderId="26" xfId="0" applyBorder="1" applyAlignment="1">
      <alignment horizontal="center"/>
    </xf>
    <xf numFmtId="167" fontId="0" fillId="0" borderId="0" xfId="1" applyNumberFormat="1" applyFont="1" applyFill="1" applyBorder="1"/>
    <xf numFmtId="10" fontId="97" fillId="0" borderId="27" xfId="0" applyNumberFormat="1" applyFont="1" applyBorder="1"/>
    <xf numFmtId="0" fontId="97" fillId="0" borderId="27" xfId="0" applyFont="1" applyBorder="1"/>
    <xf numFmtId="14" fontId="94" fillId="0" borderId="27" xfId="69" applyNumberFormat="1" applyFont="1" applyBorder="1"/>
    <xf numFmtId="167" fontId="97" fillId="0" borderId="27" xfId="1" applyNumberFormat="1" applyFont="1" applyFill="1" applyBorder="1"/>
    <xf numFmtId="167" fontId="97" fillId="33" borderId="0" xfId="1" applyNumberFormat="1" applyFont="1" applyFill="1"/>
    <xf numFmtId="0" fontId="97" fillId="0" borderId="0" xfId="0" applyFont="1"/>
    <xf numFmtId="167" fontId="96" fillId="0" borderId="0" xfId="1" applyNumberFormat="1" applyFont="1" applyFill="1" applyAlignment="1"/>
    <xf numFmtId="10" fontId="97" fillId="33" borderId="0" xfId="3" applyNumberFormat="1" applyFont="1" applyFill="1" applyAlignment="1">
      <alignment horizontal="center"/>
    </xf>
    <xf numFmtId="167" fontId="0" fillId="33" borderId="28" xfId="1" applyNumberFormat="1" applyFont="1" applyFill="1" applyBorder="1" applyAlignment="1">
      <alignment horizontal="center"/>
    </xf>
    <xf numFmtId="0" fontId="44" fillId="0" borderId="0" xfId="0" applyFont="1" applyAlignment="1">
      <alignment vertical="center"/>
    </xf>
    <xf numFmtId="17" fontId="34" fillId="0" borderId="0" xfId="0" applyNumberFormat="1" applyFont="1" applyAlignment="1">
      <alignment vertical="center"/>
    </xf>
    <xf numFmtId="0" fontId="35" fillId="0" borderId="20" xfId="0" applyFont="1" applyBorder="1" applyAlignment="1">
      <alignment vertical="center"/>
    </xf>
    <xf numFmtId="0" fontId="15" fillId="33" borderId="0" xfId="0" applyFont="1" applyFill="1"/>
    <xf numFmtId="0" fontId="96" fillId="0" borderId="0" xfId="0" applyFont="1" applyAlignment="1">
      <alignment horizontal="center"/>
    </xf>
    <xf numFmtId="0" fontId="96" fillId="0" borderId="0" xfId="0" applyFont="1"/>
    <xf numFmtId="0" fontId="98" fillId="0" borderId="0" xfId="0" applyFont="1"/>
    <xf numFmtId="0" fontId="99" fillId="0" borderId="0" xfId="0" applyFont="1" applyAlignment="1">
      <alignment horizontal="center"/>
    </xf>
    <xf numFmtId="167" fontId="100" fillId="0" borderId="0" xfId="1" applyNumberFormat="1" applyFont="1" applyFill="1" applyAlignment="1"/>
    <xf numFmtId="167" fontId="96" fillId="0" borderId="0" xfId="0" applyNumberFormat="1" applyFont="1"/>
    <xf numFmtId="10" fontId="87" fillId="0" borderId="27" xfId="0" applyNumberFormat="1" applyFont="1" applyBorder="1" applyAlignment="1">
      <alignment horizontal="right"/>
    </xf>
    <xf numFmtId="0" fontId="46" fillId="0" borderId="0" xfId="0" applyFont="1" applyAlignment="1">
      <alignment vertical="top" wrapText="1"/>
    </xf>
    <xf numFmtId="14" fontId="16" fillId="0" borderId="27" xfId="69" applyNumberFormat="1" applyFont="1" applyBorder="1"/>
    <xf numFmtId="167" fontId="46" fillId="0" borderId="0" xfId="1" quotePrefix="1" applyNumberFormat="1" applyFont="1" applyFill="1" applyAlignment="1"/>
    <xf numFmtId="167" fontId="46" fillId="0" borderId="0" xfId="1" quotePrefix="1" applyNumberFormat="1" applyFont="1" applyFill="1" applyBorder="1" applyAlignment="1"/>
    <xf numFmtId="167" fontId="46" fillId="0" borderId="0" xfId="1" applyNumberFormat="1" applyFont="1" applyFill="1" applyAlignment="1">
      <alignment horizontal="left"/>
    </xf>
    <xf numFmtId="167" fontId="46" fillId="0" borderId="0" xfId="1" applyNumberFormat="1" applyFont="1" applyAlignment="1">
      <alignment horizontal="left"/>
    </xf>
    <xf numFmtId="167" fontId="46" fillId="0" borderId="0" xfId="1" applyNumberFormat="1" applyFont="1" applyFill="1" applyAlignment="1" applyProtection="1">
      <alignment horizontal="left"/>
    </xf>
    <xf numFmtId="167" fontId="46" fillId="0" borderId="0" xfId="1" applyNumberFormat="1" applyFont="1" applyFill="1" applyAlignment="1">
      <alignment horizontal="left" vertical="top"/>
    </xf>
    <xf numFmtId="167" fontId="46" fillId="0" borderId="0" xfId="1" applyNumberFormat="1" applyFont="1" applyFill="1" applyBorder="1" applyAlignment="1" applyProtection="1">
      <alignment vertical="top"/>
      <protection locked="0"/>
    </xf>
    <xf numFmtId="167" fontId="46" fillId="0" borderId="0" xfId="1" applyNumberFormat="1" applyFont="1" applyFill="1" applyAlignment="1">
      <alignment vertical="top" wrapText="1"/>
    </xf>
    <xf numFmtId="167" fontId="46" fillId="0" borderId="0" xfId="1" applyNumberFormat="1" applyFont="1" applyFill="1" applyAlignment="1">
      <alignment vertical="top"/>
    </xf>
    <xf numFmtId="167" fontId="46" fillId="0" borderId="0" xfId="1" applyNumberFormat="1" applyFont="1" applyFill="1" applyBorder="1" applyAlignment="1">
      <alignment vertical="top"/>
    </xf>
    <xf numFmtId="167" fontId="46" fillId="0" borderId="0" xfId="1" applyNumberFormat="1" applyFont="1" applyFill="1" applyBorder="1" applyAlignment="1" applyProtection="1">
      <protection locked="0"/>
    </xf>
    <xf numFmtId="167" fontId="53" fillId="0" borderId="0" xfId="1" applyNumberFormat="1" applyFont="1" applyFill="1" applyBorder="1" applyAlignment="1" applyProtection="1">
      <protection locked="0"/>
    </xf>
    <xf numFmtId="167" fontId="46" fillId="0" borderId="0" xfId="1" applyNumberFormat="1" applyFont="1" applyFill="1" applyAlignment="1" applyProtection="1">
      <protection locked="0"/>
    </xf>
    <xf numFmtId="3" fontId="46" fillId="0" borderId="0" xfId="0" quotePrefix="1" applyNumberFormat="1" applyFont="1" applyAlignment="1">
      <alignment horizontal="center"/>
    </xf>
    <xf numFmtId="3" fontId="57" fillId="0" borderId="0" xfId="0" applyNumberFormat="1" applyFont="1" applyAlignment="1">
      <alignment horizontal="center"/>
    </xf>
    <xf numFmtId="42" fontId="47" fillId="0" borderId="0" xfId="0" applyNumberFormat="1" applyFont="1"/>
    <xf numFmtId="177" fontId="46" fillId="0" borderId="0" xfId="2" applyNumberFormat="1" applyFont="1" applyFill="1" applyBorder="1"/>
    <xf numFmtId="178" fontId="47" fillId="0" borderId="0" xfId="1" applyNumberFormat="1" applyFont="1" applyFill="1" applyBorder="1"/>
    <xf numFmtId="167" fontId="46" fillId="0" borderId="0" xfId="1" applyNumberFormat="1" applyFont="1" applyFill="1" applyBorder="1"/>
    <xf numFmtId="167" fontId="9" fillId="0" borderId="0" xfId="1" applyNumberFormat="1" applyFont="1" applyFill="1" applyBorder="1" applyAlignment="1"/>
    <xf numFmtId="167" fontId="9" fillId="0" borderId="0" xfId="1" applyNumberFormat="1" applyFont="1" applyFill="1" applyBorder="1" applyAlignment="1">
      <alignment horizontal="centerContinuous"/>
    </xf>
    <xf numFmtId="0" fontId="17" fillId="0" borderId="0" xfId="0" applyFont="1" applyAlignment="1">
      <alignment horizontal="center" wrapText="1"/>
    </xf>
    <xf numFmtId="0" fontId="17" fillId="0" borderId="0" xfId="0" applyFont="1" applyAlignment="1">
      <alignment horizontal="center"/>
    </xf>
    <xf numFmtId="0" fontId="17" fillId="0" borderId="0" xfId="0" applyFont="1"/>
    <xf numFmtId="0" fontId="17"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5" borderId="0" xfId="0" applyFill="1"/>
    <xf numFmtId="0" fontId="18" fillId="35" borderId="0" xfId="0" applyFont="1" applyFill="1"/>
    <xf numFmtId="164" fontId="9" fillId="0" borderId="0" xfId="0" applyNumberFormat="1" applyFont="1" applyAlignment="1">
      <alignment vertical="center"/>
    </xf>
    <xf numFmtId="0" fontId="17" fillId="0" borderId="26" xfId="0" applyFont="1" applyBorder="1" applyAlignment="1">
      <alignment horizontal="center" wrapText="1"/>
    </xf>
    <xf numFmtId="0" fontId="17" fillId="0" borderId="26" xfId="0" applyFont="1" applyBorder="1" applyAlignment="1">
      <alignment horizontal="center"/>
    </xf>
    <xf numFmtId="0" fontId="3" fillId="0" borderId="0" xfId="0" applyFont="1"/>
    <xf numFmtId="171" fontId="0" fillId="0" borderId="0" xfId="0" applyNumberFormat="1"/>
    <xf numFmtId="0" fontId="3" fillId="33" borderId="0" xfId="0" applyFont="1" applyFill="1"/>
    <xf numFmtId="43" fontId="13" fillId="0" borderId="0" xfId="0" applyNumberFormat="1" applyFont="1"/>
    <xf numFmtId="172" fontId="35" fillId="0" borderId="20" xfId="0" applyNumberFormat="1" applyFont="1" applyBorder="1" applyAlignment="1">
      <alignment vertical="center"/>
    </xf>
    <xf numFmtId="0" fontId="102" fillId="0" borderId="0" xfId="0" applyFont="1"/>
    <xf numFmtId="0" fontId="102" fillId="0" borderId="0" xfId="0" applyFont="1" applyAlignment="1">
      <alignment wrapText="1"/>
    </xf>
    <xf numFmtId="6" fontId="0" fillId="0" borderId="27" xfId="0" applyNumberFormat="1" applyBorder="1" applyAlignment="1">
      <alignment vertical="top" wrapText="1"/>
    </xf>
    <xf numFmtId="4" fontId="0" fillId="0" borderId="0" xfId="0" applyNumberFormat="1"/>
    <xf numFmtId="0" fontId="46" fillId="33" borderId="0" xfId="0" applyFont="1" applyFill="1"/>
    <xf numFmtId="0" fontId="65" fillId="0" borderId="27" xfId="68" applyFont="1" applyBorder="1" applyAlignment="1">
      <alignment horizontal="center" vertical="top"/>
    </xf>
    <xf numFmtId="0" fontId="0" fillId="0" borderId="27" xfId="0" applyBorder="1" applyAlignment="1">
      <alignment horizontal="center" vertical="top"/>
    </xf>
    <xf numFmtId="0" fontId="0" fillId="0" borderId="0" xfId="0" applyAlignment="1">
      <alignment horizontal="center" vertical="top"/>
    </xf>
    <xf numFmtId="0" fontId="65" fillId="0" borderId="27" xfId="68" applyFont="1" applyBorder="1" applyAlignment="1">
      <alignment horizontal="center" vertical="top" wrapText="1"/>
    </xf>
    <xf numFmtId="167" fontId="3" fillId="33" borderId="0" xfId="1" applyNumberFormat="1" applyFont="1" applyFill="1"/>
    <xf numFmtId="167" fontId="3" fillId="0" borderId="0" xfId="0" applyNumberFormat="1" applyFont="1"/>
    <xf numFmtId="167" fontId="3" fillId="0" borderId="0" xfId="1" applyNumberFormat="1" applyFont="1"/>
    <xf numFmtId="167" fontId="3" fillId="0" borderId="0" xfId="1" applyNumberFormat="1" applyFont="1" applyAlignment="1"/>
    <xf numFmtId="171" fontId="3" fillId="33" borderId="0" xfId="5" applyNumberFormat="1" applyFont="1" applyFill="1"/>
    <xf numFmtId="171" fontId="3" fillId="33" borderId="0" xfId="5" applyNumberFormat="1" applyFont="1" applyFill="1" applyAlignment="1"/>
    <xf numFmtId="167" fontId="3" fillId="0" borderId="0" xfId="1" applyNumberFormat="1" applyFont="1" applyFill="1" applyAlignment="1"/>
    <xf numFmtId="43" fontId="3" fillId="0" borderId="0" xfId="2" quotePrefix="1" applyFont="1"/>
    <xf numFmtId="0" fontId="3" fillId="0" borderId="0" xfId="0" applyFont="1" applyAlignment="1">
      <alignment horizontal="center"/>
    </xf>
    <xf numFmtId="43" fontId="3" fillId="0" borderId="25" xfId="2" quotePrefix="1" applyFont="1" applyBorder="1"/>
    <xf numFmtId="43" fontId="3" fillId="36" borderId="25" xfId="2" quotePrefix="1" applyFont="1" applyFill="1" applyBorder="1"/>
    <xf numFmtId="14" fontId="16" fillId="0" borderId="27" xfId="69" applyNumberFormat="1" applyFont="1" applyFill="1" applyBorder="1"/>
    <xf numFmtId="167" fontId="62" fillId="0" borderId="0" xfId="1" quotePrefix="1" applyNumberFormat="1" applyFont="1" applyFill="1"/>
    <xf numFmtId="167" fontId="62" fillId="33" borderId="0" xfId="1" applyNumberFormat="1" applyFont="1" applyFill="1" applyBorder="1"/>
    <xf numFmtId="3" fontId="0" fillId="0" borderId="0" xfId="0" applyNumberFormat="1"/>
    <xf numFmtId="0" fontId="8" fillId="0" borderId="0" xfId="0" applyFont="1"/>
    <xf numFmtId="167" fontId="87" fillId="33" borderId="0" xfId="1" applyNumberFormat="1" applyFont="1" applyFill="1" applyAlignment="1"/>
    <xf numFmtId="167" fontId="3" fillId="0" borderId="0" xfId="1" applyNumberFormat="1" applyFont="1" applyFill="1"/>
    <xf numFmtId="172" fontId="34" fillId="0" borderId="0" xfId="3" applyNumberFormat="1" applyFont="1" applyFill="1" applyAlignment="1">
      <alignment vertical="center"/>
    </xf>
    <xf numFmtId="167" fontId="97" fillId="33" borderId="0" xfId="0" applyNumberFormat="1" applyFont="1" applyFill="1"/>
    <xf numFmtId="0" fontId="97" fillId="0" borderId="0" xfId="0" applyFont="1" applyAlignment="1">
      <alignment horizontal="left"/>
    </xf>
    <xf numFmtId="167" fontId="87" fillId="0" borderId="0" xfId="1" applyNumberFormat="1" applyFont="1" applyAlignment="1"/>
    <xf numFmtId="43" fontId="3" fillId="0" borderId="0" xfId="2" quotePrefix="1" applyFont="1" applyFill="1"/>
    <xf numFmtId="43" fontId="8" fillId="0" borderId="0" xfId="2" applyFill="1"/>
    <xf numFmtId="167" fontId="62" fillId="0" borderId="2" xfId="1" applyNumberFormat="1" applyFont="1" applyBorder="1"/>
    <xf numFmtId="167" fontId="62" fillId="33" borderId="2" xfId="1" applyNumberFormat="1" applyFont="1" applyFill="1" applyBorder="1"/>
    <xf numFmtId="167" fontId="96" fillId="0" borderId="0" xfId="1" applyNumberFormat="1" applyFont="1" applyFill="1"/>
    <xf numFmtId="167" fontId="71" fillId="0" borderId="0" xfId="1" applyNumberFormat="1" applyFont="1"/>
    <xf numFmtId="167" fontId="62" fillId="0" borderId="0" xfId="1" applyNumberFormat="1" applyFont="1" applyBorder="1"/>
    <xf numFmtId="3" fontId="103" fillId="0" borderId="0" xfId="0" applyNumberFormat="1" applyFont="1"/>
    <xf numFmtId="167" fontId="0" fillId="0" borderId="24" xfId="0" applyNumberFormat="1" applyBorder="1"/>
    <xf numFmtId="0" fontId="0" fillId="0" borderId="0" xfId="0" applyAlignment="1">
      <alignment vertical="center"/>
    </xf>
    <xf numFmtId="167" fontId="62" fillId="0" borderId="0" xfId="1" applyNumberFormat="1" applyFont="1" applyAlignment="1">
      <alignment horizontal="left"/>
    </xf>
    <xf numFmtId="0" fontId="70" fillId="33" borderId="0" xfId="0" applyFont="1" applyFill="1"/>
    <xf numFmtId="0" fontId="62" fillId="0" borderId="2" xfId="0" applyFont="1" applyBorder="1"/>
    <xf numFmtId="167" fontId="71" fillId="0" borderId="2" xfId="1" applyNumberFormat="1" applyFont="1" applyBorder="1"/>
    <xf numFmtId="167" fontId="71" fillId="33" borderId="2" xfId="1" applyNumberFormat="1" applyFont="1" applyFill="1" applyBorder="1"/>
    <xf numFmtId="167" fontId="62" fillId="0" borderId="2" xfId="1" applyNumberFormat="1" applyFont="1" applyFill="1" applyBorder="1"/>
    <xf numFmtId="167" fontId="62" fillId="0" borderId="0" xfId="1" applyNumberFormat="1" applyFont="1" applyFill="1" applyBorder="1"/>
    <xf numFmtId="0" fontId="2" fillId="0" borderId="0" xfId="109"/>
    <xf numFmtId="0" fontId="62" fillId="0" borderId="0" xfId="109" applyFont="1" applyAlignment="1">
      <alignment vertical="center"/>
    </xf>
    <xf numFmtId="167" fontId="34" fillId="33" borderId="23" xfId="1" applyNumberFormat="1" applyFont="1" applyFill="1" applyBorder="1" applyAlignment="1" applyProtection="1">
      <alignment horizontal="center"/>
      <protection locked="0"/>
    </xf>
    <xf numFmtId="165" fontId="0" fillId="0" borderId="0" xfId="3" applyNumberFormat="1" applyFont="1"/>
    <xf numFmtId="44" fontId="47" fillId="0" borderId="0" xfId="1" applyFont="1" applyAlignment="1"/>
    <xf numFmtId="171" fontId="104" fillId="33" borderId="0" xfId="5" applyNumberFormat="1" applyFont="1" applyFill="1" applyAlignment="1">
      <alignment horizontal="center" vertical="center"/>
    </xf>
    <xf numFmtId="171" fontId="104" fillId="33" borderId="0" xfId="5" applyNumberFormat="1" applyFont="1" applyFill="1" applyBorder="1" applyAlignment="1">
      <alignment horizontal="center" vertical="center"/>
    </xf>
    <xf numFmtId="0" fontId="0" fillId="0" borderId="26" xfId="0" applyBorder="1"/>
    <xf numFmtId="6" fontId="0" fillId="0" borderId="16" xfId="0" applyNumberFormat="1" applyBorder="1"/>
    <xf numFmtId="0" fontId="46" fillId="0" borderId="0" xfId="0" applyFont="1" applyAlignment="1">
      <alignment vertical="top" wrapText="1"/>
    </xf>
    <xf numFmtId="0" fontId="42"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pplyProtection="1">
      <alignment horizontal="center"/>
      <protection locked="0"/>
    </xf>
    <xf numFmtId="0" fontId="34" fillId="0" borderId="0" xfId="0" applyFont="1" applyAlignment="1" applyProtection="1">
      <alignment horizontal="left" wrapText="1"/>
      <protection locked="0"/>
    </xf>
    <xf numFmtId="0" fontId="54" fillId="33" borderId="0" xfId="0" applyFont="1" applyFill="1" applyAlignment="1">
      <alignment horizontal="center"/>
    </xf>
    <xf numFmtId="0" fontId="34" fillId="0" borderId="0" xfId="0" applyFont="1" applyAlignment="1">
      <alignment horizontal="left"/>
    </xf>
    <xf numFmtId="0" fontId="34" fillId="0" borderId="0" xfId="0" applyFont="1" applyAlignment="1">
      <alignment horizontal="left" wrapText="1"/>
    </xf>
    <xf numFmtId="0" fontId="0" fillId="0" borderId="0" xfId="0" applyAlignment="1">
      <alignment horizontal="center"/>
    </xf>
    <xf numFmtId="0" fontId="17" fillId="0" borderId="24" xfId="0" applyFont="1" applyBorder="1" applyAlignment="1">
      <alignment horizontal="center"/>
    </xf>
    <xf numFmtId="0" fontId="17" fillId="0" borderId="29" xfId="0" applyFont="1" applyBorder="1" applyAlignment="1">
      <alignment horizontal="center"/>
    </xf>
  </cellXfs>
  <cellStyles count="187">
    <cellStyle name="20% - Accent1" xfId="21" builtinId="30" customBuiltin="1"/>
    <cellStyle name="20% - Accent1 2" xfId="52" xr:uid="{00000000-0005-0000-0000-000001000000}"/>
    <cellStyle name="20% - Accent1 2 2" xfId="88" xr:uid="{00000000-0005-0000-0000-000002000000}"/>
    <cellStyle name="20% - Accent1 2 2 2" xfId="166" xr:uid="{D34807D6-8EE3-4CEE-AA4E-D6DB8C7FF512}"/>
    <cellStyle name="20% - Accent1 2 3" xfId="130" xr:uid="{4EDA6261-7FA7-408F-A8AC-B5A8FEBD937A}"/>
    <cellStyle name="20% - Accent1 3" xfId="70" xr:uid="{00000000-0005-0000-0000-000003000000}"/>
    <cellStyle name="20% - Accent1 3 2" xfId="148" xr:uid="{5C97372C-5401-43B7-AC1C-9772DEA675BB}"/>
    <cellStyle name="20% - Accent1 4" xfId="112" xr:uid="{26BADD8D-2E77-491B-84B0-382C0FFEFEC0}"/>
    <cellStyle name="20% - Accent2" xfId="24" builtinId="34" customBuiltin="1"/>
    <cellStyle name="20% - Accent2 2" xfId="54" xr:uid="{00000000-0005-0000-0000-000005000000}"/>
    <cellStyle name="20% - Accent2 2 2" xfId="90" xr:uid="{00000000-0005-0000-0000-000006000000}"/>
    <cellStyle name="20% - Accent2 2 2 2" xfId="168" xr:uid="{61D966B9-9DA5-485C-835C-3CAF3DA04664}"/>
    <cellStyle name="20% - Accent2 2 3" xfId="132" xr:uid="{2DB19879-5E51-44DF-9D92-C248FEC86D34}"/>
    <cellStyle name="20% - Accent2 3" xfId="72" xr:uid="{00000000-0005-0000-0000-000007000000}"/>
    <cellStyle name="20% - Accent2 3 2" xfId="150" xr:uid="{9B42B512-A431-454B-8EE6-918532F63A6F}"/>
    <cellStyle name="20% - Accent2 4" xfId="114" xr:uid="{874DD256-C6B6-47FE-9716-A78892386183}"/>
    <cellStyle name="20% - Accent3" xfId="27" builtinId="38" customBuiltin="1"/>
    <cellStyle name="20% - Accent3 2" xfId="56" xr:uid="{00000000-0005-0000-0000-000009000000}"/>
    <cellStyle name="20% - Accent3 2 2" xfId="92" xr:uid="{00000000-0005-0000-0000-00000A000000}"/>
    <cellStyle name="20% - Accent3 2 2 2" xfId="170" xr:uid="{18DE6F47-72CA-48BF-8B00-F91C2A497055}"/>
    <cellStyle name="20% - Accent3 2 3" xfId="134" xr:uid="{65B99F8E-A8A9-45D8-B44B-93C5A8C1ACE8}"/>
    <cellStyle name="20% - Accent3 3" xfId="74" xr:uid="{00000000-0005-0000-0000-00000B000000}"/>
    <cellStyle name="20% - Accent3 3 2" xfId="152" xr:uid="{D3C723A5-6EA2-4B8E-AA25-49688FB4D8F4}"/>
    <cellStyle name="20% - Accent3 4" xfId="116" xr:uid="{52C22E67-9797-4D32-8FC6-4735C7A253AF}"/>
    <cellStyle name="20% - Accent4" xfId="30" builtinId="42" customBuiltin="1"/>
    <cellStyle name="20% - Accent4 2" xfId="58" xr:uid="{00000000-0005-0000-0000-00000D000000}"/>
    <cellStyle name="20% - Accent4 2 2" xfId="94" xr:uid="{00000000-0005-0000-0000-00000E000000}"/>
    <cellStyle name="20% - Accent4 2 2 2" xfId="172" xr:uid="{95682224-C45A-4AD7-81E2-1A83944F126B}"/>
    <cellStyle name="20% - Accent4 2 3" xfId="136" xr:uid="{A2012685-2CBD-4378-AF93-E833D2B6DE41}"/>
    <cellStyle name="20% - Accent4 3" xfId="76" xr:uid="{00000000-0005-0000-0000-00000F000000}"/>
    <cellStyle name="20% - Accent4 3 2" xfId="154" xr:uid="{FE7FF915-5047-4489-92FB-8033F9BACF7B}"/>
    <cellStyle name="20% - Accent4 4" xfId="118" xr:uid="{AFA7EEB1-CAA9-40EE-99B6-69942722B13A}"/>
    <cellStyle name="20% - Accent5" xfId="33" builtinId="46" customBuiltin="1"/>
    <cellStyle name="20% - Accent5 2" xfId="60" xr:uid="{00000000-0005-0000-0000-000011000000}"/>
    <cellStyle name="20% - Accent5 2 2" xfId="96" xr:uid="{00000000-0005-0000-0000-000012000000}"/>
    <cellStyle name="20% - Accent5 2 2 2" xfId="174" xr:uid="{94D05BF5-DCFE-4CD3-BAFF-62E08B843DDC}"/>
    <cellStyle name="20% - Accent5 2 3" xfId="138" xr:uid="{27219EE2-8781-4E30-B736-B23E7282A8F6}"/>
    <cellStyle name="20% - Accent5 3" xfId="78" xr:uid="{00000000-0005-0000-0000-000013000000}"/>
    <cellStyle name="20% - Accent5 3 2" xfId="156" xr:uid="{62B8B707-1FC1-42A4-BC74-1C7DD6CEE9CE}"/>
    <cellStyle name="20% - Accent5 4" xfId="120" xr:uid="{599F68DA-9B93-413A-BE35-C9FA54BD605E}"/>
    <cellStyle name="20% - Accent6" xfId="36" builtinId="50" customBuiltin="1"/>
    <cellStyle name="20% - Accent6 2" xfId="62" xr:uid="{00000000-0005-0000-0000-000015000000}"/>
    <cellStyle name="20% - Accent6 2 2" xfId="98" xr:uid="{00000000-0005-0000-0000-000016000000}"/>
    <cellStyle name="20% - Accent6 2 2 2" xfId="176" xr:uid="{09A663A2-A6C6-48AC-A099-7FD05205A3A3}"/>
    <cellStyle name="20% - Accent6 2 3" xfId="140" xr:uid="{8C01EA3D-B77F-4619-8CF5-52979616163E}"/>
    <cellStyle name="20% - Accent6 3" xfId="80" xr:uid="{00000000-0005-0000-0000-000017000000}"/>
    <cellStyle name="20% - Accent6 3 2" xfId="158" xr:uid="{B0E03C2F-74E2-426C-BA25-8FB5592CBEA2}"/>
    <cellStyle name="20% - Accent6 4" xfId="122" xr:uid="{7B35E85B-ED7D-417A-844C-0D127BC74E94}"/>
    <cellStyle name="40% - Accent1" xfId="22" builtinId="31" customBuiltin="1"/>
    <cellStyle name="40% - Accent1 2" xfId="53" xr:uid="{00000000-0005-0000-0000-000019000000}"/>
    <cellStyle name="40% - Accent1 2 2" xfId="89" xr:uid="{00000000-0005-0000-0000-00001A000000}"/>
    <cellStyle name="40% - Accent1 2 2 2" xfId="167" xr:uid="{5DBB2A49-EE2B-4BE0-A54B-5D8E4971F285}"/>
    <cellStyle name="40% - Accent1 2 3" xfId="131" xr:uid="{18E98815-1A47-4B22-8B97-53251030592B}"/>
    <cellStyle name="40% - Accent1 3" xfId="71" xr:uid="{00000000-0005-0000-0000-00001B000000}"/>
    <cellStyle name="40% - Accent1 3 2" xfId="149" xr:uid="{D0D92036-6BC0-458E-AC2D-BB311D7949DA}"/>
    <cellStyle name="40% - Accent1 4" xfId="113" xr:uid="{E8BC4075-A839-44A0-BAA7-58A03F2D628B}"/>
    <cellStyle name="40% - Accent2" xfId="25" builtinId="35" customBuiltin="1"/>
    <cellStyle name="40% - Accent2 2" xfId="55" xr:uid="{00000000-0005-0000-0000-00001D000000}"/>
    <cellStyle name="40% - Accent2 2 2" xfId="91" xr:uid="{00000000-0005-0000-0000-00001E000000}"/>
    <cellStyle name="40% - Accent2 2 2 2" xfId="169" xr:uid="{E5E9346C-8084-49F2-A38C-E63EC7BE8B52}"/>
    <cellStyle name="40% - Accent2 2 3" xfId="133" xr:uid="{2E87133A-DE5B-48BE-A260-806CF548EEC3}"/>
    <cellStyle name="40% - Accent2 3" xfId="73" xr:uid="{00000000-0005-0000-0000-00001F000000}"/>
    <cellStyle name="40% - Accent2 3 2" xfId="151" xr:uid="{04B44EF6-2CD2-4908-B5F3-B29A16C07603}"/>
    <cellStyle name="40% - Accent2 4" xfId="115" xr:uid="{A1AFCCA8-EC73-4D16-9A6B-341DF28426B8}"/>
    <cellStyle name="40% - Accent3" xfId="28" builtinId="39" customBuiltin="1"/>
    <cellStyle name="40% - Accent3 2" xfId="57" xr:uid="{00000000-0005-0000-0000-000021000000}"/>
    <cellStyle name="40% - Accent3 2 2" xfId="93" xr:uid="{00000000-0005-0000-0000-000022000000}"/>
    <cellStyle name="40% - Accent3 2 2 2" xfId="171" xr:uid="{761B4491-9E85-474E-8620-C16685EED7B0}"/>
    <cellStyle name="40% - Accent3 2 3" xfId="135" xr:uid="{D54D8C76-A9BC-49EC-ADD0-837E4DBCA22C}"/>
    <cellStyle name="40% - Accent3 3" xfId="75" xr:uid="{00000000-0005-0000-0000-000023000000}"/>
    <cellStyle name="40% - Accent3 3 2" xfId="153" xr:uid="{24B8DF8D-85DE-4D85-9DDD-99B3702498C4}"/>
    <cellStyle name="40% - Accent3 4" xfId="117" xr:uid="{A0AF6E97-9C2E-46D1-9EA6-0F01E8042F29}"/>
    <cellStyle name="40% - Accent4" xfId="31" builtinId="43" customBuiltin="1"/>
    <cellStyle name="40% - Accent4 2" xfId="59" xr:uid="{00000000-0005-0000-0000-000025000000}"/>
    <cellStyle name="40% - Accent4 2 2" xfId="95" xr:uid="{00000000-0005-0000-0000-000026000000}"/>
    <cellStyle name="40% - Accent4 2 2 2" xfId="173" xr:uid="{715EA05D-7F39-4F16-B03D-50D7792AB7AC}"/>
    <cellStyle name="40% - Accent4 2 3" xfId="137" xr:uid="{EA32F81F-40A7-4F25-8370-921A447DDF3C}"/>
    <cellStyle name="40% - Accent4 3" xfId="77" xr:uid="{00000000-0005-0000-0000-000027000000}"/>
    <cellStyle name="40% - Accent4 3 2" xfId="155" xr:uid="{713AE40C-EF27-433D-BE62-FF51D7A4D65C}"/>
    <cellStyle name="40% - Accent4 4" xfId="119" xr:uid="{C8705B0D-EC7E-4D54-AE95-AD3DDB2C654F}"/>
    <cellStyle name="40% - Accent5" xfId="34" builtinId="47" customBuiltin="1"/>
    <cellStyle name="40% - Accent5 2" xfId="61" xr:uid="{00000000-0005-0000-0000-000029000000}"/>
    <cellStyle name="40% - Accent5 2 2" xfId="97" xr:uid="{00000000-0005-0000-0000-00002A000000}"/>
    <cellStyle name="40% - Accent5 2 2 2" xfId="175" xr:uid="{3FF7CB78-498E-4E49-A37B-A17D124E60DF}"/>
    <cellStyle name="40% - Accent5 2 3" xfId="139" xr:uid="{3E056EBF-AD87-4CAD-9DB0-E20B87547D73}"/>
    <cellStyle name="40% - Accent5 3" xfId="79" xr:uid="{00000000-0005-0000-0000-00002B000000}"/>
    <cellStyle name="40% - Accent5 3 2" xfId="157" xr:uid="{D5AF3E1D-50B3-4A19-BDF9-73BD76D7E3D6}"/>
    <cellStyle name="40% - Accent5 4" xfId="121" xr:uid="{91BD6FCA-4DEA-4612-AA02-F5A7122E7604}"/>
    <cellStyle name="40% - Accent6" xfId="37" builtinId="51" customBuiltin="1"/>
    <cellStyle name="40% - Accent6 2" xfId="63" xr:uid="{00000000-0005-0000-0000-00002D000000}"/>
    <cellStyle name="40% - Accent6 2 2" xfId="99" xr:uid="{00000000-0005-0000-0000-00002E000000}"/>
    <cellStyle name="40% - Accent6 2 2 2" xfId="177" xr:uid="{31FD1445-0FF2-436C-A92B-8FE2792394CA}"/>
    <cellStyle name="40% - Accent6 2 3" xfId="141" xr:uid="{9DA2FDA7-0AD5-4E67-A0F9-2C3B0912EC96}"/>
    <cellStyle name="40% - Accent6 3" xfId="81" xr:uid="{00000000-0005-0000-0000-00002F000000}"/>
    <cellStyle name="40% - Accent6 3 2" xfId="159" xr:uid="{6612BDBA-8D8D-4E07-A692-9B2A510A96D9}"/>
    <cellStyle name="40% - Accent6 4" xfId="123" xr:uid="{021E2EFC-3871-4298-9C37-7030F378E784}"/>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2 2" xfId="108" xr:uid="{7BB39B81-9120-4255-AE4D-C188D1B00B15}"/>
    <cellStyle name="Comma 2 2 2" xfId="186" xr:uid="{5BCB3257-917B-4818-B22C-CB7A8D564690}"/>
    <cellStyle name="Comma 3" xfId="39" xr:uid="{00000000-0005-0000-0000-000041000000}"/>
    <cellStyle name="Comma 3 2" xfId="65" xr:uid="{00000000-0005-0000-0000-000042000000}"/>
    <cellStyle name="Comma 3 2 2" xfId="101" xr:uid="{00000000-0005-0000-0000-000043000000}"/>
    <cellStyle name="Comma 3 2 2 2" xfId="179" xr:uid="{7FA2481A-F6E8-423E-B78D-94F9BD022BE6}"/>
    <cellStyle name="Comma 3 2 3" xfId="143" xr:uid="{6DEB7CA3-0F19-4D59-8498-03C8E3EE28AE}"/>
    <cellStyle name="Comma 3 3" xfId="83" xr:uid="{00000000-0005-0000-0000-000044000000}"/>
    <cellStyle name="Comma 3 3 2" xfId="161" xr:uid="{81A6594B-17EA-428D-875E-179EDF0BE907}"/>
    <cellStyle name="Comma 3 4" xfId="125" xr:uid="{2D251A95-EBF2-47DD-A13F-75C224F21850}"/>
    <cellStyle name="Comma 4" xfId="107" xr:uid="{CD803869-E068-4EFB-9CCE-C8AEF00CEC8F}"/>
    <cellStyle name="Comma 4 2" xfId="185" xr:uid="{333C54B2-A581-4FCF-9406-CA60DF4D42E9}"/>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2 2 2" xfId="181" xr:uid="{BD76158A-FD48-4AE9-A156-F41CC833B1D1}"/>
    <cellStyle name="Currency 2 2 3" xfId="145" xr:uid="{FCF58078-979A-4732-8082-CC3BDD28BC0E}"/>
    <cellStyle name="Currency 2 3" xfId="85" xr:uid="{00000000-0005-0000-0000-000049000000}"/>
    <cellStyle name="Currency 2 3 2" xfId="163" xr:uid="{4CC10C34-E13D-43D1-B2FB-0618E5E62F4B}"/>
    <cellStyle name="Currency 2 4" xfId="127" xr:uid="{3B039320-97BB-4FFD-8789-EDB8FC74EC00}"/>
    <cellStyle name="Currency 3" xfId="110" xr:uid="{B9FF4F7D-63EE-4241-B585-E0A375BA87C3}"/>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2 2 2" xfId="178" xr:uid="{DF922858-E085-473D-BFAA-44270DE93C5D}"/>
    <cellStyle name="Normal 3 2 3" xfId="142" xr:uid="{F542712D-8618-4687-BF6F-0CACCA8C30E9}"/>
    <cellStyle name="Normal 3 3" xfId="82" xr:uid="{00000000-0005-0000-0000-000058000000}"/>
    <cellStyle name="Normal 3 3 2" xfId="160" xr:uid="{AF251523-45B6-4442-A255-171CFB13A976}"/>
    <cellStyle name="Normal 3 4" xfId="124" xr:uid="{FE468A74-67DF-4F91-A898-C4F511F6A605}"/>
    <cellStyle name="Normal 4" xfId="50" xr:uid="{00000000-0005-0000-0000-000059000000}"/>
    <cellStyle name="Normal 4 2" xfId="68" xr:uid="{00000000-0005-0000-0000-00005A000000}"/>
    <cellStyle name="Normal 4 2 2" xfId="104" xr:uid="{00000000-0005-0000-0000-00005B000000}"/>
    <cellStyle name="Normal 4 2 2 2" xfId="182" xr:uid="{BACE48CD-86A1-4AAD-BDF4-7ABD236D5A55}"/>
    <cellStyle name="Normal 4 2 3" xfId="146" xr:uid="{3A840964-1BF3-4865-BF6D-AD1449AD8C32}"/>
    <cellStyle name="Normal 4 3" xfId="86" xr:uid="{00000000-0005-0000-0000-00005C000000}"/>
    <cellStyle name="Normal 4 3 2" xfId="164" xr:uid="{57C05D6D-A968-469E-9FF8-60CCE01042B4}"/>
    <cellStyle name="Normal 4 4" xfId="128" xr:uid="{E51928E4-F1DD-4C04-A8FE-B81628FE8B8C}"/>
    <cellStyle name="Normal 5" xfId="106" xr:uid="{F5FACBCA-9933-4D6B-9C16-5437975033B5}"/>
    <cellStyle name="Normal 5 2" xfId="184" xr:uid="{EB789713-2735-4E1A-AF74-A1A3C6C99A09}"/>
    <cellStyle name="Normal 6" xfId="109" xr:uid="{36D13A42-1052-4B0E-8A68-4618A14DB6E7}"/>
    <cellStyle name="Note 2" xfId="42" xr:uid="{00000000-0005-0000-0000-00005D000000}"/>
    <cellStyle name="Note 2 2" xfId="66" xr:uid="{00000000-0005-0000-0000-00005E000000}"/>
    <cellStyle name="Note 2 2 2" xfId="102" xr:uid="{00000000-0005-0000-0000-00005F000000}"/>
    <cellStyle name="Note 2 2 2 2" xfId="180" xr:uid="{EDC5A508-9B1C-46DC-85FE-191DBAF5424E}"/>
    <cellStyle name="Note 2 2 3" xfId="144" xr:uid="{86B58CDC-95C7-41AF-BBAD-B67EF3D21EDB}"/>
    <cellStyle name="Note 2 3" xfId="84" xr:uid="{00000000-0005-0000-0000-000060000000}"/>
    <cellStyle name="Note 2 3 2" xfId="162" xr:uid="{A319B8B4-6FB9-4451-B030-EA2C940EC7F6}"/>
    <cellStyle name="Note 2 4" xfId="126" xr:uid="{B1A31D32-683F-47F5-9B82-572616A3AA6D}"/>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2 2 2" xfId="183" xr:uid="{07A7A47B-FDA6-418A-AF17-C879DFA3A68C}"/>
    <cellStyle name="Percent 2 2 3" xfId="147" xr:uid="{BBD3B8CC-DD9F-4C15-B3C6-74203F116C3A}"/>
    <cellStyle name="Percent 2 3" xfId="87" xr:uid="{00000000-0005-0000-0000-000066000000}"/>
    <cellStyle name="Percent 2 3 2" xfId="165" xr:uid="{CC79D3CD-FA7E-4226-867B-3EC02A645E82}"/>
    <cellStyle name="Percent 2 4" xfId="129" xr:uid="{CD755F2F-2DC1-41E4-9DDD-ACB260A3DEA4}"/>
    <cellStyle name="Percent 3" xfId="111" xr:uid="{5AC3725D-9CDB-40EF-93E4-271431931302}"/>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DD71"/>
      <color rgb="FF0000CC"/>
      <color rgb="FFFFE79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305/029/2021%20ATRR_AEP_Final/AMPT%202021%20ATRR_AEP_with%20workpapers_DRAFT%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H-32A"/>
      <sheetName val="H-32A-WP01 - Plant"/>
      <sheetName val="H-32A-WP02 - Revenue Credits"/>
      <sheetName val="H-32A-WP03 - Start-up Costs"/>
      <sheetName val="H-32A-WP04 - Zonal Investment"/>
      <sheetName val="H-32A-WP05 - True-up &amp; Adjusts"/>
      <sheetName val="H-32A-WP06 - Debt Service"/>
      <sheetName val="H-32A-WP06a - Debt Serv Monthly"/>
      <sheetName val="H-32A-WP06b - Int on Work Cap"/>
      <sheetName val="WP07 - TEC"/>
      <sheetName val="H-32A-WP08 - TEC True-up"/>
      <sheetName val="H-32A-WP09 - Transmission O&amp;M"/>
      <sheetName val="H-32A-WP10 - Margin Requirement"/>
      <sheetName val="Detail of 3-Yr ATSI"/>
      <sheetName val="Detail of 1-Year AEP_updated"/>
      <sheetName val="Detail of 1-Year AEP_original"/>
    </sheetNames>
    <sheetDataSet>
      <sheetData sheetId="0">
        <row r="17">
          <cell r="K17">
            <v>878671.35199971288</v>
          </cell>
        </row>
        <row r="26">
          <cell r="K2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7"/>
  <sheetViews>
    <sheetView tabSelected="1" zoomScale="70" zoomScaleNormal="70" workbookViewId="0"/>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19.42578125" style="1" bestFit="1" customWidth="1"/>
    <col min="12" max="13" width="9.85546875" style="1" customWidth="1"/>
    <col min="14" max="14" width="14.85546875" style="1" customWidth="1"/>
    <col min="15" max="15" width="12.7109375" style="1" customWidth="1"/>
    <col min="16" max="16" width="23.28515625" style="1" customWidth="1"/>
    <col min="17" max="18" width="12.7109375" style="1" customWidth="1"/>
    <col min="19" max="19" width="14" style="1" customWidth="1"/>
    <col min="20" max="20" width="12.7109375" style="1" customWidth="1"/>
    <col min="21" max="21" width="13.42578125" style="1" bestFit="1" customWidth="1"/>
    <col min="22" max="234" width="12.7109375" style="1" customWidth="1"/>
    <col min="235" max="16384" width="1.7109375" style="1"/>
  </cols>
  <sheetData>
    <row r="1" spans="1:17" ht="21">
      <c r="A1" s="336" t="str">
        <f ca="1">RIGHT(CELL("filename",D2),LEN(CELL("filename",D2))-FIND("]",CELL("filename",D2)))</f>
        <v>Attachment H-32A</v>
      </c>
      <c r="B1" s="337"/>
      <c r="C1" s="9"/>
      <c r="D1" s="9"/>
      <c r="E1" s="9"/>
      <c r="F1" s="9"/>
      <c r="G1" s="9"/>
      <c r="H1" s="9"/>
      <c r="I1" s="9"/>
      <c r="J1" s="9"/>
      <c r="K1" s="359" t="s">
        <v>0</v>
      </c>
      <c r="O1" s="2"/>
    </row>
    <row r="2" spans="1:17" ht="23.25">
      <c r="A2" s="125" t="s">
        <v>1</v>
      </c>
      <c r="B2" s="11"/>
      <c r="C2" s="9"/>
      <c r="D2" s="9"/>
      <c r="E2" s="9"/>
      <c r="F2" s="9"/>
      <c r="G2" s="9"/>
      <c r="H2" s="9"/>
      <c r="I2" s="9"/>
      <c r="J2" s="9"/>
      <c r="K2" s="9"/>
      <c r="L2" s="9" t="s">
        <v>2</v>
      </c>
      <c r="M2" s="9"/>
      <c r="N2" s="9"/>
      <c r="O2" s="10" t="s">
        <v>2</v>
      </c>
      <c r="Q2" s="1" t="s">
        <v>2</v>
      </c>
    </row>
    <row r="3" spans="1:17" ht="23.25">
      <c r="A3" s="126" t="s">
        <v>3</v>
      </c>
      <c r="B3" s="12"/>
      <c r="C3" s="9"/>
      <c r="D3" s="9"/>
      <c r="E3" s="9"/>
      <c r="F3" s="10"/>
      <c r="G3" s="9"/>
      <c r="H3" s="9"/>
      <c r="I3" s="9"/>
      <c r="J3" s="9"/>
      <c r="K3" s="9"/>
      <c r="L3" s="9" t="s">
        <v>2</v>
      </c>
      <c r="M3" s="9"/>
      <c r="N3" s="9"/>
      <c r="O3" s="9" t="s">
        <v>2</v>
      </c>
      <c r="Q3" s="1" t="s">
        <v>2</v>
      </c>
    </row>
    <row r="4" spans="1:17" ht="22.5">
      <c r="A4" s="12"/>
      <c r="B4" s="12"/>
      <c r="C4" s="143" t="s">
        <v>611</v>
      </c>
      <c r="D4" s="139"/>
      <c r="E4" s="139"/>
      <c r="F4" s="140"/>
      <c r="G4" s="139"/>
      <c r="H4" s="139"/>
      <c r="I4" s="139"/>
      <c r="J4" s="139"/>
      <c r="K4" s="141" t="s">
        <v>4</v>
      </c>
      <c r="L4" s="9"/>
      <c r="M4" s="9"/>
      <c r="N4" s="9"/>
      <c r="O4" s="9"/>
    </row>
    <row r="5" spans="1:17" ht="22.5">
      <c r="A5" s="12"/>
      <c r="B5" s="12"/>
      <c r="C5" s="104" t="s">
        <v>5</v>
      </c>
      <c r="D5" s="9"/>
      <c r="E5" s="9"/>
      <c r="F5" s="10"/>
      <c r="G5" s="9"/>
      <c r="H5" s="9"/>
      <c r="I5" s="9"/>
      <c r="J5" s="9"/>
      <c r="K5" s="9"/>
      <c r="L5" s="9"/>
      <c r="M5" s="9"/>
      <c r="N5" s="9"/>
      <c r="O5" s="9"/>
    </row>
    <row r="6" spans="1:17" ht="23.25">
      <c r="A6" s="125" t="s">
        <v>589</v>
      </c>
      <c r="B6" s="11"/>
      <c r="C6" s="9"/>
      <c r="D6" s="9"/>
      <c r="E6" s="9"/>
      <c r="F6" s="9"/>
      <c r="G6" s="9"/>
      <c r="H6" s="9"/>
      <c r="I6" s="9"/>
      <c r="J6" s="9"/>
      <c r="K6" s="9"/>
      <c r="L6" s="9" t="s">
        <v>2</v>
      </c>
      <c r="M6" s="9"/>
      <c r="N6" s="9"/>
      <c r="O6" s="9" t="s">
        <v>2</v>
      </c>
      <c r="Q6" s="1" t="s">
        <v>2</v>
      </c>
    </row>
    <row r="7" spans="1:17">
      <c r="A7" s="72" t="s">
        <v>552</v>
      </c>
      <c r="B7" s="9"/>
      <c r="C7" s="9"/>
      <c r="D7" s="139"/>
      <c r="E7" s="142"/>
      <c r="F7" s="9"/>
      <c r="G7" s="9"/>
      <c r="H7" s="9"/>
      <c r="I7" s="9"/>
      <c r="J7" s="9"/>
      <c r="K7" s="9"/>
      <c r="L7" s="9" t="s">
        <v>7</v>
      </c>
      <c r="M7" s="9"/>
      <c r="N7" s="9"/>
      <c r="O7" s="9"/>
    </row>
    <row r="8" spans="1:17" ht="22.5" customHeight="1">
      <c r="A8" s="44"/>
      <c r="B8" s="44"/>
      <c r="C8" s="5"/>
      <c r="D8" s="5"/>
      <c r="F8" s="5"/>
      <c r="G8" s="4"/>
      <c r="H8" s="4"/>
      <c r="I8" s="6"/>
      <c r="J8" s="4"/>
      <c r="K8" s="124" t="str">
        <f>A7</f>
        <v>Projected</v>
      </c>
      <c r="L8" s="4"/>
      <c r="M8" s="4"/>
      <c r="N8" s="4"/>
      <c r="O8" s="5"/>
      <c r="Q8" s="1" t="s">
        <v>2</v>
      </c>
    </row>
    <row r="9" spans="1:17" ht="22.5" customHeight="1">
      <c r="A9" s="50"/>
      <c r="B9" s="50"/>
      <c r="C9" s="50"/>
      <c r="E9" s="66"/>
      <c r="F9" s="50"/>
      <c r="G9" s="50"/>
      <c r="H9" s="50"/>
      <c r="I9" s="50"/>
      <c r="J9" s="50"/>
      <c r="K9" s="144" t="s">
        <v>612</v>
      </c>
      <c r="L9" s="54"/>
      <c r="M9" s="54"/>
      <c r="N9" s="54"/>
      <c r="O9" s="60"/>
      <c r="P9" s="50"/>
      <c r="Q9" s="50"/>
    </row>
    <row r="10" spans="1:17" ht="22.5" customHeight="1">
      <c r="A10" s="67" t="s">
        <v>8</v>
      </c>
      <c r="B10" s="67"/>
      <c r="C10" s="67"/>
      <c r="D10" s="60" t="s">
        <v>9</v>
      </c>
      <c r="E10" s="67"/>
      <c r="F10" s="67"/>
      <c r="G10" s="67"/>
      <c r="H10" s="67"/>
      <c r="I10" s="67"/>
      <c r="J10" s="67"/>
      <c r="K10" s="67" t="s">
        <v>10</v>
      </c>
      <c r="L10" s="54"/>
      <c r="M10" s="54"/>
      <c r="N10" s="504"/>
      <c r="O10" s="69"/>
      <c r="P10" s="50"/>
      <c r="Q10" s="50"/>
    </row>
    <row r="11" spans="1:17">
      <c r="A11" s="68" t="s">
        <v>11</v>
      </c>
      <c r="B11" s="68"/>
      <c r="C11" s="68" t="s">
        <v>12</v>
      </c>
      <c r="D11" s="68" t="s">
        <v>13</v>
      </c>
      <c r="E11" s="68" t="s">
        <v>14</v>
      </c>
      <c r="F11" s="68" t="s">
        <v>15</v>
      </c>
      <c r="G11" s="68"/>
      <c r="H11" s="357"/>
      <c r="I11" s="358" t="s">
        <v>16</v>
      </c>
      <c r="J11" s="68"/>
      <c r="K11" s="68" t="s">
        <v>17</v>
      </c>
      <c r="L11" s="54"/>
      <c r="M11" s="54"/>
      <c r="N11" s="505"/>
      <c r="O11" s="69"/>
      <c r="P11" s="50"/>
      <c r="Q11" s="50"/>
    </row>
    <row r="12" spans="1:17">
      <c r="A12" s="69" t="s">
        <v>18</v>
      </c>
      <c r="B12" s="69"/>
      <c r="C12" s="69" t="s">
        <v>19</v>
      </c>
      <c r="D12" s="69" t="s">
        <v>20</v>
      </c>
      <c r="E12" s="69" t="s">
        <v>21</v>
      </c>
      <c r="F12" s="69" t="s">
        <v>22</v>
      </c>
      <c r="G12" s="70"/>
      <c r="H12" s="71" t="s">
        <v>23</v>
      </c>
      <c r="I12" s="72"/>
      <c r="J12" s="70"/>
      <c r="K12" s="69" t="s">
        <v>24</v>
      </c>
      <c r="L12" s="54"/>
      <c r="M12" s="54"/>
      <c r="N12" s="54"/>
      <c r="O12" s="69"/>
      <c r="P12" s="50"/>
      <c r="Q12" s="50"/>
    </row>
    <row r="13" spans="1:17">
      <c r="A13" s="69"/>
      <c r="B13" s="69"/>
      <c r="C13" s="69"/>
      <c r="D13" s="69"/>
      <c r="E13" s="69"/>
      <c r="F13" s="69"/>
      <c r="G13" s="70"/>
      <c r="H13" s="71"/>
      <c r="I13" s="72"/>
      <c r="J13" s="70"/>
      <c r="K13" s="69"/>
      <c r="L13" s="54"/>
      <c r="M13" s="54"/>
      <c r="N13" s="54"/>
      <c r="O13" s="69"/>
      <c r="P13" s="50"/>
      <c r="Q13" s="50"/>
    </row>
    <row r="14" spans="1:17">
      <c r="A14" s="69"/>
      <c r="B14" s="69"/>
      <c r="C14" s="69"/>
      <c r="D14" s="69"/>
      <c r="E14" s="73"/>
      <c r="F14" s="69"/>
      <c r="G14" s="70"/>
      <c r="H14" s="71"/>
      <c r="I14" s="74"/>
      <c r="J14" s="70"/>
      <c r="K14" s="69" t="s">
        <v>25</v>
      </c>
      <c r="L14" s="54"/>
      <c r="M14" s="54"/>
      <c r="N14" s="54"/>
      <c r="O14" s="54"/>
      <c r="P14" s="50"/>
      <c r="Q14" s="50"/>
    </row>
    <row r="15" spans="1:17">
      <c r="A15" s="75"/>
      <c r="B15" s="75"/>
      <c r="C15" s="50"/>
      <c r="D15" s="50"/>
      <c r="E15" s="51"/>
      <c r="F15" s="50"/>
      <c r="G15" s="50"/>
      <c r="H15" s="50"/>
      <c r="I15" s="50"/>
      <c r="J15" s="50"/>
      <c r="K15" s="52" t="s">
        <v>26</v>
      </c>
      <c r="L15" s="54"/>
      <c r="M15" s="54"/>
      <c r="N15" s="54"/>
      <c r="O15" s="54"/>
      <c r="P15" s="50"/>
      <c r="Q15" s="50"/>
    </row>
    <row r="16" spans="1:17" ht="16.5" thickBot="1">
      <c r="A16" s="52"/>
      <c r="B16" s="52"/>
      <c r="C16" s="50"/>
      <c r="D16" s="50"/>
      <c r="E16" s="50"/>
      <c r="F16" s="50"/>
      <c r="G16" s="50"/>
      <c r="H16" s="50"/>
      <c r="I16" s="50"/>
      <c r="J16" s="50"/>
      <c r="K16" s="53" t="s">
        <v>27</v>
      </c>
      <c r="L16" s="54"/>
      <c r="M16" s="54"/>
      <c r="N16" s="54"/>
      <c r="O16" s="54"/>
      <c r="P16" s="50"/>
      <c r="Q16" s="50"/>
    </row>
    <row r="17" spans="1:17">
      <c r="A17" s="52">
        <v>1</v>
      </c>
      <c r="B17" s="52"/>
      <c r="C17" s="50" t="s">
        <v>28</v>
      </c>
      <c r="D17" s="50"/>
      <c r="E17" s="54"/>
      <c r="F17" s="50"/>
      <c r="G17" s="50"/>
      <c r="H17" s="50"/>
      <c r="I17" s="424"/>
      <c r="J17" s="50"/>
      <c r="K17" s="55">
        <f>K73</f>
        <v>725619.30512677354</v>
      </c>
      <c r="L17" s="54"/>
      <c r="M17" s="54"/>
      <c r="N17" s="54"/>
      <c r="O17" s="54"/>
      <c r="P17" s="50"/>
      <c r="Q17" s="50"/>
    </row>
    <row r="18" spans="1:17">
      <c r="A18" s="52">
        <f>A17+1</f>
        <v>2</v>
      </c>
      <c r="B18" s="52"/>
      <c r="C18" s="50"/>
      <c r="D18" s="50"/>
      <c r="E18" s="50"/>
      <c r="F18" s="50"/>
      <c r="G18" s="50"/>
      <c r="H18" s="50"/>
      <c r="I18" s="50"/>
      <c r="J18" s="50"/>
      <c r="K18" s="54"/>
      <c r="L18" s="54"/>
      <c r="M18" s="54"/>
      <c r="N18" s="54"/>
      <c r="O18" s="54"/>
      <c r="P18" s="50"/>
      <c r="Q18" s="50"/>
    </row>
    <row r="19" spans="1:17">
      <c r="A19" s="52">
        <f t="shared" ref="A19:A88" si="0">A18+1</f>
        <v>3</v>
      </c>
      <c r="B19" s="52"/>
      <c r="C19" s="50"/>
      <c r="D19" s="50"/>
      <c r="E19" s="50"/>
      <c r="F19" s="50"/>
      <c r="G19" s="50"/>
      <c r="H19" s="50"/>
      <c r="I19" s="50"/>
      <c r="J19" s="50"/>
      <c r="K19" s="54"/>
      <c r="L19" s="54"/>
      <c r="M19" s="54"/>
      <c r="N19" s="54"/>
      <c r="O19" s="54"/>
      <c r="P19" s="50"/>
      <c r="Q19" s="50"/>
    </row>
    <row r="20" spans="1:17" ht="16.5" thickBot="1">
      <c r="A20" s="52">
        <f t="shared" si="0"/>
        <v>4</v>
      </c>
      <c r="B20" s="52"/>
      <c r="C20" s="50" t="s">
        <v>29</v>
      </c>
      <c r="D20" s="50" t="s">
        <v>30</v>
      </c>
      <c r="F20" s="53" t="s">
        <v>31</v>
      </c>
      <c r="G20" s="54"/>
      <c r="H20" s="56" t="s">
        <v>16</v>
      </c>
      <c r="I20" s="56"/>
      <c r="J20" s="50"/>
      <c r="K20" s="54"/>
      <c r="L20" s="54"/>
      <c r="M20" s="54"/>
      <c r="N20" s="54"/>
      <c r="O20" s="54"/>
      <c r="P20" s="50"/>
      <c r="Q20" s="50"/>
    </row>
    <row r="21" spans="1:17">
      <c r="A21" s="52">
        <f t="shared" si="0"/>
        <v>5</v>
      </c>
      <c r="B21" s="52"/>
      <c r="C21" s="50" t="s">
        <v>32</v>
      </c>
      <c r="D21" s="54" t="s">
        <v>33</v>
      </c>
      <c r="F21" s="77">
        <f>'H-32A-WP02 - Revenue Credits'!H16</f>
        <v>0</v>
      </c>
      <c r="G21" s="54"/>
      <c r="H21" s="54" t="s">
        <v>34</v>
      </c>
      <c r="I21" s="57">
        <f>$K$91</f>
        <v>5.3299292704582543E-2</v>
      </c>
      <c r="J21" s="50"/>
      <c r="K21" s="77">
        <f>+I21*F21</f>
        <v>0</v>
      </c>
      <c r="L21" s="54"/>
      <c r="M21" s="54"/>
      <c r="N21" s="89"/>
      <c r="O21" s="54"/>
      <c r="P21" s="50"/>
      <c r="Q21" s="50"/>
    </row>
    <row r="22" spans="1:17">
      <c r="A22" s="52">
        <f t="shared" si="0"/>
        <v>6</v>
      </c>
      <c r="B22" s="52"/>
      <c r="C22" s="50" t="s">
        <v>35</v>
      </c>
      <c r="D22" s="54" t="s">
        <v>33</v>
      </c>
      <c r="F22" s="465">
        <f>'H-32A-WP02 - Revenue Credits'!H22</f>
        <v>0</v>
      </c>
      <c r="G22" s="54"/>
      <c r="H22" s="54" t="str">
        <f>+H21</f>
        <v>TP</v>
      </c>
      <c r="I22" s="57">
        <f>$K$91</f>
        <v>5.3299292704582543E-2</v>
      </c>
      <c r="J22" s="50"/>
      <c r="K22" s="77">
        <f>+I22*F22</f>
        <v>0</v>
      </c>
      <c r="L22" s="54"/>
      <c r="M22" s="54"/>
      <c r="N22" s="89"/>
      <c r="O22" s="54"/>
      <c r="P22" s="50"/>
      <c r="Q22" s="50"/>
    </row>
    <row r="23" spans="1:17">
      <c r="A23" s="52">
        <f t="shared" si="0"/>
        <v>7</v>
      </c>
      <c r="B23" s="52"/>
      <c r="C23" s="50" t="s">
        <v>36</v>
      </c>
      <c r="D23" s="54" t="s">
        <v>33</v>
      </c>
      <c r="F23" s="91">
        <f>'H-32A-WP02 - Revenue Credits'!H17+'H-32A-WP02 - Revenue Credits'!H23+'H-32A-WP02 - Revenue Credits'!H27</f>
        <v>0</v>
      </c>
      <c r="G23" s="54"/>
      <c r="H23" s="54" t="s">
        <v>37</v>
      </c>
      <c r="I23" s="57">
        <v>1</v>
      </c>
      <c r="J23" s="50"/>
      <c r="K23" s="76">
        <f>+I23*F23</f>
        <v>0</v>
      </c>
      <c r="L23" s="567"/>
      <c r="M23"/>
      <c r="N23"/>
      <c r="O23"/>
      <c r="P23" s="50"/>
      <c r="Q23" s="50"/>
    </row>
    <row r="24" spans="1:17">
      <c r="A24" s="52">
        <f t="shared" si="0"/>
        <v>8</v>
      </c>
      <c r="B24" s="52"/>
      <c r="C24" s="50" t="s">
        <v>38</v>
      </c>
      <c r="D24" s="54"/>
      <c r="F24" s="317">
        <v>0</v>
      </c>
      <c r="G24" s="54"/>
      <c r="H24" s="54" t="s">
        <v>34</v>
      </c>
      <c r="I24" s="57">
        <f>$K$91</f>
        <v>5.3299292704582543E-2</v>
      </c>
      <c r="J24" s="50"/>
      <c r="K24" s="129">
        <f>+I24*F24</f>
        <v>0</v>
      </c>
      <c r="L24" s="54"/>
      <c r="M24" s="54"/>
      <c r="N24" s="89"/>
      <c r="O24" s="54"/>
      <c r="P24" s="50"/>
      <c r="Q24" s="50"/>
    </row>
    <row r="25" spans="1:17" ht="16.5" thickBot="1">
      <c r="A25" s="52">
        <f t="shared" si="0"/>
        <v>9</v>
      </c>
      <c r="B25" s="52"/>
      <c r="C25" s="88" t="s">
        <v>39</v>
      </c>
      <c r="D25" s="54" t="s">
        <v>40</v>
      </c>
      <c r="F25" s="91">
        <f>'WP07 - TEC'!N52</f>
        <v>0</v>
      </c>
      <c r="G25" s="54"/>
      <c r="H25" s="54" t="s">
        <v>34</v>
      </c>
      <c r="I25" s="57">
        <f>$K$91</f>
        <v>5.3299292704582543E-2</v>
      </c>
      <c r="J25" s="50"/>
      <c r="K25" s="127">
        <f>+I25*F25</f>
        <v>0</v>
      </c>
      <c r="L25" s="54"/>
      <c r="M25" s="54"/>
      <c r="N25" s="89"/>
      <c r="O25" s="54"/>
      <c r="P25" s="50"/>
      <c r="Q25" s="50"/>
    </row>
    <row r="26" spans="1:17">
      <c r="A26" s="52">
        <f t="shared" si="0"/>
        <v>10</v>
      </c>
      <c r="B26" s="52"/>
      <c r="C26" s="50" t="s">
        <v>41</v>
      </c>
      <c r="D26" s="50"/>
      <c r="E26" s="59" t="s">
        <v>2</v>
      </c>
      <c r="F26" s="54"/>
      <c r="G26" s="54"/>
      <c r="H26" s="57"/>
      <c r="I26" s="50"/>
      <c r="J26" s="50"/>
      <c r="K26" s="77">
        <f>SUM(K21:K25)</f>
        <v>0</v>
      </c>
      <c r="L26" s="54"/>
      <c r="M26" s="54"/>
      <c r="N26" s="89"/>
      <c r="O26" s="54"/>
      <c r="P26" s="50"/>
      <c r="Q26" s="50"/>
    </row>
    <row r="27" spans="1:17">
      <c r="A27" s="52">
        <f t="shared" si="0"/>
        <v>11</v>
      </c>
      <c r="B27" s="52"/>
      <c r="C27" s="50"/>
      <c r="D27" s="50"/>
      <c r="E27" s="59"/>
      <c r="F27" s="54"/>
      <c r="G27" s="54"/>
      <c r="H27" s="57"/>
      <c r="I27" s="50"/>
      <c r="J27" s="50"/>
      <c r="K27" s="77"/>
      <c r="L27" s="54"/>
      <c r="M27" s="54"/>
      <c r="N27" s="89"/>
      <c r="O27" s="54"/>
      <c r="P27" s="50"/>
      <c r="Q27" s="50"/>
    </row>
    <row r="28" spans="1:17">
      <c r="A28" s="52">
        <f t="shared" si="0"/>
        <v>12</v>
      </c>
      <c r="B28" s="52"/>
      <c r="C28" s="50" t="s">
        <v>42</v>
      </c>
      <c r="D28" s="50" t="s">
        <v>43</v>
      </c>
      <c r="E28" s="59"/>
      <c r="F28" s="54"/>
      <c r="G28" s="54"/>
      <c r="H28" s="57"/>
      <c r="I28" s="50"/>
      <c r="J28" s="50"/>
      <c r="K28" s="77">
        <f>'H-32A-WP05 - True-up &amp; Adjusts'!H53</f>
        <v>-374267.02659012098</v>
      </c>
      <c r="L28" s="54"/>
      <c r="M28" s="54"/>
      <c r="N28" s="89"/>
      <c r="O28" s="54"/>
      <c r="P28" s="50"/>
      <c r="Q28" s="50"/>
    </row>
    <row r="29" spans="1:17">
      <c r="A29" s="52">
        <f t="shared" si="0"/>
        <v>13</v>
      </c>
      <c r="B29" s="52"/>
      <c r="C29" s="50"/>
      <c r="D29" s="50"/>
      <c r="E29" s="59"/>
      <c r="F29" s="54"/>
      <c r="G29" s="54"/>
      <c r="H29" s="57"/>
      <c r="I29" s="50"/>
      <c r="J29" s="50"/>
      <c r="K29" s="77"/>
      <c r="L29" s="54"/>
      <c r="M29" s="54"/>
      <c r="N29" s="89"/>
      <c r="O29" s="54"/>
      <c r="P29" s="50"/>
      <c r="Q29" s="50"/>
    </row>
    <row r="30" spans="1:17">
      <c r="A30" s="52">
        <f t="shared" si="0"/>
        <v>14</v>
      </c>
      <c r="B30" s="52"/>
      <c r="C30" s="50" t="s">
        <v>44</v>
      </c>
      <c r="D30" s="50"/>
      <c r="E30" s="59"/>
      <c r="F30" s="54"/>
      <c r="G30" s="54"/>
      <c r="H30" s="57"/>
      <c r="I30" s="50"/>
      <c r="J30" s="50"/>
      <c r="K30" s="76">
        <v>0</v>
      </c>
      <c r="L30" s="54"/>
      <c r="M30" s="54"/>
      <c r="N30" s="89"/>
      <c r="O30" s="54"/>
      <c r="P30" s="50"/>
      <c r="Q30" s="50"/>
    </row>
    <row r="31" spans="1:17">
      <c r="A31" s="52">
        <f t="shared" si="0"/>
        <v>15</v>
      </c>
      <c r="B31" s="52"/>
      <c r="C31" s="50" t="s">
        <v>45</v>
      </c>
      <c r="D31" s="50"/>
      <c r="E31" s="59"/>
      <c r="F31" s="54"/>
      <c r="G31" s="54"/>
      <c r="H31" s="57"/>
      <c r="I31" s="50"/>
      <c r="J31" s="50"/>
      <c r="K31" s="76">
        <v>0</v>
      </c>
      <c r="L31" s="54"/>
      <c r="M31" s="54"/>
      <c r="N31" s="89"/>
      <c r="O31" s="54"/>
      <c r="P31" s="50"/>
      <c r="Q31" s="50"/>
    </row>
    <row r="32" spans="1:17" ht="16.5" thickBot="1">
      <c r="A32" s="52">
        <f t="shared" si="0"/>
        <v>16</v>
      </c>
      <c r="B32" s="52"/>
      <c r="C32" s="50" t="s">
        <v>46</v>
      </c>
      <c r="D32" s="50"/>
      <c r="E32" s="59"/>
      <c r="F32" s="54"/>
      <c r="G32" s="54"/>
      <c r="H32" s="57"/>
      <c r="I32" s="50"/>
      <c r="J32" s="50"/>
      <c r="K32" s="128">
        <f>K30+K31</f>
        <v>0</v>
      </c>
      <c r="L32" s="54"/>
      <c r="M32" s="54"/>
      <c r="N32" s="89"/>
      <c r="O32" s="54"/>
      <c r="P32" s="50"/>
      <c r="Q32" s="50"/>
    </row>
    <row r="33" spans="1:20" ht="16.5" thickBot="1">
      <c r="A33" s="52">
        <f t="shared" si="0"/>
        <v>17</v>
      </c>
      <c r="B33" s="52"/>
      <c r="C33" s="95" t="s">
        <v>47</v>
      </c>
      <c r="D33" s="50"/>
      <c r="E33" s="50"/>
      <c r="F33" s="50"/>
      <c r="G33" s="50"/>
      <c r="H33" s="50"/>
      <c r="I33" s="50"/>
      <c r="J33" s="50"/>
      <c r="K33" s="137">
        <f>K17-K26+K28+K32</f>
        <v>351352.27853665256</v>
      </c>
      <c r="L33" s="54"/>
      <c r="M33" s="54"/>
      <c r="N33" s="506"/>
      <c r="O33" s="54"/>
      <c r="P33" s="50"/>
      <c r="Q33" s="50"/>
    </row>
    <row r="34" spans="1:20" ht="16.5" thickTop="1">
      <c r="A34" s="52" t="s">
        <v>48</v>
      </c>
      <c r="B34" s="52"/>
      <c r="C34" s="50" t="s">
        <v>49</v>
      </c>
      <c r="D34" s="50"/>
      <c r="E34" s="59"/>
      <c r="F34" s="54"/>
      <c r="G34" s="54"/>
      <c r="H34" s="57"/>
      <c r="I34" s="54"/>
      <c r="J34" s="54"/>
      <c r="K34" s="54"/>
      <c r="L34" s="54"/>
      <c r="M34" s="54"/>
      <c r="N34" s="89"/>
      <c r="O34" s="54"/>
      <c r="P34" s="50"/>
      <c r="Q34" s="50"/>
    </row>
    <row r="35" spans="1:20">
      <c r="A35" s="52" t="s">
        <v>50</v>
      </c>
      <c r="B35" s="52"/>
      <c r="C35" s="50" t="s">
        <v>613</v>
      </c>
      <c r="I35" s="424"/>
      <c r="K35" s="421">
        <v>21741</v>
      </c>
      <c r="L35" s="50" t="s">
        <v>51</v>
      </c>
      <c r="M35" s="50"/>
      <c r="N35" s="507"/>
      <c r="O35" s="50"/>
      <c r="P35" s="50"/>
      <c r="Q35" s="50"/>
    </row>
    <row r="36" spans="1:20">
      <c r="A36" s="52" t="s">
        <v>52</v>
      </c>
      <c r="B36" s="52"/>
      <c r="C36" s="95" t="s">
        <v>53</v>
      </c>
      <c r="K36" s="581">
        <f>K33/K35</f>
        <v>16.160814982597515</v>
      </c>
      <c r="L36" s="88" t="s">
        <v>54</v>
      </c>
      <c r="M36" s="88"/>
      <c r="N36" s="508"/>
      <c r="O36" s="50"/>
      <c r="P36" s="50"/>
      <c r="Q36" s="50"/>
    </row>
    <row r="37" spans="1:20">
      <c r="A37" s="52">
        <f>A33+1</f>
        <v>18</v>
      </c>
      <c r="B37" s="52"/>
      <c r="C37" s="50"/>
      <c r="D37" s="50"/>
      <c r="E37" s="50"/>
      <c r="F37" s="50"/>
      <c r="G37" s="50"/>
      <c r="H37" s="50"/>
      <c r="I37" s="50"/>
      <c r="J37" s="50"/>
      <c r="K37" s="50"/>
      <c r="L37" s="50"/>
      <c r="M37" s="50"/>
      <c r="N37" s="89"/>
      <c r="O37" s="50"/>
      <c r="P37" s="50"/>
      <c r="Q37" s="50"/>
    </row>
    <row r="38" spans="1:20" ht="18">
      <c r="A38" s="52">
        <f t="shared" si="0"/>
        <v>19</v>
      </c>
      <c r="B38" s="52"/>
      <c r="C38" s="130" t="s">
        <v>55</v>
      </c>
      <c r="D38" s="79"/>
      <c r="E38" s="54"/>
      <c r="F38" s="76"/>
      <c r="G38" s="54"/>
      <c r="H38" s="54"/>
      <c r="I38" s="80"/>
      <c r="J38" s="54"/>
      <c r="K38" s="76"/>
      <c r="L38" s="54"/>
      <c r="M38" s="54"/>
      <c r="N38" s="89"/>
      <c r="O38" s="54"/>
      <c r="P38" s="50"/>
      <c r="Q38" s="50"/>
    </row>
    <row r="39" spans="1:20">
      <c r="A39" s="52">
        <f t="shared" si="0"/>
        <v>20</v>
      </c>
      <c r="B39" s="52"/>
      <c r="C39" s="50"/>
      <c r="D39" s="50"/>
      <c r="E39" s="54"/>
      <c r="F39" s="76"/>
      <c r="G39" s="54"/>
      <c r="H39" s="54"/>
      <c r="I39" s="80"/>
      <c r="J39" s="54"/>
      <c r="K39" s="76"/>
      <c r="L39" s="54"/>
      <c r="M39" s="54"/>
      <c r="N39" s="89"/>
      <c r="O39" s="54"/>
      <c r="P39" s="50"/>
      <c r="Q39" s="50"/>
    </row>
    <row r="40" spans="1:20">
      <c r="A40" s="52">
        <f t="shared" si="0"/>
        <v>21</v>
      </c>
      <c r="B40" s="52"/>
      <c r="C40" s="50" t="s">
        <v>56</v>
      </c>
      <c r="D40" s="54" t="s">
        <v>57</v>
      </c>
      <c r="E40" s="81" t="s">
        <v>58</v>
      </c>
      <c r="F40" s="76">
        <f>'H-32A-WP09 - Transmission O&amp;M'!E41</f>
        <v>2353923.1694806218</v>
      </c>
      <c r="G40" s="54"/>
      <c r="H40" s="54" t="s">
        <v>34</v>
      </c>
      <c r="I40" s="80">
        <f>$K$91</f>
        <v>5.3299292704582543E-2</v>
      </c>
      <c r="J40" s="54"/>
      <c r="K40" s="76">
        <f>+(I40*F40)</f>
        <v>125462.44001424633</v>
      </c>
      <c r="L40" s="50"/>
      <c r="M40" s="50"/>
      <c r="N40" s="509"/>
      <c r="O40" s="83"/>
      <c r="P40" s="50"/>
      <c r="Q40" s="50"/>
      <c r="T40" s="5"/>
    </row>
    <row r="41" spans="1:20">
      <c r="A41" s="52">
        <f t="shared" si="0"/>
        <v>22</v>
      </c>
      <c r="B41" s="52"/>
      <c r="C41" s="88" t="s">
        <v>59</v>
      </c>
      <c r="D41" s="326" t="s">
        <v>279</v>
      </c>
      <c r="E41" s="81" t="s">
        <v>58</v>
      </c>
      <c r="F41" s="76">
        <f>'H-32A-WP09 - Transmission O&amp;M'!E27</f>
        <v>57988.266666666663</v>
      </c>
      <c r="G41" s="54"/>
      <c r="H41" s="54" t="s">
        <v>37</v>
      </c>
      <c r="I41" s="80">
        <v>1</v>
      </c>
      <c r="J41" s="54"/>
      <c r="K41" s="76">
        <f>+(I41*F41)</f>
        <v>57988.266666666663</v>
      </c>
      <c r="L41" s="50"/>
      <c r="M41" s="50"/>
      <c r="N41" s="509"/>
      <c r="O41" s="83"/>
      <c r="P41" s="50"/>
      <c r="Q41" s="50"/>
      <c r="T41" s="5"/>
    </row>
    <row r="42" spans="1:20">
      <c r="A42" s="52">
        <f t="shared" si="0"/>
        <v>23</v>
      </c>
      <c r="B42" s="52"/>
      <c r="C42" s="50" t="s">
        <v>61</v>
      </c>
      <c r="D42" s="54" t="s">
        <v>62</v>
      </c>
      <c r="E42" s="81" t="s">
        <v>63</v>
      </c>
      <c r="F42" s="82">
        <v>0</v>
      </c>
      <c r="G42" s="54"/>
      <c r="H42" s="54" t="s">
        <v>34</v>
      </c>
      <c r="I42" s="80">
        <f>$K$91</f>
        <v>5.3299292704582543E-2</v>
      </c>
      <c r="J42" s="54"/>
      <c r="K42" s="76">
        <f>+I42*F42</f>
        <v>0</v>
      </c>
      <c r="L42" s="50"/>
      <c r="M42" s="50"/>
      <c r="N42" s="509"/>
      <c r="O42" s="54"/>
      <c r="P42" s="50"/>
      <c r="Q42" s="50"/>
      <c r="T42" s="5"/>
    </row>
    <row r="43" spans="1:20">
      <c r="A43" s="52">
        <f t="shared" si="0"/>
        <v>24</v>
      </c>
      <c r="B43" s="52"/>
      <c r="C43" s="50" t="s">
        <v>64</v>
      </c>
      <c r="D43" s="54" t="s">
        <v>65</v>
      </c>
      <c r="E43" s="81" t="s">
        <v>63</v>
      </c>
      <c r="F43" s="82">
        <v>0</v>
      </c>
      <c r="G43" s="54"/>
      <c r="H43" s="54" t="s">
        <v>34</v>
      </c>
      <c r="I43" s="80">
        <f>$K$91</f>
        <v>5.3299292704582543E-2</v>
      </c>
      <c r="J43" s="54"/>
      <c r="K43" s="76">
        <f>+(I43*F43)</f>
        <v>0</v>
      </c>
      <c r="L43" s="50"/>
      <c r="M43" s="50"/>
      <c r="N43" s="509"/>
      <c r="O43" s="81"/>
      <c r="P43" s="50"/>
      <c r="Q43" s="50"/>
      <c r="T43" s="5"/>
    </row>
    <row r="44" spans="1:20">
      <c r="A44" s="52">
        <f t="shared" si="0"/>
        <v>25</v>
      </c>
      <c r="B44" s="52"/>
      <c r="C44" s="50" t="s">
        <v>66</v>
      </c>
      <c r="D44" s="54" t="s">
        <v>67</v>
      </c>
      <c r="E44" s="81" t="s">
        <v>58</v>
      </c>
      <c r="F44" s="76">
        <f>'H-32A-WP09 - Transmission O&amp;M'!E76</f>
        <v>4344082.1983709894</v>
      </c>
      <c r="G44" s="54"/>
      <c r="H44" s="54" t="s">
        <v>68</v>
      </c>
      <c r="I44" s="80">
        <f>$K$127</f>
        <v>5.3299292704582495E-2</v>
      </c>
      <c r="J44" s="54"/>
      <c r="K44" s="76">
        <f>+I44*F44</f>
        <v>231536.50862374157</v>
      </c>
      <c r="L44" s="54"/>
      <c r="M44" s="54"/>
      <c r="N44" s="89"/>
      <c r="O44" s="84"/>
      <c r="P44" s="50"/>
      <c r="Q44" s="50"/>
      <c r="T44" s="5"/>
    </row>
    <row r="45" spans="1:20">
      <c r="A45" s="52">
        <f t="shared" si="0"/>
        <v>26</v>
      </c>
      <c r="B45" s="52"/>
      <c r="C45" s="88" t="s">
        <v>69</v>
      </c>
      <c r="D45" s="54"/>
      <c r="E45" s="81" t="s">
        <v>58</v>
      </c>
      <c r="F45" s="76">
        <f>'H-32A-WP09 - Transmission O&amp;M'!E63</f>
        <v>7960.2168500000007</v>
      </c>
      <c r="G45" s="54"/>
      <c r="H45" s="54" t="s">
        <v>37</v>
      </c>
      <c r="I45" s="80">
        <v>1</v>
      </c>
      <c r="J45" s="54"/>
      <c r="K45" s="76">
        <f>+(I45*F45)</f>
        <v>7960.2168500000007</v>
      </c>
      <c r="L45" s="54"/>
      <c r="M45" s="54"/>
      <c r="N45" s="89"/>
      <c r="O45" s="84"/>
      <c r="P45" s="50"/>
      <c r="Q45" s="50"/>
      <c r="T45" s="5"/>
    </row>
    <row r="46" spans="1:20">
      <c r="A46" s="52">
        <f t="shared" si="0"/>
        <v>27</v>
      </c>
      <c r="B46" s="52"/>
      <c r="C46" s="50" t="s">
        <v>614</v>
      </c>
      <c r="D46" s="54"/>
      <c r="E46" s="54" t="s">
        <v>70</v>
      </c>
      <c r="F46" s="76">
        <v>0</v>
      </c>
      <c r="G46" s="54"/>
      <c r="H46" s="54" t="s">
        <v>37</v>
      </c>
      <c r="I46" s="80">
        <v>1</v>
      </c>
      <c r="J46" s="54"/>
      <c r="K46" s="76">
        <f>+I46*F46</f>
        <v>0</v>
      </c>
      <c r="L46" s="54"/>
      <c r="M46" s="54"/>
      <c r="N46" s="89"/>
      <c r="O46" s="84"/>
      <c r="P46" s="50"/>
      <c r="Q46" s="50"/>
      <c r="T46" s="5"/>
    </row>
    <row r="47" spans="1:20">
      <c r="A47" s="52">
        <f t="shared" si="0"/>
        <v>28</v>
      </c>
      <c r="B47" s="52"/>
      <c r="C47" s="50" t="s">
        <v>610</v>
      </c>
      <c r="D47" s="54"/>
      <c r="E47" s="54" t="s">
        <v>70</v>
      </c>
      <c r="F47" s="76">
        <v>0</v>
      </c>
      <c r="G47" s="54"/>
      <c r="H47" s="54"/>
      <c r="I47" s="80"/>
      <c r="J47" s="54"/>
      <c r="K47" s="76"/>
      <c r="L47" s="54"/>
      <c r="M47" s="567"/>
      <c r="N47" s="89"/>
      <c r="O47" s="84"/>
      <c r="P47" s="50"/>
      <c r="Q47" s="50"/>
      <c r="T47" s="5"/>
    </row>
    <row r="48" spans="1:20">
      <c r="A48" s="52">
        <f t="shared" si="0"/>
        <v>29</v>
      </c>
      <c r="B48" s="52"/>
      <c r="C48" s="50" t="s">
        <v>71</v>
      </c>
      <c r="D48" s="54"/>
      <c r="E48" s="54" t="s">
        <v>70</v>
      </c>
      <c r="F48" s="76">
        <f>'H-32A-WP03 - Start-up Costs'!H66+'H-32A-WP03 - Start-up Costs'!H67</f>
        <v>91751.47</v>
      </c>
      <c r="G48" s="54"/>
      <c r="H48" s="54" t="s">
        <v>37</v>
      </c>
      <c r="I48" s="80">
        <v>0</v>
      </c>
      <c r="J48" s="54"/>
      <c r="K48" s="76">
        <f>+I48*F48</f>
        <v>0</v>
      </c>
      <c r="L48" s="54"/>
      <c r="M48" s="54"/>
      <c r="N48" s="89"/>
      <c r="O48" s="84"/>
      <c r="P48" s="50"/>
      <c r="Q48" s="50"/>
      <c r="T48" s="5"/>
    </row>
    <row r="49" spans="1:20" ht="18" thickBot="1">
      <c r="A49" s="52">
        <f t="shared" si="0"/>
        <v>30</v>
      </c>
      <c r="B49" s="52"/>
      <c r="C49" s="50" t="s">
        <v>72</v>
      </c>
      <c r="D49" s="50"/>
      <c r="E49" s="54" t="s">
        <v>70</v>
      </c>
      <c r="F49" s="86">
        <f>'H-32A-WP03 - Start-up Costs'!F35</f>
        <v>28423.096666666668</v>
      </c>
      <c r="G49" s="54"/>
      <c r="H49" s="54" t="s">
        <v>37</v>
      </c>
      <c r="I49" s="80">
        <v>1</v>
      </c>
      <c r="J49" s="54"/>
      <c r="K49" s="86">
        <f>+I49*F49</f>
        <v>28423.096666666668</v>
      </c>
      <c r="L49" s="54"/>
      <c r="M49" s="54"/>
      <c r="N49" s="455"/>
      <c r="O49" s="87"/>
      <c r="P49" s="50"/>
      <c r="Q49" s="50"/>
    </row>
    <row r="50" spans="1:20">
      <c r="A50" s="52">
        <f t="shared" si="0"/>
        <v>31</v>
      </c>
      <c r="B50" s="52"/>
      <c r="C50" s="50" t="s">
        <v>73</v>
      </c>
      <c r="D50" s="50"/>
      <c r="E50" s="54"/>
      <c r="F50" s="76">
        <f>F40+F41-F42-F43+F45+F46+F47+F48+F49+F44</f>
        <v>6884128.4180349447</v>
      </c>
      <c r="G50" s="54"/>
      <c r="H50" s="54"/>
      <c r="I50" s="80"/>
      <c r="J50" s="54"/>
      <c r="K50" s="76">
        <f>K40+K41-K42-K43+K45+K46+K47+K48+K49+K44</f>
        <v>451370.5288213212</v>
      </c>
      <c r="L50" s="54"/>
      <c r="M50" s="54"/>
      <c r="N50" s="89"/>
      <c r="O50" s="54"/>
      <c r="P50" s="50"/>
      <c r="Q50" s="50"/>
    </row>
    <row r="51" spans="1:20">
      <c r="A51" s="52">
        <f t="shared" si="0"/>
        <v>32</v>
      </c>
      <c r="B51" s="52"/>
      <c r="C51" s="50"/>
      <c r="D51" s="50"/>
      <c r="E51" s="54"/>
      <c r="F51" s="76"/>
      <c r="G51" s="54"/>
      <c r="H51" s="54"/>
      <c r="I51" s="80"/>
      <c r="J51" s="54"/>
      <c r="K51" s="76"/>
      <c r="L51" s="54"/>
      <c r="M51" s="54"/>
      <c r="N51" s="89"/>
      <c r="O51" s="54"/>
      <c r="P51" s="50"/>
      <c r="Q51" s="50"/>
    </row>
    <row r="52" spans="1:20">
      <c r="A52" s="52">
        <f t="shared" si="0"/>
        <v>33</v>
      </c>
      <c r="B52" s="52"/>
      <c r="C52" s="50" t="s">
        <v>74</v>
      </c>
      <c r="D52" s="50"/>
      <c r="E52" s="54"/>
      <c r="F52" s="76"/>
      <c r="G52" s="54"/>
      <c r="H52" s="54"/>
      <c r="I52" s="80"/>
      <c r="J52" s="54"/>
      <c r="K52" s="76"/>
      <c r="L52" s="54"/>
      <c r="M52" s="54"/>
      <c r="N52" s="89"/>
      <c r="O52" s="54"/>
      <c r="P52" s="482"/>
      <c r="Q52" s="483"/>
      <c r="R52" s="484"/>
      <c r="S52" s="484"/>
      <c r="T52" s="484"/>
    </row>
    <row r="53" spans="1:20">
      <c r="A53" s="52">
        <f t="shared" si="0"/>
        <v>34</v>
      </c>
      <c r="B53" s="52"/>
      <c r="C53" s="50" t="s">
        <v>75</v>
      </c>
      <c r="D53" s="50"/>
      <c r="E53" s="54" t="s">
        <v>76</v>
      </c>
      <c r="F53" s="76">
        <f>'H-32A-WP06 - Debt Service'!C13</f>
        <v>3165433.2421567673</v>
      </c>
      <c r="G53" s="54"/>
      <c r="H53" s="54" t="s">
        <v>34</v>
      </c>
      <c r="I53" s="80">
        <f t="shared" ref="I53:I56" si="1">$K$91</f>
        <v>5.3299292704582543E-2</v>
      </c>
      <c r="J53" s="54"/>
      <c r="K53" s="76">
        <f t="shared" ref="K53:K54" si="2">+I53*F53</f>
        <v>168715.35291052924</v>
      </c>
      <c r="L53" s="54"/>
      <c r="M53" s="567"/>
      <c r="N53" s="89"/>
      <c r="O53" s="54"/>
      <c r="P53" s="485"/>
      <c r="Q53" s="483"/>
      <c r="R53" s="484"/>
      <c r="S53" s="484"/>
      <c r="T53" s="484"/>
    </row>
    <row r="54" spans="1:20" ht="17.25">
      <c r="A54" s="52">
        <f t="shared" si="0"/>
        <v>35</v>
      </c>
      <c r="B54" s="52"/>
      <c r="C54" s="50" t="s">
        <v>77</v>
      </c>
      <c r="D54" s="50"/>
      <c r="E54" s="54"/>
      <c r="F54" s="318">
        <v>0</v>
      </c>
      <c r="G54" s="54"/>
      <c r="H54" s="54" t="s">
        <v>34</v>
      </c>
      <c r="I54" s="80">
        <f t="shared" si="1"/>
        <v>5.3299292704582543E-2</v>
      </c>
      <c r="J54" s="54"/>
      <c r="K54" s="138">
        <f t="shared" si="2"/>
        <v>0</v>
      </c>
      <c r="L54" s="54"/>
      <c r="M54" s="54"/>
      <c r="N54" s="89"/>
      <c r="O54" s="54"/>
      <c r="P54" s="483"/>
      <c r="Q54" s="483"/>
      <c r="R54" s="484"/>
      <c r="S54" s="484"/>
      <c r="T54" s="484"/>
    </row>
    <row r="55" spans="1:20">
      <c r="A55" s="52">
        <f t="shared" si="0"/>
        <v>36</v>
      </c>
      <c r="B55" s="52"/>
      <c r="C55" s="50" t="s">
        <v>78</v>
      </c>
      <c r="D55" s="50"/>
      <c r="E55" s="54"/>
      <c r="F55" s="76">
        <f>SUM(F53:F54)</f>
        <v>3165433.2421567673</v>
      </c>
      <c r="G55" s="54"/>
      <c r="H55" s="54"/>
      <c r="I55" s="80"/>
      <c r="J55" s="54"/>
      <c r="K55" s="76">
        <f>SUM(K53:K54)</f>
        <v>168715.35291052924</v>
      </c>
      <c r="L55" s="54"/>
      <c r="M55" s="54"/>
      <c r="N55" s="89"/>
      <c r="O55" s="54"/>
      <c r="P55" s="475"/>
      <c r="Q55" s="483"/>
      <c r="R55" s="484"/>
      <c r="S55" s="484"/>
      <c r="T55" s="484"/>
    </row>
    <row r="56" spans="1:20" ht="17.25">
      <c r="A56" s="52">
        <f t="shared" si="0"/>
        <v>37</v>
      </c>
      <c r="B56" s="52"/>
      <c r="C56" s="50" t="s">
        <v>79</v>
      </c>
      <c r="D56" s="50"/>
      <c r="E56" s="54" t="s">
        <v>80</v>
      </c>
      <c r="F56" s="76">
        <f>'H-32A-WP06b - Int on Work Cap'!I19</f>
        <v>106315.76</v>
      </c>
      <c r="G56" s="54"/>
      <c r="H56" s="54" t="s">
        <v>34</v>
      </c>
      <c r="I56" s="80">
        <f t="shared" si="1"/>
        <v>5.3299292704582543E-2</v>
      </c>
      <c r="J56" s="54"/>
      <c r="K56" s="76">
        <f t="shared" ref="K56" si="3">+I56*F56</f>
        <v>5666.5548113501482</v>
      </c>
      <c r="L56" s="54"/>
      <c r="M56" s="567"/>
      <c r="N56" s="89"/>
      <c r="O56" s="54"/>
      <c r="P56" s="486"/>
      <c r="Q56" s="483"/>
      <c r="R56" s="484"/>
      <c r="S56" s="484"/>
      <c r="T56" s="484"/>
    </row>
    <row r="57" spans="1:20">
      <c r="A57" s="52">
        <f t="shared" si="0"/>
        <v>38</v>
      </c>
      <c r="B57" s="52"/>
      <c r="C57" s="50"/>
      <c r="D57" s="50"/>
      <c r="E57" s="54"/>
      <c r="F57" s="76"/>
      <c r="G57" s="54"/>
      <c r="H57" s="54"/>
      <c r="I57" s="80"/>
      <c r="J57" s="54"/>
      <c r="K57" s="76"/>
      <c r="L57" s="54"/>
      <c r="M57" s="54"/>
      <c r="N57" s="89"/>
      <c r="O57" s="50"/>
      <c r="P57" s="475"/>
      <c r="Q57" s="483"/>
      <c r="R57" s="484"/>
      <c r="S57" s="484"/>
      <c r="T57" s="484"/>
    </row>
    <row r="58" spans="1:20">
      <c r="A58" s="52">
        <f t="shared" si="0"/>
        <v>39</v>
      </c>
      <c r="B58" s="52"/>
      <c r="C58" s="50" t="s">
        <v>81</v>
      </c>
      <c r="D58" s="50"/>
      <c r="E58" s="50"/>
      <c r="F58" s="76"/>
      <c r="G58" s="54"/>
      <c r="H58" s="54"/>
      <c r="I58" s="80"/>
      <c r="J58" s="54"/>
      <c r="K58" s="76"/>
      <c r="L58" s="54"/>
      <c r="M58" s="54"/>
      <c r="N58" s="89"/>
      <c r="O58" s="54"/>
      <c r="P58" s="475"/>
      <c r="Q58" s="483"/>
      <c r="R58" s="484"/>
      <c r="S58" s="484"/>
      <c r="T58" s="484"/>
    </row>
    <row r="59" spans="1:20">
      <c r="A59" s="52">
        <f t="shared" si="0"/>
        <v>40</v>
      </c>
      <c r="B59" s="52"/>
      <c r="C59" s="50" t="s">
        <v>82</v>
      </c>
      <c r="D59" s="50"/>
      <c r="E59" s="50"/>
      <c r="F59" s="76"/>
      <c r="G59" s="54"/>
      <c r="H59" s="54"/>
      <c r="I59" s="80"/>
      <c r="J59" s="54"/>
      <c r="K59" s="76"/>
      <c r="L59" s="54"/>
      <c r="M59" s="54"/>
      <c r="N59" s="89"/>
      <c r="O59" s="78"/>
      <c r="P59" s="487"/>
      <c r="Q59" s="483"/>
      <c r="R59" s="484"/>
      <c r="S59" s="484"/>
      <c r="T59" s="484"/>
    </row>
    <row r="60" spans="1:20">
      <c r="A60" s="52">
        <f t="shared" si="0"/>
        <v>41</v>
      </c>
      <c r="B60" s="52"/>
      <c r="C60" s="50" t="s">
        <v>83</v>
      </c>
      <c r="D60" s="54" t="s">
        <v>84</v>
      </c>
      <c r="E60" s="81" t="s">
        <v>63</v>
      </c>
      <c r="F60" s="82">
        <v>0</v>
      </c>
      <c r="G60" s="54"/>
      <c r="H60" s="54" t="str">
        <f>H44</f>
        <v>W&amp;S</v>
      </c>
      <c r="I60" s="80">
        <f>$K$127</f>
        <v>5.3299292704582495E-2</v>
      </c>
      <c r="J60" s="54"/>
      <c r="K60" s="76">
        <f>+I60*F60</f>
        <v>0</v>
      </c>
      <c r="L60" s="54"/>
      <c r="M60" s="54"/>
      <c r="N60" s="89"/>
      <c r="O60" s="78"/>
      <c r="P60" s="54"/>
      <c r="Q60" s="50"/>
    </row>
    <row r="61" spans="1:20">
      <c r="A61" s="52">
        <f t="shared" si="0"/>
        <v>42</v>
      </c>
      <c r="B61" s="52"/>
      <c r="C61" s="50" t="s">
        <v>85</v>
      </c>
      <c r="D61" s="54" t="s">
        <v>84</v>
      </c>
      <c r="E61" s="81" t="s">
        <v>63</v>
      </c>
      <c r="F61" s="82">
        <v>0</v>
      </c>
      <c r="G61" s="54"/>
      <c r="H61" s="54" t="str">
        <f>+H60</f>
        <v>W&amp;S</v>
      </c>
      <c r="I61" s="80">
        <f>$K$127</f>
        <v>5.3299292704582495E-2</v>
      </c>
      <c r="J61" s="54"/>
      <c r="K61" s="76">
        <f>+I61*F61</f>
        <v>0</v>
      </c>
      <c r="L61" s="54"/>
      <c r="M61" s="54"/>
      <c r="N61" s="89"/>
      <c r="O61" s="78"/>
      <c r="P61" s="50"/>
      <c r="Q61" s="50"/>
    </row>
    <row r="62" spans="1:20">
      <c r="A62" s="52">
        <v>43</v>
      </c>
      <c r="B62" s="52"/>
      <c r="C62" s="50" t="s">
        <v>86</v>
      </c>
      <c r="D62" s="54" t="s">
        <v>84</v>
      </c>
      <c r="E62" s="54"/>
      <c r="F62" s="76"/>
      <c r="G62" s="54"/>
      <c r="H62" s="54"/>
      <c r="I62" s="80"/>
      <c r="J62" s="54"/>
      <c r="K62" s="76"/>
      <c r="L62" s="54"/>
      <c r="M62" s="54"/>
      <c r="N62" s="89"/>
      <c r="O62" s="78"/>
      <c r="P62" s="50"/>
      <c r="Q62" s="50"/>
    </row>
    <row r="63" spans="1:20">
      <c r="A63" s="52">
        <f t="shared" si="0"/>
        <v>44</v>
      </c>
      <c r="B63" s="52"/>
      <c r="C63" s="50" t="s">
        <v>87</v>
      </c>
      <c r="D63" s="326" t="s">
        <v>279</v>
      </c>
      <c r="E63" s="81" t="s">
        <v>58</v>
      </c>
      <c r="F63" s="76">
        <f>'H-32A-WP09 - Transmission O&amp;M'!E96</f>
        <v>32380.727419361268</v>
      </c>
      <c r="G63" s="54"/>
      <c r="H63" s="54" t="s">
        <v>37</v>
      </c>
      <c r="I63" s="80">
        <v>1</v>
      </c>
      <c r="J63" s="54"/>
      <c r="K63" s="76">
        <f>+I63*F63</f>
        <v>32380.727419361268</v>
      </c>
      <c r="L63" s="54"/>
      <c r="M63" s="54"/>
      <c r="N63" s="89"/>
      <c r="O63" s="78"/>
      <c r="P63" s="54"/>
      <c r="Q63" s="50"/>
    </row>
    <row r="64" spans="1:20">
      <c r="A64" s="52">
        <f t="shared" si="0"/>
        <v>45</v>
      </c>
      <c r="B64" s="52"/>
      <c r="C64" s="50" t="s">
        <v>88</v>
      </c>
      <c r="D64" s="54" t="s">
        <v>89</v>
      </c>
      <c r="E64" s="81" t="s">
        <v>58</v>
      </c>
      <c r="F64" s="76">
        <f>'H-32A-WP09 - Transmission O&amp;M'!G109</f>
        <v>0</v>
      </c>
      <c r="G64" s="54"/>
      <c r="H64" s="54" t="s">
        <v>34</v>
      </c>
      <c r="I64" s="80">
        <f>K91</f>
        <v>5.3299292704582543E-2</v>
      </c>
      <c r="J64" s="54"/>
      <c r="K64" s="76">
        <v>0</v>
      </c>
      <c r="L64" s="54"/>
      <c r="M64" s="54"/>
      <c r="N64" s="89"/>
      <c r="O64" s="78"/>
      <c r="P64" s="50"/>
      <c r="Q64" s="50"/>
    </row>
    <row r="65" spans="1:17">
      <c r="A65" s="52">
        <f t="shared" si="0"/>
        <v>46</v>
      </c>
      <c r="B65" s="52"/>
      <c r="C65" s="50" t="s">
        <v>90</v>
      </c>
      <c r="D65" s="54" t="s">
        <v>84</v>
      </c>
      <c r="E65" s="81" t="s">
        <v>63</v>
      </c>
      <c r="F65" s="82">
        <v>0</v>
      </c>
      <c r="G65" s="54"/>
      <c r="H65" s="54" t="str">
        <f>+H63</f>
        <v>D/A</v>
      </c>
      <c r="I65" s="80">
        <v>1</v>
      </c>
      <c r="J65" s="54"/>
      <c r="K65" s="76">
        <f>+I65*F65</f>
        <v>0</v>
      </c>
      <c r="L65" s="54"/>
      <c r="M65" s="54"/>
      <c r="N65" s="89"/>
      <c r="O65" s="78"/>
      <c r="P65" s="50"/>
      <c r="Q65" s="50"/>
    </row>
    <row r="66" spans="1:17" ht="18" thickBot="1">
      <c r="A66" s="52">
        <f t="shared" si="0"/>
        <v>47</v>
      </c>
      <c r="B66" s="52"/>
      <c r="C66" s="50" t="s">
        <v>91</v>
      </c>
      <c r="D66" s="54" t="s">
        <v>84</v>
      </c>
      <c r="E66" s="81" t="s">
        <v>63</v>
      </c>
      <c r="F66" s="85">
        <v>0</v>
      </c>
      <c r="G66" s="54"/>
      <c r="H66" s="54" t="str">
        <f>H65</f>
        <v>D/A</v>
      </c>
      <c r="I66" s="80">
        <v>1</v>
      </c>
      <c r="J66" s="54"/>
      <c r="K66" s="86">
        <f>+I66*F66</f>
        <v>0</v>
      </c>
      <c r="L66" s="54"/>
      <c r="M66" s="54"/>
      <c r="N66" s="455"/>
      <c r="O66" s="78"/>
      <c r="P66" s="50"/>
      <c r="Q66" s="50"/>
    </row>
    <row r="67" spans="1:17">
      <c r="A67" s="52">
        <f t="shared" si="0"/>
        <v>48</v>
      </c>
      <c r="B67" s="52"/>
      <c r="C67" s="50" t="s">
        <v>92</v>
      </c>
      <c r="D67" s="50"/>
      <c r="E67" s="54"/>
      <c r="F67" s="76">
        <f>SUM(F60:F66)</f>
        <v>32380.727419361268</v>
      </c>
      <c r="G67" s="54"/>
      <c r="H67" s="54"/>
      <c r="I67" s="57"/>
      <c r="J67" s="54"/>
      <c r="K67" s="76">
        <f>SUM(K60:K66)</f>
        <v>32380.727419361268</v>
      </c>
      <c r="L67" s="54"/>
      <c r="M67" s="54"/>
      <c r="N67" s="89"/>
      <c r="O67" s="54"/>
      <c r="P67" s="50"/>
      <c r="Q67" s="50"/>
    </row>
    <row r="68" spans="1:17">
      <c r="A68" s="52">
        <f t="shared" si="0"/>
        <v>49</v>
      </c>
      <c r="B68" s="52"/>
      <c r="C68" s="50"/>
      <c r="D68" s="50"/>
      <c r="E68" s="54"/>
      <c r="F68" s="76"/>
      <c r="G68" s="54"/>
      <c r="H68" s="54"/>
      <c r="I68" s="57"/>
      <c r="J68" s="54"/>
      <c r="K68" s="76"/>
      <c r="L68" s="54"/>
      <c r="M68" s="54"/>
      <c r="N68" s="89"/>
      <c r="O68" s="54"/>
      <c r="P68" s="50"/>
      <c r="Q68" s="50"/>
    </row>
    <row r="69" spans="1:17">
      <c r="A69" s="52">
        <f t="shared" si="0"/>
        <v>50</v>
      </c>
      <c r="B69" s="52"/>
      <c r="C69" s="50" t="s">
        <v>93</v>
      </c>
      <c r="D69" s="50"/>
      <c r="E69" s="54"/>
      <c r="F69" s="76">
        <f>F67+F55+F50+F56</f>
        <v>10188258.147611072</v>
      </c>
      <c r="G69" s="54"/>
      <c r="H69" s="54"/>
      <c r="I69" s="57"/>
      <c r="J69" s="54"/>
      <c r="K69" s="76">
        <f>K67+K55+K50+K56</f>
        <v>658133.16396256187</v>
      </c>
      <c r="L69" s="54"/>
      <c r="M69" s="54"/>
      <c r="N69" s="89"/>
      <c r="O69" s="54"/>
      <c r="P69" s="50"/>
      <c r="Q69" s="50"/>
    </row>
    <row r="70" spans="1:17">
      <c r="A70" s="52">
        <f t="shared" si="0"/>
        <v>51</v>
      </c>
      <c r="B70" s="52"/>
      <c r="C70" s="50"/>
      <c r="D70" s="134" t="s">
        <v>94</v>
      </c>
      <c r="E70" s="54"/>
      <c r="F70" s="76"/>
      <c r="G70" s="54"/>
      <c r="H70" s="54"/>
      <c r="I70" s="57"/>
      <c r="J70" s="54"/>
      <c r="K70" s="76"/>
      <c r="L70" s="54"/>
      <c r="M70" s="54"/>
      <c r="N70" s="89"/>
      <c r="O70" s="54"/>
      <c r="P70" s="50"/>
      <c r="Q70" s="50"/>
    </row>
    <row r="71" spans="1:17">
      <c r="A71" s="52">
        <f t="shared" si="0"/>
        <v>52</v>
      </c>
      <c r="B71" s="52"/>
      <c r="C71" s="50" t="s">
        <v>95</v>
      </c>
      <c r="D71" s="50" t="s">
        <v>96</v>
      </c>
      <c r="E71" s="356">
        <v>0.4</v>
      </c>
      <c r="F71" s="76">
        <f>'H-32A-WP10 - Margin Requirement'!F23</f>
        <v>1266173.296862707</v>
      </c>
      <c r="G71" s="54"/>
      <c r="H71" s="54" t="str">
        <f>H66</f>
        <v>D/A</v>
      </c>
      <c r="I71" s="461">
        <f>I64</f>
        <v>5.3299292704582543E-2</v>
      </c>
      <c r="J71" s="54"/>
      <c r="K71" s="76">
        <f>+I71*F71</f>
        <v>67486.141164211702</v>
      </c>
      <c r="L71" s="54"/>
      <c r="M71" s="567"/>
      <c r="N71" s="89"/>
      <c r="O71" s="54"/>
      <c r="P71" s="50"/>
      <c r="Q71" s="50"/>
    </row>
    <row r="72" spans="1:17">
      <c r="A72" s="52">
        <f t="shared" si="0"/>
        <v>53</v>
      </c>
      <c r="B72" s="52"/>
      <c r="C72" s="50"/>
      <c r="D72" s="50"/>
      <c r="E72" s="54"/>
      <c r="F72" s="76"/>
      <c r="G72" s="54"/>
      <c r="H72" s="54"/>
      <c r="I72" s="57"/>
      <c r="J72" s="54"/>
      <c r="K72" s="76"/>
      <c r="L72" s="54"/>
      <c r="M72" s="54"/>
      <c r="N72" s="89"/>
      <c r="O72" s="54"/>
      <c r="P72" s="50"/>
      <c r="Q72" s="50"/>
    </row>
    <row r="73" spans="1:17">
      <c r="A73" s="52">
        <f t="shared" si="0"/>
        <v>54</v>
      </c>
      <c r="B73" s="52"/>
      <c r="C73" s="50" t="s">
        <v>97</v>
      </c>
      <c r="D73" s="50"/>
      <c r="E73" s="54"/>
      <c r="F73" s="89">
        <f>F71+F69</f>
        <v>11454431.444473779</v>
      </c>
      <c r="G73" s="54"/>
      <c r="H73" s="54"/>
      <c r="I73" s="54"/>
      <c r="J73" s="54"/>
      <c r="K73" s="89">
        <f>K71+K69</f>
        <v>725619.30512677354</v>
      </c>
      <c r="L73" s="50"/>
      <c r="M73" s="50"/>
      <c r="N73" s="509"/>
      <c r="O73" s="43"/>
      <c r="P73" s="50"/>
      <c r="Q73" s="50"/>
    </row>
    <row r="74" spans="1:17">
      <c r="A74" s="52">
        <f t="shared" si="0"/>
        <v>55</v>
      </c>
      <c r="B74" s="52"/>
      <c r="C74" s="50"/>
      <c r="D74" s="50"/>
      <c r="E74" s="54"/>
      <c r="F74" s="89"/>
      <c r="G74" s="54"/>
      <c r="H74" s="54"/>
      <c r="I74" s="54"/>
      <c r="J74" s="54"/>
      <c r="K74" s="89"/>
      <c r="L74" s="50"/>
      <c r="M74" s="50"/>
      <c r="N74" s="509"/>
      <c r="O74" s="43"/>
      <c r="P74" s="50"/>
      <c r="Q74" s="50"/>
    </row>
    <row r="75" spans="1:17">
      <c r="A75" s="52">
        <f t="shared" si="0"/>
        <v>56</v>
      </c>
      <c r="B75" s="52"/>
      <c r="C75" s="50" t="s">
        <v>98</v>
      </c>
      <c r="D75" s="50"/>
      <c r="E75" s="54"/>
      <c r="F75" s="89"/>
      <c r="G75" s="54"/>
      <c r="H75" s="54"/>
      <c r="I75" s="54"/>
      <c r="J75" s="54"/>
      <c r="K75" s="89"/>
      <c r="L75" s="50"/>
      <c r="M75" s="50"/>
      <c r="N75" s="509"/>
      <c r="O75" s="43"/>
      <c r="P75" s="50"/>
      <c r="Q75" s="50"/>
    </row>
    <row r="76" spans="1:17">
      <c r="A76" s="52">
        <f t="shared" si="0"/>
        <v>57</v>
      </c>
      <c r="B76" s="52"/>
      <c r="C76" s="50" t="s">
        <v>99</v>
      </c>
      <c r="D76" s="50"/>
      <c r="E76" s="50"/>
      <c r="F76" s="89">
        <v>0</v>
      </c>
      <c r="G76" s="54"/>
      <c r="H76" s="54" t="s">
        <v>100</v>
      </c>
      <c r="I76" s="454" t="s">
        <v>2</v>
      </c>
      <c r="J76" s="54"/>
      <c r="K76" s="54" t="s">
        <v>2</v>
      </c>
      <c r="L76" s="54"/>
      <c r="M76" s="54"/>
      <c r="N76" s="89"/>
      <c r="O76" s="54"/>
      <c r="P76" s="50"/>
      <c r="Q76" s="50"/>
    </row>
    <row r="77" spans="1:17">
      <c r="A77" s="52">
        <f t="shared" si="0"/>
        <v>58</v>
      </c>
      <c r="B77" s="52"/>
      <c r="C77" s="50" t="s">
        <v>101</v>
      </c>
      <c r="D77" s="54" t="s">
        <v>102</v>
      </c>
      <c r="E77" s="54" t="s">
        <v>103</v>
      </c>
      <c r="F77" s="76">
        <f>'H-32A-WP04 - Zonal Investment'!G38</f>
        <v>1254044.78</v>
      </c>
      <c r="G77" s="54"/>
      <c r="H77" s="54" t="s">
        <v>37</v>
      </c>
      <c r="I77" s="80">
        <v>1</v>
      </c>
      <c r="J77" s="54"/>
      <c r="K77" s="76">
        <f>I77*F77</f>
        <v>1254044.78</v>
      </c>
      <c r="L77" s="54"/>
      <c r="M77" s="54"/>
      <c r="N77" s="89"/>
      <c r="O77" s="54"/>
      <c r="P77" s="90"/>
      <c r="Q77" s="50"/>
    </row>
    <row r="78" spans="1:17">
      <c r="A78" s="52">
        <f t="shared" si="0"/>
        <v>59</v>
      </c>
      <c r="B78" s="52"/>
      <c r="C78" s="50" t="s">
        <v>104</v>
      </c>
      <c r="D78" s="50"/>
      <c r="E78" s="50"/>
      <c r="F78" s="89">
        <v>0</v>
      </c>
      <c r="G78" s="54"/>
      <c r="H78" s="54" t="s">
        <v>105</v>
      </c>
      <c r="I78" s="80" t="s">
        <v>2</v>
      </c>
      <c r="J78" s="54"/>
      <c r="K78" s="76">
        <v>0</v>
      </c>
      <c r="L78" s="54"/>
      <c r="M78" s="54"/>
      <c r="N78" s="89"/>
      <c r="O78" s="54"/>
      <c r="P78" s="50"/>
      <c r="Q78" s="50"/>
    </row>
    <row r="79" spans="1:17">
      <c r="A79" s="52">
        <f t="shared" si="0"/>
        <v>60</v>
      </c>
      <c r="B79" s="52"/>
      <c r="C79" s="50" t="s">
        <v>106</v>
      </c>
      <c r="D79" s="54" t="s">
        <v>107</v>
      </c>
      <c r="E79" s="50" t="s">
        <v>108</v>
      </c>
      <c r="F79" s="89">
        <f>'H-32A-WP01 - Plant'!H27+'H-32A-WP01 - Plant'!I27</f>
        <v>0</v>
      </c>
      <c r="G79" s="54"/>
      <c r="H79" s="54" t="s">
        <v>68</v>
      </c>
      <c r="I79" s="80">
        <f>$K$127</f>
        <v>5.3299292704582495E-2</v>
      </c>
      <c r="J79" s="54"/>
      <c r="K79" s="89">
        <f>+I79*F79</f>
        <v>0</v>
      </c>
      <c r="L79" s="54"/>
      <c r="M79" s="54"/>
      <c r="N79" s="89"/>
      <c r="O79" s="54"/>
      <c r="P79" s="50"/>
      <c r="Q79" s="50"/>
    </row>
    <row r="80" spans="1:17">
      <c r="A80" s="52">
        <f t="shared" si="0"/>
        <v>61</v>
      </c>
      <c r="B80" s="52"/>
      <c r="C80" s="50" t="s">
        <v>38</v>
      </c>
      <c r="D80" s="50"/>
      <c r="E80" s="50"/>
      <c r="F80" s="89">
        <v>0</v>
      </c>
      <c r="G80" s="54"/>
      <c r="H80" s="54" t="s">
        <v>34</v>
      </c>
      <c r="I80" s="80">
        <f>$K$127</f>
        <v>5.3299292704582495E-2</v>
      </c>
      <c r="J80" s="54"/>
      <c r="K80" s="89">
        <f>+I80*F80</f>
        <v>0</v>
      </c>
      <c r="L80" s="54"/>
      <c r="M80" s="54"/>
      <c r="N80" s="89"/>
      <c r="O80" s="54"/>
      <c r="P80" s="50"/>
      <c r="Q80" s="50"/>
    </row>
    <row r="81" spans="1:20" ht="17.25">
      <c r="A81" s="52">
        <f t="shared" si="0"/>
        <v>62</v>
      </c>
      <c r="B81" s="52"/>
      <c r="C81" s="50" t="s">
        <v>109</v>
      </c>
      <c r="D81" s="50"/>
      <c r="E81" s="50"/>
      <c r="F81" s="455">
        <v>0</v>
      </c>
      <c r="G81" s="54"/>
      <c r="H81" s="54" t="s">
        <v>34</v>
      </c>
      <c r="I81" s="80">
        <f>$K$91</f>
        <v>5.3299292704582543E-2</v>
      </c>
      <c r="J81" s="54"/>
      <c r="K81" s="138">
        <v>0</v>
      </c>
      <c r="L81" s="54"/>
      <c r="M81" s="54"/>
      <c r="N81" s="89"/>
      <c r="O81" s="54"/>
      <c r="P81" s="50"/>
      <c r="Q81" s="50"/>
    </row>
    <row r="82" spans="1:20">
      <c r="A82" s="52">
        <f t="shared" si="0"/>
        <v>63</v>
      </c>
      <c r="B82" s="52"/>
      <c r="C82" s="63" t="s">
        <v>110</v>
      </c>
      <c r="D82" s="63"/>
      <c r="E82" s="54"/>
      <c r="F82" s="76">
        <f>SUM(F76:F81)</f>
        <v>1254044.78</v>
      </c>
      <c r="G82" s="54"/>
      <c r="H82" s="456"/>
      <c r="I82" s="457"/>
      <c r="J82" s="54"/>
      <c r="K82" s="76">
        <f>SUM(K76:K81)</f>
        <v>1254044.78</v>
      </c>
      <c r="L82" s="54"/>
      <c r="M82" s="54"/>
      <c r="N82" s="89"/>
      <c r="O82" s="78"/>
      <c r="P82" s="50"/>
      <c r="Q82" s="50"/>
    </row>
    <row r="83" spans="1:20">
      <c r="A83" s="52">
        <f t="shared" si="0"/>
        <v>64</v>
      </c>
      <c r="B83" s="52"/>
      <c r="C83" s="50"/>
      <c r="D83" s="50"/>
      <c r="E83" s="54"/>
      <c r="F83" s="89"/>
      <c r="G83" s="54"/>
      <c r="H83" s="54"/>
      <c r="I83" s="54"/>
      <c r="J83" s="54"/>
      <c r="K83" s="89"/>
      <c r="L83" s="50"/>
      <c r="M83" s="50"/>
      <c r="N83" s="509"/>
      <c r="O83" s="90"/>
      <c r="P83" s="50"/>
      <c r="Q83" s="50"/>
    </row>
    <row r="84" spans="1:20" ht="18">
      <c r="A84" s="52">
        <f t="shared" si="0"/>
        <v>65</v>
      </c>
      <c r="B84" s="52"/>
      <c r="C84" s="458" t="s">
        <v>111</v>
      </c>
      <c r="D84" s="459"/>
      <c r="E84" s="50"/>
      <c r="F84" s="91"/>
      <c r="G84" s="50"/>
      <c r="H84" s="50"/>
      <c r="I84" s="50"/>
      <c r="J84" s="50"/>
      <c r="K84" s="91"/>
      <c r="L84" s="54"/>
      <c r="M84" s="54"/>
      <c r="N84" s="89"/>
      <c r="O84" s="54"/>
      <c r="P84" s="50"/>
      <c r="Q84" s="50"/>
    </row>
    <row r="85" spans="1:20">
      <c r="A85" s="52">
        <f t="shared" si="0"/>
        <v>66</v>
      </c>
      <c r="B85" s="52"/>
      <c r="C85" s="63"/>
      <c r="D85" s="63"/>
      <c r="E85" s="50"/>
      <c r="F85" s="91"/>
      <c r="G85" s="50"/>
      <c r="H85" s="50"/>
      <c r="I85" s="50"/>
      <c r="J85" s="50"/>
      <c r="K85" s="91"/>
      <c r="L85" s="54"/>
      <c r="M85" s="54"/>
      <c r="N85" s="89"/>
      <c r="O85" s="54"/>
      <c r="P85" s="50"/>
      <c r="Q85" s="50"/>
    </row>
    <row r="86" spans="1:20">
      <c r="A86" s="52">
        <f t="shared" si="0"/>
        <v>67</v>
      </c>
      <c r="B86" s="52"/>
      <c r="C86" s="63" t="s">
        <v>112</v>
      </c>
      <c r="D86" s="63"/>
      <c r="E86" s="50" t="s">
        <v>113</v>
      </c>
      <c r="F86" s="76"/>
      <c r="G86" s="54"/>
      <c r="H86" s="54"/>
      <c r="I86" s="54"/>
      <c r="J86" s="54"/>
      <c r="K86" s="76">
        <f>'H-32A-WP04 - Zonal Investment'!I34</f>
        <v>23528356.876153845</v>
      </c>
      <c r="L86" s="54"/>
      <c r="M86" s="54"/>
      <c r="N86" s="89"/>
      <c r="O86" s="54"/>
      <c r="P86" s="50"/>
      <c r="Q86" s="50"/>
    </row>
    <row r="87" spans="1:20">
      <c r="A87" s="52">
        <f t="shared" si="0"/>
        <v>68</v>
      </c>
      <c r="B87" s="52"/>
      <c r="C87" s="63" t="s">
        <v>114</v>
      </c>
      <c r="D87" s="63"/>
      <c r="E87" s="50" t="s">
        <v>113</v>
      </c>
      <c r="F87" s="89"/>
      <c r="G87" s="50"/>
      <c r="H87" s="50"/>
      <c r="I87" s="50"/>
      <c r="J87" s="50"/>
      <c r="K87" s="76">
        <f>'H-32A-WP04 - Zonal Investment'!F34+'H-32A-WP04 - Zonal Investment'!H34</f>
        <v>22274312.096153844</v>
      </c>
      <c r="L87" s="54"/>
      <c r="M87" s="54"/>
      <c r="N87" s="89"/>
      <c r="O87" s="54"/>
      <c r="P87" s="50"/>
      <c r="Q87" s="50"/>
    </row>
    <row r="88" spans="1:20" ht="16.5" thickBot="1">
      <c r="A88" s="52">
        <f t="shared" si="0"/>
        <v>69</v>
      </c>
      <c r="B88" s="52"/>
      <c r="C88" s="61" t="s">
        <v>115</v>
      </c>
      <c r="D88" s="61"/>
      <c r="E88" s="50" t="s">
        <v>113</v>
      </c>
      <c r="F88" s="89"/>
      <c r="G88" s="54"/>
      <c r="H88" s="54"/>
      <c r="I88" s="92"/>
      <c r="J88" s="54"/>
      <c r="K88" s="86">
        <f>'H-32A-WP04 - Zonal Investment'!F51</f>
        <v>0</v>
      </c>
      <c r="L88" s="54"/>
      <c r="M88" s="54"/>
      <c r="N88" s="89"/>
      <c r="O88" s="54"/>
      <c r="P88" s="50"/>
      <c r="Q88" s="50"/>
    </row>
    <row r="89" spans="1:20">
      <c r="A89" s="52">
        <f t="shared" ref="A89:A164" si="4">A88+1</f>
        <v>70</v>
      </c>
      <c r="B89" s="52"/>
      <c r="C89" s="63" t="s">
        <v>116</v>
      </c>
      <c r="D89" s="63"/>
      <c r="E89" s="50"/>
      <c r="F89" s="76"/>
      <c r="G89" s="54"/>
      <c r="H89" s="54"/>
      <c r="I89" s="92"/>
      <c r="J89" s="54"/>
      <c r="K89" s="76">
        <f>K86-K87-K88</f>
        <v>1254044.7800000012</v>
      </c>
      <c r="L89" s="54"/>
      <c r="M89" s="54"/>
      <c r="N89" s="89"/>
      <c r="O89" s="87"/>
      <c r="P89" s="50"/>
      <c r="Q89" s="50"/>
    </row>
    <row r="90" spans="1:20" ht="15.75" customHeight="1">
      <c r="A90" s="52">
        <f t="shared" si="4"/>
        <v>71</v>
      </c>
      <c r="B90" s="52"/>
      <c r="C90" s="50"/>
      <c r="D90" s="50"/>
      <c r="E90" s="50"/>
      <c r="F90" s="76"/>
      <c r="G90" s="54"/>
      <c r="H90" s="54"/>
      <c r="I90" s="92"/>
      <c r="J90" s="54"/>
      <c r="K90" s="50"/>
      <c r="L90" s="54"/>
      <c r="M90" s="54"/>
      <c r="N90" s="89"/>
      <c r="O90" s="54"/>
      <c r="P90" s="50"/>
      <c r="Q90" s="50"/>
    </row>
    <row r="91" spans="1:20" ht="15.75" customHeight="1">
      <c r="A91" s="52">
        <f t="shared" si="4"/>
        <v>72</v>
      </c>
      <c r="B91" s="52"/>
      <c r="C91" s="63" t="s">
        <v>117</v>
      </c>
      <c r="D91" s="63"/>
      <c r="E91" s="51"/>
      <c r="F91" s="76"/>
      <c r="G91" s="51"/>
      <c r="H91" s="51"/>
      <c r="I91" s="64"/>
      <c r="J91" s="54" t="s">
        <v>118</v>
      </c>
      <c r="K91" s="460">
        <f>IF(K86&gt;0,K89/K86,0)</f>
        <v>5.3299292704582543E-2</v>
      </c>
      <c r="L91" s="54"/>
      <c r="M91" s="54"/>
      <c r="N91" s="89"/>
      <c r="O91" s="54"/>
      <c r="P91" s="50"/>
      <c r="Q91" s="50"/>
      <c r="R91" s="7"/>
      <c r="S91" s="7"/>
      <c r="T91" s="7"/>
    </row>
    <row r="92" spans="1:20" ht="15.75" customHeight="1">
      <c r="A92" s="52"/>
      <c r="B92" s="52"/>
      <c r="C92" s="63"/>
      <c r="D92" s="63"/>
      <c r="E92" s="51"/>
      <c r="F92" s="76"/>
      <c r="G92" s="51"/>
      <c r="H92" s="51"/>
      <c r="I92" s="64"/>
      <c r="J92" s="54"/>
      <c r="K92" s="93"/>
      <c r="L92" s="54"/>
      <c r="M92" s="54"/>
      <c r="N92" s="89"/>
      <c r="O92" s="54"/>
      <c r="P92" s="50"/>
      <c r="Q92" s="50"/>
      <c r="R92" s="7"/>
      <c r="S92" s="7"/>
      <c r="T92" s="7"/>
    </row>
    <row r="93" spans="1:20" ht="15.75" customHeight="1">
      <c r="A93" s="52"/>
      <c r="B93" s="52"/>
      <c r="C93" s="63"/>
      <c r="D93" s="63"/>
      <c r="E93" s="51"/>
      <c r="F93" s="76"/>
      <c r="G93" s="51"/>
      <c r="H93" s="51"/>
      <c r="I93" s="64"/>
      <c r="J93" s="54"/>
      <c r="K93" s="93"/>
      <c r="L93" s="54"/>
      <c r="M93" s="54"/>
      <c r="N93" s="89"/>
      <c r="O93" s="54"/>
      <c r="P93" s="50"/>
      <c r="Q93" s="50"/>
      <c r="R93" s="7"/>
      <c r="S93" s="7"/>
      <c r="T93" s="7"/>
    </row>
    <row r="94" spans="1:20" ht="15.75" customHeight="1">
      <c r="A94" s="336" t="str">
        <f ca="1">RIGHT(CELL("filename",D95),LEN(CELL("filename",D95))-FIND("]",CELL("filename",D95)))</f>
        <v>Attachment H-32A</v>
      </c>
      <c r="B94" s="337"/>
      <c r="C94" s="9"/>
      <c r="D94" s="9"/>
      <c r="E94" s="9"/>
      <c r="F94" s="9"/>
      <c r="G94" s="9"/>
      <c r="H94" s="9"/>
      <c r="I94" s="9"/>
      <c r="J94" s="9"/>
      <c r="K94" s="359" t="s">
        <v>119</v>
      </c>
      <c r="N94" s="510"/>
      <c r="O94" s="54"/>
      <c r="P94" s="50"/>
      <c r="Q94" s="50"/>
      <c r="R94" s="7"/>
      <c r="S94" s="7"/>
      <c r="T94" s="7"/>
    </row>
    <row r="95" spans="1:20" ht="19.5" customHeight="1">
      <c r="A95" s="125" t="s">
        <v>1</v>
      </c>
      <c r="B95" s="11"/>
      <c r="C95" s="9"/>
      <c r="D95" s="9"/>
      <c r="E95" s="9"/>
      <c r="F95" s="9"/>
      <c r="G95" s="9"/>
      <c r="H95" s="9"/>
      <c r="I95" s="9"/>
      <c r="J95" s="9"/>
      <c r="K95" s="9"/>
      <c r="L95" s="9" t="s">
        <v>2</v>
      </c>
      <c r="M95" s="9"/>
      <c r="N95" s="511"/>
      <c r="O95" s="54"/>
      <c r="P95" s="50"/>
      <c r="Q95" s="50"/>
      <c r="R95" s="7"/>
      <c r="S95" s="7"/>
      <c r="T95" s="7"/>
    </row>
    <row r="96" spans="1:20" ht="23.25">
      <c r="A96" s="126" t="s">
        <v>3</v>
      </c>
      <c r="B96" s="12"/>
      <c r="C96" s="9"/>
      <c r="D96" s="9"/>
      <c r="E96" s="9"/>
      <c r="F96" s="10"/>
      <c r="G96" s="9"/>
      <c r="H96" s="9"/>
      <c r="I96" s="9"/>
      <c r="J96" s="9"/>
      <c r="K96" s="9"/>
      <c r="L96" s="9" t="s">
        <v>2</v>
      </c>
      <c r="M96" s="9"/>
      <c r="N96" s="511"/>
      <c r="O96" s="54"/>
      <c r="P96" s="50"/>
      <c r="Q96" s="50"/>
      <c r="R96" s="7"/>
      <c r="S96" s="7"/>
      <c r="T96" s="7"/>
    </row>
    <row r="97" spans="1:26" ht="22.5">
      <c r="A97" s="12"/>
      <c r="B97" s="12"/>
      <c r="C97" s="143" t="s">
        <v>611</v>
      </c>
      <c r="D97" s="139"/>
      <c r="E97" s="139"/>
      <c r="F97" s="140"/>
      <c r="G97" s="139"/>
      <c r="H97" s="139"/>
      <c r="I97" s="139"/>
      <c r="J97" s="139"/>
      <c r="K97" s="141" t="s">
        <v>4</v>
      </c>
      <c r="L97" s="9"/>
      <c r="M97" s="9"/>
      <c r="N97" s="511"/>
      <c r="O97" s="54"/>
      <c r="P97" s="50"/>
      <c r="Q97" s="50"/>
      <c r="R97" s="7"/>
      <c r="S97" s="7"/>
      <c r="T97" s="7"/>
    </row>
    <row r="98" spans="1:26" ht="22.5">
      <c r="A98" s="12"/>
      <c r="B98" s="12"/>
      <c r="C98" s="104" t="s">
        <v>5</v>
      </c>
      <c r="D98" s="9"/>
      <c r="E98" s="9"/>
      <c r="F98" s="10"/>
      <c r="G98" s="9"/>
      <c r="H98" s="9"/>
      <c r="I98" s="9"/>
      <c r="J98" s="9"/>
      <c r="K98" s="9"/>
      <c r="L98" s="9"/>
      <c r="M98" s="9"/>
      <c r="N98" s="511"/>
      <c r="O98" s="54"/>
      <c r="P98" s="50"/>
      <c r="Q98" s="50"/>
      <c r="R98" s="7"/>
      <c r="S98" s="7"/>
      <c r="T98" s="7"/>
    </row>
    <row r="99" spans="1:26" ht="23.25">
      <c r="A99" s="125" t="str">
        <f>A6</f>
        <v>Year Ended 12/31/2023</v>
      </c>
      <c r="B99" s="11"/>
      <c r="C99" s="9"/>
      <c r="D99" s="9"/>
      <c r="E99" s="9"/>
      <c r="F99" s="9"/>
      <c r="G99" s="9"/>
      <c r="H99" s="9"/>
      <c r="I99" s="9"/>
      <c r="J99" s="9"/>
      <c r="K99" s="9"/>
      <c r="L99" s="9" t="s">
        <v>2</v>
      </c>
      <c r="M99" s="9"/>
      <c r="N99" s="511"/>
      <c r="O99" s="54"/>
      <c r="P99" s="50"/>
      <c r="Q99" s="50"/>
      <c r="R99" s="7"/>
      <c r="S99" s="7"/>
      <c r="T99" s="7"/>
    </row>
    <row r="100" spans="1:26">
      <c r="A100" s="72" t="str">
        <f>A7</f>
        <v>Projected</v>
      </c>
      <c r="B100" s="9"/>
      <c r="C100" s="9"/>
      <c r="D100" s="139"/>
      <c r="E100" s="142"/>
      <c r="F100" s="9"/>
      <c r="G100" s="9"/>
      <c r="H100" s="9"/>
      <c r="I100" s="9"/>
      <c r="J100" s="9"/>
      <c r="K100" s="9"/>
      <c r="L100" s="9" t="s">
        <v>7</v>
      </c>
      <c r="M100" s="9"/>
      <c r="N100" s="511"/>
      <c r="O100" s="54"/>
      <c r="P100" s="50"/>
      <c r="Q100" s="50"/>
      <c r="R100" s="7"/>
      <c r="S100" s="7"/>
      <c r="T100" s="7"/>
    </row>
    <row r="101" spans="1:26" ht="15.75" customHeight="1">
      <c r="A101" s="44"/>
      <c r="B101" s="44"/>
      <c r="C101" s="5"/>
      <c r="D101" s="5"/>
      <c r="F101" s="5"/>
      <c r="G101" s="4"/>
      <c r="H101" s="4"/>
      <c r="I101" s="6"/>
      <c r="J101" s="4"/>
      <c r="K101" s="124" t="str">
        <f>A7</f>
        <v>Projected</v>
      </c>
      <c r="L101" s="4"/>
      <c r="M101" s="4"/>
      <c r="N101" s="510"/>
      <c r="O101" s="54"/>
      <c r="P101" s="50"/>
      <c r="Q101" s="50"/>
      <c r="R101" s="7"/>
      <c r="S101" s="7"/>
      <c r="T101" s="7"/>
    </row>
    <row r="102" spans="1:26" ht="15.75" customHeight="1">
      <c r="A102" s="50"/>
      <c r="B102" s="50"/>
      <c r="C102" s="50"/>
      <c r="E102" s="66"/>
      <c r="F102" s="50"/>
      <c r="G102" s="50"/>
      <c r="H102" s="50"/>
      <c r="I102" s="50"/>
      <c r="J102" s="50"/>
      <c r="K102" s="144" t="s">
        <v>612</v>
      </c>
      <c r="L102" s="54"/>
      <c r="M102" s="54"/>
      <c r="N102" s="89"/>
      <c r="O102" s="54"/>
      <c r="P102" s="50"/>
      <c r="Q102" s="50"/>
      <c r="R102" s="7"/>
      <c r="S102" s="7"/>
      <c r="T102" s="7"/>
    </row>
    <row r="103" spans="1:26" ht="15.75" customHeight="1">
      <c r="A103" s="67" t="s">
        <v>8</v>
      </c>
      <c r="B103" s="67"/>
      <c r="C103" s="67"/>
      <c r="D103" s="60" t="s">
        <v>9</v>
      </c>
      <c r="E103" s="67"/>
      <c r="F103" s="67"/>
      <c r="G103" s="67"/>
      <c r="H103" s="67"/>
      <c r="I103" s="67"/>
      <c r="J103" s="67"/>
      <c r="K103" s="67" t="s">
        <v>10</v>
      </c>
      <c r="L103" s="54"/>
      <c r="M103" s="54"/>
      <c r="N103" s="89"/>
      <c r="O103" s="54"/>
      <c r="P103" s="50"/>
      <c r="Q103" s="50"/>
      <c r="R103" s="7"/>
      <c r="S103" s="7"/>
      <c r="T103" s="7"/>
    </row>
    <row r="104" spans="1:26" ht="15.75" customHeight="1">
      <c r="A104" s="68" t="s">
        <v>11</v>
      </c>
      <c r="B104" s="68"/>
      <c r="C104" s="68" t="s">
        <v>12</v>
      </c>
      <c r="D104" s="68" t="s">
        <v>13</v>
      </c>
      <c r="E104" s="68" t="s">
        <v>14</v>
      </c>
      <c r="F104" s="68" t="s">
        <v>15</v>
      </c>
      <c r="G104" s="68"/>
      <c r="H104" s="357"/>
      <c r="I104" s="358" t="s">
        <v>16</v>
      </c>
      <c r="J104" s="68"/>
      <c r="K104" s="68" t="s">
        <v>17</v>
      </c>
      <c r="L104" s="54"/>
      <c r="M104" s="54"/>
      <c r="N104" s="89"/>
      <c r="O104" s="54"/>
      <c r="P104" s="50"/>
      <c r="Q104" s="50"/>
      <c r="R104" s="7"/>
      <c r="S104" s="7"/>
      <c r="T104" s="7"/>
    </row>
    <row r="105" spans="1:26" ht="15.75" customHeight="1">
      <c r="A105" s="69" t="s">
        <v>18</v>
      </c>
      <c r="B105" s="69"/>
      <c r="C105" s="69" t="s">
        <v>19</v>
      </c>
      <c r="D105" s="69" t="s">
        <v>20</v>
      </c>
      <c r="E105" s="69" t="s">
        <v>21</v>
      </c>
      <c r="F105" s="69" t="s">
        <v>22</v>
      </c>
      <c r="G105" s="70"/>
      <c r="H105" s="71" t="s">
        <v>23</v>
      </c>
      <c r="I105" s="72"/>
      <c r="J105" s="70"/>
      <c r="K105" s="69" t="s">
        <v>24</v>
      </c>
      <c r="L105" s="54"/>
      <c r="M105" s="54"/>
      <c r="N105" s="89"/>
      <c r="O105" s="54"/>
      <c r="P105" s="50"/>
      <c r="Q105" s="50"/>
      <c r="R105" s="7"/>
      <c r="S105" s="7"/>
      <c r="T105" s="7"/>
    </row>
    <row r="106" spans="1:26" ht="15.75" customHeight="1">
      <c r="A106" s="69"/>
      <c r="B106" s="69"/>
      <c r="C106" s="69"/>
      <c r="D106" s="69"/>
      <c r="E106" s="69"/>
      <c r="F106" s="69"/>
      <c r="G106" s="70"/>
      <c r="H106" s="71"/>
      <c r="I106" s="72"/>
      <c r="J106" s="70"/>
      <c r="K106" s="69"/>
      <c r="L106" s="54"/>
      <c r="M106" s="54"/>
      <c r="N106" s="89"/>
      <c r="O106" s="54"/>
      <c r="P106" s="50"/>
      <c r="Q106" s="50"/>
      <c r="R106" s="7"/>
      <c r="S106" s="7"/>
      <c r="T106" s="7"/>
    </row>
    <row r="107" spans="1:26" ht="15.75" customHeight="1">
      <c r="A107" s="69"/>
      <c r="B107" s="69"/>
      <c r="C107" s="69"/>
      <c r="D107" s="69"/>
      <c r="E107" s="73"/>
      <c r="F107" s="69"/>
      <c r="G107" s="70"/>
      <c r="H107" s="71"/>
      <c r="I107" s="74"/>
      <c r="J107" s="70"/>
      <c r="K107" s="69" t="s">
        <v>25</v>
      </c>
      <c r="L107" s="54"/>
      <c r="M107" s="54"/>
      <c r="N107" s="89"/>
      <c r="O107" s="54"/>
      <c r="P107" s="50"/>
      <c r="Q107" s="50"/>
      <c r="R107" s="7"/>
      <c r="S107" s="7"/>
      <c r="T107" s="7"/>
    </row>
    <row r="108" spans="1:26" ht="15.75" customHeight="1">
      <c r="A108" s="75"/>
      <c r="B108" s="75"/>
      <c r="C108" s="50"/>
      <c r="D108" s="50"/>
      <c r="E108" s="51"/>
      <c r="F108" s="50"/>
      <c r="G108" s="50"/>
      <c r="H108" s="50"/>
      <c r="I108" s="50"/>
      <c r="J108" s="50"/>
      <c r="K108" s="52" t="s">
        <v>26</v>
      </c>
      <c r="L108" s="54"/>
      <c r="M108" s="54"/>
      <c r="N108" s="89"/>
      <c r="O108" s="54"/>
      <c r="P108" s="50"/>
      <c r="Q108" s="50"/>
      <c r="R108" s="7"/>
      <c r="S108" s="7"/>
      <c r="T108" s="7"/>
    </row>
    <row r="109" spans="1:26" ht="15.75" customHeight="1" thickBot="1">
      <c r="A109" s="52"/>
      <c r="B109" s="52"/>
      <c r="C109" s="50"/>
      <c r="D109" s="50"/>
      <c r="E109" s="50"/>
      <c r="F109" s="50"/>
      <c r="G109" s="50"/>
      <c r="H109" s="50"/>
      <c r="I109" s="50"/>
      <c r="J109" s="50"/>
      <c r="K109" s="53" t="s">
        <v>27</v>
      </c>
      <c r="L109" s="54"/>
      <c r="M109" s="54"/>
      <c r="N109" s="89"/>
      <c r="O109" s="54"/>
      <c r="P109" s="50"/>
      <c r="Q109" s="50"/>
      <c r="R109" s="7"/>
      <c r="S109" s="7"/>
      <c r="T109" s="7"/>
    </row>
    <row r="110" spans="1:26" ht="15.75" customHeight="1">
      <c r="A110" s="52">
        <f>A91+1</f>
        <v>73</v>
      </c>
      <c r="B110" s="52"/>
      <c r="C110" s="50"/>
      <c r="D110" s="50"/>
      <c r="E110" s="50"/>
      <c r="F110" s="76"/>
      <c r="G110" s="50"/>
      <c r="H110" s="50"/>
      <c r="I110" s="50"/>
      <c r="J110" s="50"/>
      <c r="K110" s="50"/>
      <c r="L110" s="54"/>
      <c r="M110" s="54"/>
      <c r="N110" s="89"/>
      <c r="O110" s="54"/>
      <c r="P110" s="50"/>
      <c r="Q110" s="50"/>
      <c r="Z110" s="4"/>
    </row>
    <row r="111" spans="1:26" ht="15.75" customHeight="1">
      <c r="A111" s="52">
        <f t="shared" si="4"/>
        <v>74</v>
      </c>
      <c r="B111" s="52"/>
      <c r="C111" s="50" t="s">
        <v>120</v>
      </c>
      <c r="D111" s="94"/>
      <c r="E111" s="94"/>
      <c r="F111" s="94"/>
      <c r="G111" s="94"/>
      <c r="H111" s="94"/>
      <c r="I111" s="94"/>
      <c r="J111" s="94"/>
      <c r="K111" s="50"/>
      <c r="L111" s="54"/>
      <c r="M111" s="54"/>
      <c r="N111" s="89"/>
      <c r="O111" s="54"/>
      <c r="P111" s="50"/>
      <c r="Q111" s="50"/>
      <c r="Z111" s="4"/>
    </row>
    <row r="112" spans="1:26" ht="15.75" customHeight="1">
      <c r="A112" s="52">
        <f t="shared" si="4"/>
        <v>75</v>
      </c>
      <c r="B112" s="52"/>
      <c r="C112" s="50"/>
      <c r="D112" s="94"/>
      <c r="E112" s="94"/>
      <c r="F112" s="94"/>
      <c r="G112" s="94"/>
      <c r="H112" s="94"/>
      <c r="I112" s="94"/>
      <c r="J112" s="94"/>
      <c r="K112" s="50"/>
      <c r="L112" s="54"/>
      <c r="M112" s="54"/>
      <c r="N112" s="89"/>
      <c r="O112" s="54"/>
      <c r="P112" s="50"/>
      <c r="Q112" s="50"/>
      <c r="Z112" s="4"/>
    </row>
    <row r="113" spans="1:26" ht="15.75" customHeight="1">
      <c r="A113" s="52">
        <f t="shared" si="4"/>
        <v>76</v>
      </c>
      <c r="B113" s="52"/>
      <c r="C113" s="50" t="s">
        <v>121</v>
      </c>
      <c r="D113" s="50"/>
      <c r="E113" s="50"/>
      <c r="F113" s="50"/>
      <c r="G113" s="50"/>
      <c r="H113" s="60"/>
      <c r="I113" s="50"/>
      <c r="J113" s="50"/>
      <c r="K113" s="54">
        <f>F40+F41</f>
        <v>2411911.4361472884</v>
      </c>
      <c r="L113" s="54"/>
      <c r="M113" s="54"/>
      <c r="N113" s="89"/>
      <c r="O113" s="54"/>
      <c r="P113" s="50"/>
      <c r="Q113" s="50"/>
      <c r="Z113" s="4"/>
    </row>
    <row r="114" spans="1:26" ht="15.75" customHeight="1" thickBot="1">
      <c r="A114" s="52">
        <f t="shared" si="4"/>
        <v>77</v>
      </c>
      <c r="B114" s="52"/>
      <c r="C114" s="61" t="s">
        <v>122</v>
      </c>
      <c r="D114" s="62"/>
      <c r="E114" s="58"/>
      <c r="F114" s="58"/>
      <c r="G114" s="54"/>
      <c r="H114" s="54"/>
      <c r="I114" s="50"/>
      <c r="J114" s="54"/>
      <c r="K114" s="253">
        <v>0</v>
      </c>
      <c r="L114" s="54"/>
      <c r="M114" s="54"/>
      <c r="N114" s="455"/>
      <c r="O114" s="54"/>
      <c r="P114" s="50"/>
      <c r="Q114" s="50"/>
      <c r="Z114" s="4"/>
    </row>
    <row r="115" spans="1:26" ht="15.75" customHeight="1">
      <c r="A115" s="52">
        <f t="shared" si="4"/>
        <v>78</v>
      </c>
      <c r="B115" s="52"/>
      <c r="C115" s="63" t="s">
        <v>123</v>
      </c>
      <c r="D115" s="51"/>
      <c r="E115" s="51"/>
      <c r="F115" s="51"/>
      <c r="G115" s="51"/>
      <c r="H115" s="64"/>
      <c r="I115" s="50"/>
      <c r="J115" s="51"/>
      <c r="K115" s="54">
        <f>+K113-K114</f>
        <v>2411911.4361472884</v>
      </c>
      <c r="L115" s="54"/>
      <c r="M115" s="54"/>
      <c r="N115" s="89"/>
      <c r="O115" s="54"/>
      <c r="P115" s="50"/>
      <c r="Q115" s="50"/>
      <c r="Z115" s="4"/>
    </row>
    <row r="116" spans="1:26" ht="15.75" customHeight="1">
      <c r="A116" s="52">
        <f t="shared" si="4"/>
        <v>79</v>
      </c>
      <c r="B116" s="52"/>
      <c r="C116" s="63"/>
      <c r="D116" s="50"/>
      <c r="E116" s="54"/>
      <c r="F116" s="54"/>
      <c r="G116" s="54"/>
      <c r="H116" s="54"/>
      <c r="I116" s="50"/>
      <c r="J116" s="50"/>
      <c r="K116" s="94"/>
      <c r="L116" s="54"/>
      <c r="M116" s="54"/>
      <c r="N116" s="89"/>
      <c r="O116" s="54"/>
      <c r="P116" s="50"/>
      <c r="Q116" s="50"/>
      <c r="Z116" s="4"/>
    </row>
    <row r="117" spans="1:26" ht="15.75" customHeight="1">
      <c r="A117" s="52">
        <f t="shared" si="4"/>
        <v>80</v>
      </c>
      <c r="B117" s="52"/>
      <c r="C117" s="63" t="s">
        <v>124</v>
      </c>
      <c r="D117" s="50"/>
      <c r="E117" s="54"/>
      <c r="F117" s="54"/>
      <c r="G117" s="54"/>
      <c r="H117" s="54"/>
      <c r="I117" s="50"/>
      <c r="J117" s="54"/>
      <c r="K117" s="65">
        <f>IF(K113&gt;0,K115/K113,0)</f>
        <v>1</v>
      </c>
      <c r="L117" s="54"/>
      <c r="M117" s="54"/>
      <c r="N117" s="76"/>
      <c r="O117" s="54"/>
      <c r="P117" s="50"/>
      <c r="Q117" s="50"/>
      <c r="Z117" s="4"/>
    </row>
    <row r="118" spans="1:26" ht="15.75" customHeight="1">
      <c r="A118" s="52">
        <f t="shared" si="4"/>
        <v>81</v>
      </c>
      <c r="B118" s="52"/>
      <c r="C118" s="63" t="s">
        <v>125</v>
      </c>
      <c r="D118" s="50"/>
      <c r="E118" s="54"/>
      <c r="F118" s="54"/>
      <c r="G118" s="54"/>
      <c r="H118" s="54"/>
      <c r="I118" s="50"/>
      <c r="J118" s="50" t="s">
        <v>34</v>
      </c>
      <c r="K118" s="65">
        <f>K91</f>
        <v>5.3299292704582543E-2</v>
      </c>
      <c r="L118" s="54"/>
      <c r="M118" s="54"/>
      <c r="N118" s="76"/>
      <c r="O118" s="54"/>
      <c r="P118" s="50"/>
      <c r="Q118" s="50"/>
      <c r="Z118" s="4"/>
    </row>
    <row r="119" spans="1:26" ht="16.5" customHeight="1">
      <c r="A119" s="52">
        <f t="shared" si="4"/>
        <v>82</v>
      </c>
      <c r="B119" s="52"/>
      <c r="C119" s="63" t="s">
        <v>126</v>
      </c>
      <c r="D119" s="50"/>
      <c r="E119" s="50"/>
      <c r="F119" s="50"/>
      <c r="G119" s="50"/>
      <c r="H119" s="50"/>
      <c r="I119" s="50"/>
      <c r="J119" s="50" t="s">
        <v>127</v>
      </c>
      <c r="K119" s="57">
        <f>+K118*K117</f>
        <v>5.3299292704582543E-2</v>
      </c>
      <c r="L119" s="50"/>
      <c r="M119" s="50"/>
      <c r="N119" s="76"/>
      <c r="O119" s="54"/>
      <c r="P119" s="50"/>
      <c r="Q119" s="50"/>
    </row>
    <row r="120" spans="1:26" ht="16.5" customHeight="1">
      <c r="A120" s="52">
        <f t="shared" si="4"/>
        <v>83</v>
      </c>
      <c r="B120" s="52"/>
      <c r="C120" s="50"/>
      <c r="D120" s="50"/>
      <c r="E120" s="54"/>
      <c r="F120" s="76"/>
      <c r="G120" s="80"/>
      <c r="H120" s="92"/>
      <c r="I120" s="54"/>
      <c r="J120" s="54"/>
      <c r="K120" s="54"/>
      <c r="L120" s="54"/>
      <c r="M120" s="54"/>
      <c r="N120" s="76"/>
      <c r="O120" s="54"/>
      <c r="P120" s="50"/>
      <c r="Q120" s="50"/>
    </row>
    <row r="121" spans="1:26" ht="16.5" customHeight="1">
      <c r="A121" s="52">
        <f t="shared" si="4"/>
        <v>84</v>
      </c>
      <c r="B121" s="52"/>
      <c r="C121" s="50"/>
      <c r="D121" s="50"/>
      <c r="E121" s="54"/>
      <c r="F121" s="76"/>
      <c r="G121" s="54"/>
      <c r="H121" s="54"/>
      <c r="I121" s="54"/>
      <c r="J121" s="54"/>
      <c r="K121" s="54"/>
      <c r="L121" s="54"/>
      <c r="M121" s="54"/>
      <c r="N121" s="76"/>
      <c r="O121" s="54"/>
      <c r="P121" s="50"/>
      <c r="Q121" s="50"/>
    </row>
    <row r="122" spans="1:26" ht="16.5" customHeight="1" thickBot="1">
      <c r="A122" s="52">
        <f t="shared" si="4"/>
        <v>85</v>
      </c>
      <c r="B122" s="52"/>
      <c r="C122" s="50" t="s">
        <v>128</v>
      </c>
      <c r="D122" s="95"/>
      <c r="E122" s="54"/>
      <c r="F122" s="96" t="s">
        <v>129</v>
      </c>
      <c r="G122" s="97" t="s">
        <v>34</v>
      </c>
      <c r="H122" s="54"/>
      <c r="I122" s="97" t="s">
        <v>130</v>
      </c>
      <c r="J122" s="54"/>
      <c r="K122" s="54"/>
      <c r="L122" s="54"/>
      <c r="M122" s="54"/>
      <c r="N122" s="76"/>
      <c r="O122" s="54"/>
      <c r="P122" s="50"/>
      <c r="Q122" s="50"/>
    </row>
    <row r="123" spans="1:26" ht="16.5" customHeight="1">
      <c r="A123" s="52">
        <f t="shared" si="4"/>
        <v>86</v>
      </c>
      <c r="B123" s="52"/>
      <c r="C123" s="50" t="s">
        <v>131</v>
      </c>
      <c r="D123" s="50"/>
      <c r="E123" s="54"/>
      <c r="F123" s="76">
        <v>0</v>
      </c>
      <c r="G123" s="98">
        <v>0</v>
      </c>
      <c r="H123" s="99"/>
      <c r="I123" s="76">
        <f>F123*G123</f>
        <v>0</v>
      </c>
      <c r="J123" s="54"/>
      <c r="K123" s="54"/>
      <c r="L123" s="54"/>
      <c r="M123" s="54"/>
      <c r="N123" s="76"/>
      <c r="O123" s="54"/>
      <c r="P123" s="50"/>
      <c r="Q123" s="50"/>
    </row>
    <row r="124" spans="1:26" ht="16.5" customHeight="1">
      <c r="A124" s="52">
        <f t="shared" si="4"/>
        <v>87</v>
      </c>
      <c r="B124" s="52"/>
      <c r="C124" s="50" t="s">
        <v>132</v>
      </c>
      <c r="D124" s="50"/>
      <c r="E124" s="54"/>
      <c r="F124" s="76">
        <v>1</v>
      </c>
      <c r="G124" s="252">
        <f>'H-32A-WP04 - Zonal Investment'!G56</f>
        <v>5.3299292704582495E-2</v>
      </c>
      <c r="H124" s="99"/>
      <c r="I124" s="76">
        <f>F124*G124</f>
        <v>5.3299292704582495E-2</v>
      </c>
      <c r="J124" s="54"/>
      <c r="K124" s="54"/>
      <c r="L124" s="54"/>
      <c r="M124" s="54"/>
      <c r="N124" s="76"/>
      <c r="O124" s="54"/>
      <c r="P124" s="50"/>
      <c r="Q124" s="50"/>
    </row>
    <row r="125" spans="1:26" ht="16.5" customHeight="1">
      <c r="A125" s="52">
        <f t="shared" si="4"/>
        <v>88</v>
      </c>
      <c r="B125" s="52"/>
      <c r="C125" s="50" t="s">
        <v>133</v>
      </c>
      <c r="D125" s="50"/>
      <c r="E125" s="54"/>
      <c r="F125" s="76">
        <v>0</v>
      </c>
      <c r="G125" s="98">
        <v>0</v>
      </c>
      <c r="H125" s="99"/>
      <c r="I125" s="76">
        <f>F125*G125</f>
        <v>0</v>
      </c>
      <c r="J125" s="54"/>
      <c r="K125" s="92" t="s">
        <v>134</v>
      </c>
      <c r="L125" s="54"/>
      <c r="M125" s="54"/>
      <c r="N125" s="76"/>
      <c r="O125" s="54"/>
      <c r="P125" s="50"/>
      <c r="Q125" s="50"/>
    </row>
    <row r="126" spans="1:26" ht="16.5" customHeight="1" thickBot="1">
      <c r="A126" s="52">
        <f t="shared" si="4"/>
        <v>89</v>
      </c>
      <c r="B126" s="52"/>
      <c r="C126" s="50" t="s">
        <v>135</v>
      </c>
      <c r="D126" s="50"/>
      <c r="E126" s="54"/>
      <c r="F126" s="76">
        <v>0</v>
      </c>
      <c r="G126" s="98">
        <v>0</v>
      </c>
      <c r="H126" s="99"/>
      <c r="I126" s="86">
        <f>F126*G126</f>
        <v>0</v>
      </c>
      <c r="J126" s="54"/>
      <c r="K126" s="53" t="s">
        <v>136</v>
      </c>
      <c r="L126" s="54"/>
      <c r="M126" s="54"/>
      <c r="N126" s="76"/>
      <c r="O126" s="54"/>
      <c r="P126" s="50"/>
      <c r="Q126" s="50"/>
    </row>
    <row r="127" spans="1:26" ht="16.5" customHeight="1">
      <c r="A127" s="52">
        <f t="shared" si="4"/>
        <v>90</v>
      </c>
      <c r="B127" s="52"/>
      <c r="C127" s="50" t="s">
        <v>137</v>
      </c>
      <c r="D127" s="50"/>
      <c r="E127" s="54"/>
      <c r="F127" s="76">
        <f>SUM(F123:F126)</f>
        <v>1</v>
      </c>
      <c r="G127" s="54"/>
      <c r="H127" s="54"/>
      <c r="I127" s="76">
        <f>SUM(I123:I126)</f>
        <v>5.3299292704582495E-2</v>
      </c>
      <c r="J127" s="60" t="s">
        <v>138</v>
      </c>
      <c r="K127" s="100">
        <f>IF(I127&gt;0,I127/F127,0)</f>
        <v>5.3299292704582495E-2</v>
      </c>
      <c r="L127" s="101" t="s">
        <v>139</v>
      </c>
      <c r="M127" s="101"/>
      <c r="N127" s="491"/>
      <c r="O127" s="54"/>
      <c r="P127" s="50"/>
      <c r="Q127" s="50"/>
    </row>
    <row r="128" spans="1:26" ht="16.5" customHeight="1">
      <c r="A128" s="52">
        <f t="shared" si="4"/>
        <v>91</v>
      </c>
      <c r="B128" s="52"/>
      <c r="C128" s="50"/>
      <c r="D128" s="50"/>
      <c r="E128" s="54"/>
      <c r="F128" s="76"/>
      <c r="G128" s="54"/>
      <c r="H128" s="54"/>
      <c r="I128" s="54"/>
      <c r="J128" s="54"/>
      <c r="K128" s="54"/>
      <c r="L128" s="54"/>
      <c r="M128" s="54"/>
      <c r="N128" s="76"/>
      <c r="O128" s="54"/>
      <c r="P128" s="50"/>
      <c r="Q128" s="50"/>
    </row>
    <row r="129" spans="1:24">
      <c r="A129" s="52">
        <f t="shared" si="4"/>
        <v>92</v>
      </c>
      <c r="B129" s="52"/>
      <c r="C129" s="131"/>
      <c r="D129" s="131"/>
      <c r="E129" s="54"/>
      <c r="F129" s="102"/>
      <c r="G129" s="54"/>
      <c r="H129" s="54"/>
      <c r="I129" s="54"/>
      <c r="J129" s="54"/>
      <c r="K129" s="50"/>
      <c r="L129" s="54"/>
      <c r="M129" s="54"/>
      <c r="N129" s="89"/>
      <c r="O129" s="54"/>
      <c r="P129" s="50"/>
      <c r="Q129" s="50"/>
    </row>
    <row r="130" spans="1:24">
      <c r="A130" s="52">
        <f t="shared" si="4"/>
        <v>93</v>
      </c>
      <c r="B130" s="52"/>
      <c r="C130" s="63"/>
      <c r="D130" s="63"/>
      <c r="E130" s="89"/>
      <c r="F130" s="103"/>
      <c r="G130" s="120"/>
      <c r="H130" s="133"/>
      <c r="I130" s="132"/>
      <c r="J130" s="132"/>
      <c r="K130" s="132"/>
      <c r="L130" s="101"/>
      <c r="M130" s="101"/>
      <c r="N130" s="492"/>
      <c r="O130" s="50"/>
      <c r="P130" s="50"/>
      <c r="Q130" s="50"/>
      <c r="U130" s="16"/>
      <c r="W130" s="18"/>
      <c r="X130" s="16"/>
    </row>
    <row r="131" spans="1:24">
      <c r="A131" s="52">
        <f t="shared" si="4"/>
        <v>94</v>
      </c>
      <c r="B131" s="104"/>
      <c r="C131" s="104"/>
      <c r="D131" s="104"/>
      <c r="E131" s="104" t="s">
        <v>140</v>
      </c>
      <c r="F131" s="104"/>
      <c r="G131" s="104"/>
      <c r="H131" s="104"/>
      <c r="I131" s="104"/>
      <c r="J131" s="104"/>
      <c r="K131" s="105"/>
      <c r="L131" s="50"/>
      <c r="M131" s="50"/>
      <c r="N131" s="76"/>
      <c r="O131" s="106"/>
      <c r="P131" s="50"/>
      <c r="Q131" s="50"/>
    </row>
    <row r="132" spans="1:24">
      <c r="A132" s="52">
        <f t="shared" si="4"/>
        <v>95</v>
      </c>
      <c r="B132" s="104"/>
      <c r="C132" s="104"/>
      <c r="D132" s="107" t="s">
        <v>2</v>
      </c>
      <c r="E132" s="107" t="s">
        <v>141</v>
      </c>
      <c r="F132" s="107"/>
      <c r="G132" s="107"/>
      <c r="H132" s="107"/>
      <c r="I132" s="104"/>
      <c r="J132" s="104"/>
      <c r="K132" s="50"/>
      <c r="L132" s="104"/>
      <c r="M132" s="104"/>
      <c r="N132" s="493"/>
      <c r="O132" s="104"/>
      <c r="P132" s="50"/>
      <c r="Q132" s="50"/>
    </row>
    <row r="133" spans="1:24">
      <c r="A133" s="52">
        <f t="shared" si="4"/>
        <v>96</v>
      </c>
      <c r="B133" s="104"/>
      <c r="C133" s="108"/>
      <c r="D133" s="104"/>
      <c r="E133" s="107"/>
      <c r="F133" s="107"/>
      <c r="G133" s="107"/>
      <c r="H133" s="107"/>
      <c r="I133" s="104"/>
      <c r="J133" s="109"/>
      <c r="K133" s="50"/>
      <c r="L133" s="104"/>
      <c r="M133" s="104"/>
      <c r="N133" s="494"/>
      <c r="O133" s="104"/>
      <c r="P133" s="50"/>
      <c r="Q133" s="50"/>
    </row>
    <row r="134" spans="1:24">
      <c r="A134" s="52">
        <f t="shared" si="4"/>
        <v>97</v>
      </c>
      <c r="B134" s="104"/>
      <c r="C134" s="108"/>
      <c r="D134" s="104"/>
      <c r="E134" s="107"/>
      <c r="F134" s="107"/>
      <c r="G134" s="107"/>
      <c r="H134" s="107"/>
      <c r="I134" s="104"/>
      <c r="J134" s="109"/>
      <c r="K134" s="50"/>
      <c r="L134" s="104"/>
      <c r="M134" s="104"/>
      <c r="N134" s="495"/>
      <c r="O134" s="107"/>
      <c r="P134" s="50"/>
      <c r="Q134" s="50"/>
    </row>
    <row r="135" spans="1:24">
      <c r="A135" s="52">
        <f t="shared" si="4"/>
        <v>98</v>
      </c>
      <c r="B135" s="104"/>
      <c r="C135" s="108"/>
      <c r="D135" s="104"/>
      <c r="E135" s="107"/>
      <c r="F135" s="107"/>
      <c r="G135" s="107"/>
      <c r="H135" s="107"/>
      <c r="I135" s="104"/>
      <c r="J135" s="109"/>
      <c r="K135" s="50"/>
      <c r="L135" s="104"/>
      <c r="M135" s="104"/>
      <c r="N135" s="495"/>
      <c r="O135" s="107"/>
      <c r="P135" s="50"/>
      <c r="Q135" s="50"/>
    </row>
    <row r="136" spans="1:24">
      <c r="A136" s="52">
        <f t="shared" si="4"/>
        <v>99</v>
      </c>
      <c r="B136" s="104"/>
      <c r="C136" s="104" t="s">
        <v>142</v>
      </c>
      <c r="D136" s="104"/>
      <c r="E136" s="107"/>
      <c r="F136" s="107"/>
      <c r="G136" s="107"/>
      <c r="H136" s="107"/>
      <c r="I136" s="104"/>
      <c r="J136" s="107"/>
      <c r="K136" s="50"/>
      <c r="L136" s="104"/>
      <c r="M136" s="104"/>
      <c r="N136" s="495"/>
      <c r="O136" s="107"/>
      <c r="P136" s="50"/>
      <c r="Q136" s="50"/>
    </row>
    <row r="137" spans="1:24">
      <c r="A137" s="52">
        <f t="shared" si="4"/>
        <v>100</v>
      </c>
      <c r="B137" s="104"/>
      <c r="C137" s="104" t="s">
        <v>143</v>
      </c>
      <c r="D137" s="104"/>
      <c r="E137" s="107"/>
      <c r="F137" s="107"/>
      <c r="G137" s="107"/>
      <c r="H137" s="107"/>
      <c r="I137" s="104"/>
      <c r="J137" s="107"/>
      <c r="K137" s="50"/>
      <c r="L137" s="104"/>
      <c r="M137" s="104"/>
      <c r="N137" s="494"/>
      <c r="O137" s="107"/>
      <c r="P137" s="50"/>
      <c r="Q137" s="50"/>
    </row>
    <row r="138" spans="1:24">
      <c r="A138" s="52">
        <f t="shared" si="4"/>
        <v>101</v>
      </c>
      <c r="B138" s="104"/>
      <c r="C138" s="104"/>
      <c r="D138" s="104"/>
      <c r="E138" s="107"/>
      <c r="F138" s="107"/>
      <c r="G138" s="107"/>
      <c r="H138" s="107"/>
      <c r="I138" s="104"/>
      <c r="J138" s="107"/>
      <c r="K138" s="50"/>
      <c r="L138" s="104"/>
      <c r="M138" s="104"/>
      <c r="N138" s="494"/>
      <c r="O138" s="107"/>
      <c r="P138" s="50"/>
      <c r="Q138" s="50"/>
    </row>
    <row r="139" spans="1:24" ht="15.75" customHeight="1">
      <c r="A139" s="52">
        <f t="shared" si="4"/>
        <v>102</v>
      </c>
      <c r="B139" s="134" t="s">
        <v>14</v>
      </c>
      <c r="C139" s="104"/>
      <c r="D139" s="104"/>
      <c r="E139" s="107"/>
      <c r="F139" s="107"/>
      <c r="G139" s="107"/>
      <c r="H139" s="107"/>
      <c r="I139" s="104"/>
      <c r="J139" s="107"/>
      <c r="K139" s="50"/>
      <c r="L139" s="104"/>
      <c r="M139" s="104"/>
      <c r="N139" s="494"/>
      <c r="O139" s="107"/>
      <c r="P139" s="50"/>
      <c r="Q139" s="50"/>
    </row>
    <row r="140" spans="1:24">
      <c r="A140" s="52">
        <f t="shared" si="4"/>
        <v>103</v>
      </c>
      <c r="B140" s="110" t="s">
        <v>144</v>
      </c>
      <c r="C140" s="111" t="s">
        <v>145</v>
      </c>
      <c r="D140" s="111"/>
      <c r="E140" s="111"/>
      <c r="F140" s="111"/>
      <c r="G140" s="111"/>
      <c r="H140" s="111"/>
      <c r="I140" s="111"/>
      <c r="J140" s="111"/>
      <c r="K140" s="50"/>
      <c r="L140" s="104"/>
      <c r="M140" s="104"/>
      <c r="N140" s="494"/>
      <c r="O140" s="107"/>
      <c r="P140" s="50"/>
      <c r="Q140" s="50"/>
    </row>
    <row r="141" spans="1:24">
      <c r="A141" s="52">
        <f t="shared" si="4"/>
        <v>104</v>
      </c>
      <c r="B141" s="110" t="s">
        <v>146</v>
      </c>
      <c r="C141" s="111" t="s">
        <v>147</v>
      </c>
      <c r="D141" s="111"/>
      <c r="E141" s="111"/>
      <c r="F141" s="111"/>
      <c r="G141" s="111"/>
      <c r="H141" s="111"/>
      <c r="I141" s="111"/>
      <c r="J141" s="111"/>
      <c r="K141" s="50"/>
      <c r="L141" s="111"/>
      <c r="M141" s="111"/>
      <c r="N141" s="496"/>
      <c r="O141" s="111"/>
      <c r="P141" s="50"/>
      <c r="Q141" s="50"/>
    </row>
    <row r="142" spans="1:24">
      <c r="A142" s="52">
        <f t="shared" si="4"/>
        <v>105</v>
      </c>
      <c r="B142" s="110" t="s">
        <v>148</v>
      </c>
      <c r="C142" s="50" t="s">
        <v>149</v>
      </c>
      <c r="D142" s="111"/>
      <c r="E142" s="111"/>
      <c r="F142" s="111"/>
      <c r="G142" s="111"/>
      <c r="H142" s="111"/>
      <c r="I142" s="111"/>
      <c r="J142" s="111"/>
      <c r="K142" s="50"/>
      <c r="L142" s="111"/>
      <c r="M142" s="111"/>
      <c r="N142" s="496"/>
      <c r="O142" s="111"/>
      <c r="P142" s="50"/>
      <c r="Q142" s="50"/>
    </row>
    <row r="143" spans="1:24" ht="15" customHeight="1">
      <c r="A143" s="52">
        <f t="shared" si="4"/>
        <v>106</v>
      </c>
      <c r="C143" s="50" t="s">
        <v>150</v>
      </c>
      <c r="D143" s="111"/>
      <c r="E143" s="111"/>
      <c r="F143" s="111"/>
      <c r="G143" s="111"/>
      <c r="H143" s="111"/>
      <c r="I143" s="111"/>
      <c r="J143" s="111"/>
      <c r="K143" s="50"/>
      <c r="L143" s="111"/>
      <c r="M143" s="111"/>
      <c r="N143" s="496"/>
      <c r="O143" s="111"/>
      <c r="P143" s="50"/>
      <c r="Q143" s="50"/>
    </row>
    <row r="144" spans="1:24" ht="15" customHeight="1">
      <c r="A144" s="52">
        <f t="shared" si="4"/>
        <v>107</v>
      </c>
      <c r="C144" s="50" t="s">
        <v>151</v>
      </c>
      <c r="D144" s="111"/>
      <c r="E144" s="111"/>
      <c r="F144" s="111"/>
      <c r="G144" s="111"/>
      <c r="H144" s="111"/>
      <c r="I144" s="111"/>
      <c r="J144" s="111"/>
      <c r="K144" s="50"/>
      <c r="L144" s="111"/>
      <c r="M144" s="111"/>
      <c r="N144" s="496"/>
      <c r="O144" s="111"/>
      <c r="P144" s="50"/>
      <c r="Q144" s="50"/>
    </row>
    <row r="145" spans="1:18" ht="15" customHeight="1">
      <c r="A145" s="52">
        <f t="shared" si="4"/>
        <v>108</v>
      </c>
      <c r="B145" s="113"/>
      <c r="C145" s="50" t="s">
        <v>152</v>
      </c>
      <c r="D145" s="113"/>
      <c r="E145" s="113"/>
      <c r="F145" s="113"/>
      <c r="G145" s="113"/>
      <c r="H145" s="113"/>
      <c r="I145" s="113"/>
      <c r="J145" s="113"/>
      <c r="K145" s="50"/>
      <c r="L145" s="111"/>
      <c r="M145" s="111"/>
      <c r="N145" s="496"/>
      <c r="O145" s="111"/>
      <c r="P145" s="50"/>
      <c r="Q145" s="50"/>
    </row>
    <row r="146" spans="1:18" ht="15" customHeight="1">
      <c r="A146" s="52">
        <f t="shared" si="4"/>
        <v>109</v>
      </c>
      <c r="B146" s="110" t="s">
        <v>153</v>
      </c>
      <c r="C146" s="111" t="s">
        <v>154</v>
      </c>
      <c r="D146" s="113"/>
      <c r="E146" s="113"/>
      <c r="F146" s="113"/>
      <c r="G146" s="113"/>
      <c r="H146" s="113"/>
      <c r="I146" s="113"/>
      <c r="J146" s="113"/>
      <c r="K146" s="50"/>
      <c r="L146" s="113"/>
      <c r="M146" s="113"/>
      <c r="N146" s="497"/>
      <c r="O146" s="113"/>
      <c r="P146" s="50"/>
      <c r="Q146" s="50"/>
    </row>
    <row r="147" spans="1:18" ht="15" customHeight="1">
      <c r="A147" s="52">
        <f t="shared" si="4"/>
        <v>110</v>
      </c>
      <c r="B147" s="110"/>
      <c r="C147" s="111" t="s">
        <v>155</v>
      </c>
      <c r="D147" s="113"/>
      <c r="E147" s="113"/>
      <c r="F147" s="113"/>
      <c r="G147" s="113"/>
      <c r="H147" s="113"/>
      <c r="I147" s="113"/>
      <c r="J147" s="113"/>
      <c r="K147" s="50"/>
      <c r="L147" s="113"/>
      <c r="M147" s="113"/>
      <c r="N147" s="497"/>
      <c r="O147" s="113"/>
      <c r="P147" s="50"/>
      <c r="Q147" s="50"/>
    </row>
    <row r="148" spans="1:18" ht="15" customHeight="1">
      <c r="A148" s="52">
        <f t="shared" si="4"/>
        <v>111</v>
      </c>
      <c r="B148" s="110" t="s">
        <v>156</v>
      </c>
      <c r="C148" s="50" t="s">
        <v>157</v>
      </c>
      <c r="D148" s="50"/>
      <c r="E148" s="50"/>
      <c r="F148" s="50"/>
      <c r="G148" s="50"/>
      <c r="H148" s="50"/>
      <c r="I148" s="50"/>
      <c r="J148" s="50"/>
      <c r="K148" s="50"/>
      <c r="L148" s="113"/>
      <c r="M148" s="113"/>
      <c r="N148" s="497"/>
      <c r="O148" s="113"/>
      <c r="P148" s="50"/>
      <c r="Q148" s="50"/>
    </row>
    <row r="149" spans="1:18" ht="15" customHeight="1">
      <c r="A149" s="52">
        <f t="shared" si="4"/>
        <v>112</v>
      </c>
      <c r="B149" s="112" t="s">
        <v>158</v>
      </c>
      <c r="C149" s="586" t="s">
        <v>159</v>
      </c>
      <c r="D149" s="586"/>
      <c r="E149" s="586"/>
      <c r="F149" s="586"/>
      <c r="G149" s="586"/>
      <c r="H149" s="586"/>
      <c r="I149" s="586"/>
      <c r="J149" s="586"/>
      <c r="K149" s="586"/>
      <c r="L149" s="586"/>
      <c r="M149" s="489"/>
      <c r="N149" s="498"/>
      <c r="O149" s="113"/>
      <c r="P149" s="50"/>
      <c r="Q149" s="50"/>
    </row>
    <row r="150" spans="1:18" ht="15" customHeight="1">
      <c r="A150" s="52">
        <f t="shared" si="4"/>
        <v>113</v>
      </c>
      <c r="B150" s="112"/>
      <c r="C150" s="586" t="s">
        <v>160</v>
      </c>
      <c r="D150" s="586"/>
      <c r="E150" s="586"/>
      <c r="F150" s="586"/>
      <c r="G150" s="586"/>
      <c r="H150" s="586"/>
      <c r="I150" s="586"/>
      <c r="J150" s="586"/>
      <c r="K150" s="586"/>
      <c r="L150" s="586"/>
      <c r="M150" s="489"/>
      <c r="N150" s="498"/>
      <c r="O150" s="113"/>
      <c r="P150" s="50"/>
      <c r="Q150" s="50"/>
      <c r="R150" s="50"/>
    </row>
    <row r="151" spans="1:18" ht="15" customHeight="1">
      <c r="A151" s="52">
        <f t="shared" si="4"/>
        <v>114</v>
      </c>
      <c r="B151" s="112" t="s">
        <v>161</v>
      </c>
      <c r="C151" s="248" t="s">
        <v>162</v>
      </c>
      <c r="D151" s="113"/>
      <c r="E151" s="113"/>
      <c r="F151" s="113"/>
      <c r="G151" s="113"/>
      <c r="H151" s="113"/>
      <c r="I151" s="113"/>
      <c r="J151" s="113"/>
      <c r="K151" s="113"/>
      <c r="L151" s="113"/>
      <c r="M151" s="113"/>
      <c r="N151" s="497"/>
      <c r="O151" s="113"/>
      <c r="P151" s="50"/>
      <c r="Q151" s="50"/>
      <c r="R151" s="50"/>
    </row>
    <row r="152" spans="1:18" ht="15" customHeight="1">
      <c r="A152" s="52">
        <f t="shared" si="4"/>
        <v>115</v>
      </c>
      <c r="B152" s="50"/>
      <c r="C152" s="248" t="s">
        <v>163</v>
      </c>
      <c r="D152" s="113"/>
      <c r="E152" s="113"/>
      <c r="F152" s="113"/>
      <c r="G152" s="113"/>
      <c r="H152" s="113"/>
      <c r="I152" s="113"/>
      <c r="J152" s="113"/>
      <c r="K152" s="113"/>
      <c r="L152" s="113"/>
      <c r="M152" s="113"/>
      <c r="N152" s="497"/>
      <c r="O152" s="113"/>
      <c r="P152" s="50"/>
      <c r="Q152" s="50"/>
      <c r="R152" s="50"/>
    </row>
    <row r="153" spans="1:18" ht="15" customHeight="1">
      <c r="A153" s="52">
        <f t="shared" si="4"/>
        <v>116</v>
      </c>
      <c r="B153" s="60" t="s">
        <v>164</v>
      </c>
      <c r="C153" s="248" t="s">
        <v>165</v>
      </c>
      <c r="D153" s="113"/>
      <c r="E153" s="113"/>
      <c r="F153" s="113"/>
      <c r="G153" s="113"/>
      <c r="H153" s="113"/>
      <c r="I153" s="113"/>
      <c r="J153" s="113"/>
      <c r="K153" s="113"/>
      <c r="L153" s="113"/>
      <c r="M153" s="113"/>
      <c r="N153" s="497"/>
      <c r="O153" s="113"/>
      <c r="P153" s="50"/>
      <c r="Q153" s="50"/>
      <c r="R153" s="50"/>
    </row>
    <row r="154" spans="1:18" ht="15" customHeight="1">
      <c r="A154" s="52">
        <f t="shared" si="4"/>
        <v>117</v>
      </c>
      <c r="B154" s="112"/>
      <c r="C154" s="248" t="s">
        <v>166</v>
      </c>
      <c r="D154" s="118"/>
      <c r="E154" s="118"/>
      <c r="F154" s="118"/>
      <c r="G154" s="118"/>
      <c r="H154" s="118"/>
      <c r="I154" s="118"/>
      <c r="J154" s="118"/>
      <c r="K154" s="118"/>
      <c r="L154" s="118"/>
      <c r="M154" s="118"/>
      <c r="N154" s="499"/>
      <c r="O154" s="113"/>
      <c r="P154" s="50"/>
      <c r="Q154" s="50"/>
      <c r="R154" s="50"/>
    </row>
    <row r="155" spans="1:18" ht="15" customHeight="1">
      <c r="A155" s="52">
        <f t="shared" si="4"/>
        <v>118</v>
      </c>
      <c r="B155" s="112" t="s">
        <v>167</v>
      </c>
      <c r="C155" s="114" t="s">
        <v>168</v>
      </c>
      <c r="D155" s="114"/>
      <c r="E155" s="113"/>
      <c r="F155" s="115"/>
      <c r="G155" s="113"/>
      <c r="H155" s="116"/>
      <c r="I155" s="116"/>
      <c r="J155" s="113"/>
      <c r="K155" s="116"/>
      <c r="L155" s="113"/>
      <c r="M155" s="113"/>
      <c r="N155" s="497"/>
      <c r="O155" s="113"/>
      <c r="P155" s="50"/>
      <c r="Q155" s="50"/>
      <c r="R155" s="50"/>
    </row>
    <row r="156" spans="1:18" ht="15" customHeight="1">
      <c r="A156" s="52">
        <f t="shared" si="4"/>
        <v>119</v>
      </c>
      <c r="B156" s="112"/>
      <c r="C156" s="114" t="s">
        <v>169</v>
      </c>
      <c r="D156" s="114"/>
      <c r="E156" s="113"/>
      <c r="F156" s="115"/>
      <c r="G156" s="113"/>
      <c r="H156" s="116"/>
      <c r="I156" s="116"/>
      <c r="J156" s="113"/>
      <c r="K156" s="116"/>
      <c r="L156" s="113"/>
      <c r="M156" s="113"/>
      <c r="N156" s="497"/>
      <c r="O156" s="113"/>
      <c r="P156" s="50"/>
      <c r="Q156" s="50"/>
      <c r="R156" s="50"/>
    </row>
    <row r="157" spans="1:18" ht="15" customHeight="1">
      <c r="A157" s="52">
        <f t="shared" si="4"/>
        <v>120</v>
      </c>
      <c r="B157" s="112" t="s">
        <v>170</v>
      </c>
      <c r="C157" s="251" t="s">
        <v>171</v>
      </c>
      <c r="D157" s="113"/>
      <c r="E157" s="113"/>
      <c r="F157" s="115"/>
      <c r="G157" s="113"/>
      <c r="H157" s="113"/>
      <c r="I157" s="113"/>
      <c r="J157" s="113"/>
      <c r="K157" s="113"/>
      <c r="L157" s="113"/>
      <c r="M157" s="113"/>
      <c r="N157" s="497"/>
      <c r="O157" s="113"/>
      <c r="P157" s="50"/>
      <c r="Q157" s="50"/>
      <c r="R157" s="50"/>
    </row>
    <row r="158" spans="1:18" ht="15" customHeight="1">
      <c r="A158" s="52">
        <f t="shared" si="4"/>
        <v>121</v>
      </c>
      <c r="B158" s="112"/>
      <c r="C158" s="251" t="s">
        <v>172</v>
      </c>
      <c r="D158" s="113"/>
      <c r="E158" s="113"/>
      <c r="F158" s="115"/>
      <c r="G158" s="113"/>
      <c r="H158" s="113"/>
      <c r="I158" s="113"/>
      <c r="J158" s="113"/>
      <c r="K158" s="113"/>
      <c r="L158" s="113"/>
      <c r="M158" s="113"/>
      <c r="N158" s="497"/>
      <c r="O158" s="113"/>
      <c r="P158" s="50"/>
      <c r="Q158" s="50"/>
      <c r="R158" s="50"/>
    </row>
    <row r="159" spans="1:18" ht="15" customHeight="1">
      <c r="A159" s="52">
        <f t="shared" si="4"/>
        <v>122</v>
      </c>
      <c r="B159" s="112" t="s">
        <v>173</v>
      </c>
      <c r="C159" s="113" t="s">
        <v>174</v>
      </c>
      <c r="D159" s="113"/>
      <c r="E159" s="113"/>
      <c r="F159" s="113"/>
      <c r="G159" s="113"/>
      <c r="H159" s="113"/>
      <c r="I159" s="113"/>
      <c r="J159" s="113"/>
      <c r="K159" s="113"/>
      <c r="L159" s="113"/>
      <c r="M159" s="113"/>
      <c r="N159" s="497"/>
      <c r="O159" s="113"/>
      <c r="P159" s="50"/>
      <c r="Q159" s="50"/>
      <c r="R159" s="50"/>
    </row>
    <row r="160" spans="1:18" ht="15" customHeight="1">
      <c r="A160" s="52">
        <f t="shared" si="4"/>
        <v>123</v>
      </c>
      <c r="B160" s="112" t="s">
        <v>175</v>
      </c>
      <c r="C160" s="113" t="s">
        <v>176</v>
      </c>
      <c r="D160" s="113"/>
      <c r="E160" s="113"/>
      <c r="F160" s="113"/>
      <c r="G160" s="113"/>
      <c r="H160" s="113"/>
      <c r="I160" s="113"/>
      <c r="J160" s="113"/>
      <c r="K160" s="113"/>
      <c r="L160" s="113"/>
      <c r="M160" s="113"/>
      <c r="N160" s="497"/>
      <c r="O160" s="113"/>
      <c r="P160" s="50"/>
      <c r="Q160" s="50"/>
      <c r="R160" s="50"/>
    </row>
    <row r="161" spans="1:18" ht="15" customHeight="1">
      <c r="A161" s="52">
        <f t="shared" si="4"/>
        <v>124</v>
      </c>
      <c r="B161" s="112"/>
      <c r="C161" s="113" t="s">
        <v>177</v>
      </c>
      <c r="D161" s="113"/>
      <c r="E161" s="113"/>
      <c r="F161" s="113"/>
      <c r="G161" s="113"/>
      <c r="H161" s="113"/>
      <c r="I161" s="113"/>
      <c r="J161" s="113"/>
      <c r="K161" s="113"/>
      <c r="L161" s="113"/>
      <c r="M161" s="113"/>
      <c r="N161" s="497"/>
      <c r="O161" s="113"/>
      <c r="P161" s="50"/>
      <c r="Q161" s="50"/>
      <c r="R161" s="50"/>
    </row>
    <row r="162" spans="1:18" ht="15" customHeight="1">
      <c r="A162" s="52">
        <f t="shared" si="4"/>
        <v>125</v>
      </c>
      <c r="B162" s="112" t="s">
        <v>178</v>
      </c>
      <c r="C162" s="113" t="s">
        <v>179</v>
      </c>
      <c r="D162" s="113"/>
      <c r="E162" s="113"/>
      <c r="F162" s="113"/>
      <c r="G162" s="113"/>
      <c r="H162" s="113"/>
      <c r="I162" s="113"/>
      <c r="J162" s="113"/>
      <c r="K162" s="113"/>
      <c r="L162" s="113"/>
      <c r="M162" s="113"/>
      <c r="N162" s="497"/>
      <c r="O162" s="113"/>
      <c r="P162" s="50"/>
      <c r="Q162" s="50"/>
      <c r="R162" s="50"/>
    </row>
    <row r="163" spans="1:18" ht="15" customHeight="1">
      <c r="A163" s="52">
        <f t="shared" si="4"/>
        <v>126</v>
      </c>
      <c r="B163" s="112"/>
      <c r="C163" s="113"/>
      <c r="D163" s="113"/>
      <c r="E163" s="113"/>
      <c r="F163" s="113"/>
      <c r="G163" s="113"/>
      <c r="H163" s="113"/>
      <c r="I163" s="113"/>
      <c r="J163" s="113"/>
      <c r="K163" s="113"/>
      <c r="L163" s="113"/>
      <c r="M163" s="113"/>
      <c r="N163" s="497"/>
      <c r="O163" s="113"/>
      <c r="P163" s="50"/>
      <c r="Q163" s="50"/>
      <c r="R163" s="50"/>
    </row>
    <row r="164" spans="1:18" ht="15" customHeight="1">
      <c r="A164" s="52">
        <f t="shared" si="4"/>
        <v>127</v>
      </c>
      <c r="B164" s="112" t="s">
        <v>180</v>
      </c>
      <c r="C164" s="113" t="s">
        <v>181</v>
      </c>
      <c r="D164" s="113"/>
      <c r="E164" s="113"/>
      <c r="F164" s="113"/>
      <c r="G164" s="113"/>
      <c r="H164" s="113"/>
      <c r="I164" s="113"/>
      <c r="J164" s="113"/>
      <c r="K164" s="113"/>
      <c r="L164" s="113"/>
      <c r="M164" s="113"/>
      <c r="N164" s="497"/>
      <c r="O164" s="113"/>
      <c r="P164" s="50"/>
      <c r="Q164" s="50"/>
      <c r="R164" s="50"/>
    </row>
    <row r="165" spans="1:18" ht="15" customHeight="1">
      <c r="A165" s="112"/>
      <c r="B165" s="112"/>
      <c r="C165" s="113"/>
      <c r="D165" s="113"/>
      <c r="E165" s="113"/>
      <c r="F165" s="113"/>
      <c r="G165" s="113"/>
      <c r="H165" s="113"/>
      <c r="I165" s="113"/>
      <c r="J165" s="113"/>
      <c r="K165" s="113"/>
      <c r="L165" s="113"/>
      <c r="M165" s="113"/>
      <c r="N165" s="497"/>
      <c r="O165" s="113"/>
      <c r="P165" s="50"/>
      <c r="Q165" s="50"/>
      <c r="R165" s="50"/>
    </row>
    <row r="166" spans="1:18" ht="15" customHeight="1">
      <c r="A166" s="112"/>
      <c r="B166" s="112"/>
      <c r="C166" s="113"/>
      <c r="D166" s="113"/>
      <c r="E166" s="113"/>
      <c r="F166" s="113"/>
      <c r="G166" s="113"/>
      <c r="H166" s="113"/>
      <c r="I166" s="113"/>
      <c r="J166" s="113"/>
      <c r="K166" s="113"/>
      <c r="L166" s="113"/>
      <c r="M166" s="113"/>
      <c r="N166" s="497"/>
      <c r="O166" s="113"/>
      <c r="P166" s="50"/>
      <c r="Q166" s="50"/>
      <c r="R166" s="50"/>
    </row>
    <row r="167" spans="1:18" ht="15" customHeight="1">
      <c r="A167" s="112"/>
      <c r="B167" s="112"/>
      <c r="C167" s="113"/>
      <c r="D167" s="113"/>
      <c r="E167" s="113"/>
      <c r="F167" s="113"/>
      <c r="G167" s="113"/>
      <c r="H167" s="113"/>
      <c r="I167" s="113"/>
      <c r="J167" s="113"/>
      <c r="K167" s="113"/>
      <c r="L167" s="113"/>
      <c r="M167" s="113"/>
      <c r="N167" s="497"/>
      <c r="O167" s="113"/>
      <c r="P167" s="50"/>
      <c r="Q167" s="50"/>
      <c r="R167" s="50"/>
    </row>
    <row r="168" spans="1:18" ht="15" customHeight="1">
      <c r="A168" s="117"/>
      <c r="B168" s="117"/>
      <c r="C168" s="118"/>
      <c r="D168" s="118"/>
      <c r="E168" s="118"/>
      <c r="F168" s="118"/>
      <c r="G168" s="118"/>
      <c r="H168" s="118"/>
      <c r="I168" s="118"/>
      <c r="J168" s="118"/>
      <c r="K168" s="118"/>
      <c r="L168" s="118"/>
      <c r="M168" s="118"/>
      <c r="N168" s="500"/>
      <c r="O168" s="118"/>
      <c r="P168" s="50"/>
      <c r="Q168" s="50"/>
      <c r="R168" s="50"/>
    </row>
    <row r="169" spans="1:18" ht="15" customHeight="1">
      <c r="A169" s="117"/>
      <c r="B169" s="117"/>
      <c r="C169" s="118"/>
      <c r="D169" s="118"/>
      <c r="E169" s="118"/>
      <c r="F169" s="118"/>
      <c r="G169" s="118"/>
      <c r="H169" s="118"/>
      <c r="I169" s="118"/>
      <c r="J169" s="118"/>
      <c r="K169" s="118"/>
      <c r="L169" s="118"/>
      <c r="M169" s="118"/>
      <c r="N169" s="500"/>
      <c r="O169" s="118"/>
      <c r="P169" s="50"/>
      <c r="Q169" s="50"/>
      <c r="R169" s="50"/>
    </row>
    <row r="170" spans="1:18" ht="15" customHeight="1">
      <c r="A170" s="117"/>
      <c r="B170" s="117"/>
      <c r="C170" s="118"/>
      <c r="D170" s="118"/>
      <c r="E170" s="118"/>
      <c r="F170" s="118"/>
      <c r="G170" s="118"/>
      <c r="H170" s="118"/>
      <c r="I170" s="118"/>
      <c r="J170" s="118"/>
      <c r="K170" s="118"/>
      <c r="L170" s="118"/>
      <c r="M170" s="118"/>
      <c r="N170" s="500"/>
      <c r="O170" s="118"/>
      <c r="P170" s="50"/>
      <c r="Q170" s="50"/>
      <c r="R170" s="50"/>
    </row>
    <row r="171" spans="1:18" s="8" customFormat="1" ht="15" customHeight="1">
      <c r="A171" s="117"/>
      <c r="B171" s="117"/>
      <c r="C171" s="118"/>
      <c r="D171" s="118"/>
      <c r="E171" s="118"/>
      <c r="F171" s="118"/>
      <c r="G171" s="118"/>
      <c r="H171" s="118"/>
      <c r="I171" s="118"/>
      <c r="J171" s="118"/>
      <c r="K171" s="118"/>
      <c r="L171" s="118"/>
      <c r="M171" s="118"/>
      <c r="N171" s="500"/>
      <c r="O171" s="118"/>
      <c r="P171" s="119"/>
      <c r="Q171" s="119"/>
      <c r="R171" s="119"/>
    </row>
    <row r="172" spans="1:18" s="8" customFormat="1" ht="15" customHeight="1">
      <c r="A172" s="117"/>
      <c r="B172" s="117"/>
      <c r="C172" s="118"/>
      <c r="D172" s="118"/>
      <c r="E172" s="118"/>
      <c r="F172" s="118"/>
      <c r="G172" s="118"/>
      <c r="H172" s="118"/>
      <c r="I172" s="118"/>
      <c r="J172" s="118"/>
      <c r="K172" s="118"/>
      <c r="L172" s="118"/>
      <c r="M172" s="118"/>
      <c r="N172" s="500"/>
      <c r="O172" s="118"/>
      <c r="P172" s="119"/>
      <c r="Q172" s="119"/>
      <c r="R172" s="119"/>
    </row>
    <row r="173" spans="1:18" s="8" customFormat="1" ht="15" customHeight="1">
      <c r="A173" s="110"/>
      <c r="B173" s="110"/>
      <c r="C173" s="111"/>
      <c r="D173" s="111"/>
      <c r="E173" s="50"/>
      <c r="F173" s="120"/>
      <c r="G173" s="50"/>
      <c r="H173" s="63"/>
      <c r="I173" s="63"/>
      <c r="J173" s="63"/>
      <c r="K173" s="54"/>
      <c r="L173" s="63"/>
      <c r="M173" s="63"/>
      <c r="N173" s="501"/>
      <c r="O173" s="54"/>
      <c r="P173" s="119"/>
      <c r="Q173" s="119"/>
      <c r="R173" s="119"/>
    </row>
    <row r="174" spans="1:18" s="8" customFormat="1" ht="15" customHeight="1">
      <c r="A174" s="110"/>
      <c r="B174" s="110"/>
      <c r="C174" s="118"/>
      <c r="D174" s="118"/>
      <c r="E174" s="119"/>
      <c r="F174" s="121"/>
      <c r="G174" s="119"/>
      <c r="H174" s="122"/>
      <c r="I174" s="122"/>
      <c r="J174" s="122"/>
      <c r="K174" s="123"/>
      <c r="L174" s="122"/>
      <c r="M174" s="122"/>
      <c r="N174" s="502"/>
      <c r="O174" s="123"/>
      <c r="P174" s="119"/>
      <c r="Q174" s="119"/>
      <c r="R174" s="119"/>
    </row>
    <row r="175" spans="1:18" ht="15" customHeight="1">
      <c r="A175" s="52"/>
      <c r="B175" s="52"/>
      <c r="C175" s="63"/>
      <c r="D175" s="63"/>
      <c r="E175" s="63"/>
      <c r="F175" s="63"/>
      <c r="G175" s="63"/>
      <c r="H175" s="63"/>
      <c r="I175" s="63"/>
      <c r="J175" s="63"/>
      <c r="K175" s="63"/>
      <c r="L175" s="63"/>
      <c r="M175" s="63"/>
      <c r="N175" s="501"/>
      <c r="O175" s="63"/>
      <c r="P175" s="50"/>
      <c r="Q175" s="50"/>
      <c r="R175" s="50"/>
    </row>
    <row r="176" spans="1:18" ht="15" customHeight="1">
      <c r="A176" s="52"/>
      <c r="B176" s="52"/>
      <c r="C176" s="63"/>
      <c r="D176" s="63"/>
      <c r="E176" s="63"/>
      <c r="F176" s="63"/>
      <c r="G176" s="63"/>
      <c r="H176" s="63"/>
      <c r="I176" s="63"/>
      <c r="J176" s="63"/>
      <c r="K176" s="63"/>
      <c r="L176" s="63"/>
      <c r="M176" s="63"/>
      <c r="N176" s="503"/>
      <c r="O176" s="63"/>
      <c r="P176" s="50"/>
      <c r="Q176" s="50"/>
      <c r="R176" s="50"/>
    </row>
    <row r="177" spans="1:18" ht="15" customHeight="1">
      <c r="A177" s="52"/>
      <c r="B177" s="52"/>
      <c r="C177" s="63"/>
      <c r="D177" s="63"/>
      <c r="E177" s="63"/>
      <c r="F177" s="63"/>
      <c r="G177" s="63"/>
      <c r="H177" s="63"/>
      <c r="I177" s="63"/>
      <c r="J177" s="63"/>
      <c r="K177" s="63"/>
      <c r="L177" s="63"/>
      <c r="M177" s="63"/>
      <c r="N177" s="503"/>
      <c r="O177" s="63"/>
      <c r="P177" s="50"/>
      <c r="Q177" s="50"/>
      <c r="R177" s="50"/>
    </row>
    <row r="178" spans="1:18" ht="15" customHeight="1">
      <c r="A178" s="52"/>
      <c r="B178" s="52"/>
      <c r="C178" s="63"/>
      <c r="D178" s="63"/>
      <c r="E178" s="63"/>
      <c r="F178" s="63"/>
      <c r="G178" s="63"/>
      <c r="H178" s="63"/>
      <c r="I178" s="63"/>
      <c r="J178" s="63"/>
      <c r="K178" s="63"/>
      <c r="L178" s="63"/>
      <c r="M178" s="63"/>
      <c r="N178" s="503"/>
      <c r="O178" s="63"/>
      <c r="P178" s="50"/>
      <c r="Q178" s="50"/>
      <c r="R178" s="50"/>
    </row>
    <row r="179" spans="1:18" ht="15" customHeight="1">
      <c r="A179" s="52"/>
      <c r="B179" s="52"/>
      <c r="C179" s="63"/>
      <c r="D179" s="63"/>
      <c r="E179" s="63"/>
      <c r="F179" s="63"/>
      <c r="G179" s="63"/>
      <c r="H179" s="63"/>
      <c r="I179" s="63"/>
      <c r="J179" s="63"/>
      <c r="K179" s="63"/>
      <c r="L179" s="63"/>
      <c r="M179" s="63"/>
      <c r="N179" s="503"/>
      <c r="O179" s="63"/>
      <c r="P179" s="50"/>
      <c r="Q179" s="50"/>
      <c r="R179" s="50"/>
    </row>
    <row r="180" spans="1:18" ht="15" customHeight="1">
      <c r="A180" s="3"/>
      <c r="B180" s="52"/>
      <c r="C180" s="63"/>
      <c r="D180" s="63"/>
      <c r="E180" s="63"/>
      <c r="F180" s="63"/>
      <c r="G180" s="63"/>
      <c r="H180" s="63"/>
      <c r="I180" s="63"/>
      <c r="J180" s="63"/>
      <c r="K180" s="63"/>
      <c r="L180" s="63"/>
      <c r="M180" s="63"/>
      <c r="N180" s="503"/>
      <c r="O180" s="63"/>
      <c r="P180" s="50"/>
      <c r="Q180" s="50"/>
      <c r="R180" s="50"/>
    </row>
    <row r="181" spans="1:18" ht="15" customHeight="1">
      <c r="A181" s="3"/>
      <c r="B181" s="52"/>
      <c r="C181" s="63"/>
      <c r="D181" s="63"/>
      <c r="E181" s="63"/>
      <c r="F181" s="63"/>
      <c r="G181" s="63"/>
      <c r="H181" s="63"/>
      <c r="I181" s="63"/>
      <c r="J181" s="63"/>
      <c r="K181" s="63"/>
      <c r="L181" s="63"/>
      <c r="M181" s="63"/>
      <c r="N181" s="503"/>
      <c r="O181" s="63"/>
      <c r="P181" s="50"/>
      <c r="Q181" s="50"/>
      <c r="R181" s="50"/>
    </row>
    <row r="182" spans="1:18" ht="15" customHeight="1">
      <c r="A182" s="3"/>
      <c r="B182" s="52"/>
      <c r="C182" s="63"/>
      <c r="D182" s="63"/>
      <c r="E182" s="63"/>
      <c r="F182" s="63"/>
      <c r="G182" s="63"/>
      <c r="H182" s="63"/>
      <c r="I182" s="63"/>
      <c r="J182" s="63"/>
      <c r="K182" s="63"/>
      <c r="L182" s="63"/>
      <c r="M182" s="63"/>
      <c r="N182" s="503"/>
      <c r="O182" s="63"/>
      <c r="P182" s="50"/>
      <c r="Q182" s="50"/>
      <c r="R182" s="50"/>
    </row>
    <row r="183" spans="1:18" ht="15" customHeight="1">
      <c r="A183" s="3"/>
      <c r="B183" s="52"/>
      <c r="C183" s="63"/>
      <c r="D183" s="63"/>
      <c r="E183" s="63"/>
      <c r="F183" s="63"/>
      <c r="G183" s="63"/>
      <c r="H183" s="63"/>
      <c r="I183" s="63"/>
      <c r="J183" s="63"/>
      <c r="K183" s="63"/>
      <c r="L183" s="63"/>
      <c r="M183" s="63"/>
      <c r="N183" s="503"/>
      <c r="O183" s="63"/>
      <c r="P183" s="50"/>
      <c r="Q183" s="50"/>
      <c r="R183" s="50"/>
    </row>
    <row r="184" spans="1:18" ht="15" customHeight="1">
      <c r="A184" s="3"/>
      <c r="B184" s="52"/>
      <c r="C184" s="63"/>
      <c r="D184" s="63"/>
      <c r="E184" s="63"/>
      <c r="F184" s="63"/>
      <c r="G184" s="63"/>
      <c r="H184" s="63"/>
      <c r="I184" s="63"/>
      <c r="J184" s="63"/>
      <c r="K184" s="63"/>
      <c r="L184" s="63"/>
      <c r="M184" s="63"/>
      <c r="N184" s="503"/>
      <c r="O184" s="63"/>
      <c r="P184" s="50"/>
      <c r="Q184" s="50"/>
      <c r="R184" s="50"/>
    </row>
    <row r="185" spans="1:18" ht="15" customHeight="1">
      <c r="A185" s="3"/>
      <c r="B185" s="52"/>
      <c r="C185" s="63"/>
      <c r="D185" s="63"/>
      <c r="E185" s="63"/>
      <c r="F185" s="63"/>
      <c r="G185" s="63"/>
      <c r="H185" s="63"/>
      <c r="I185" s="63"/>
      <c r="J185" s="63"/>
      <c r="K185" s="63"/>
      <c r="L185" s="63"/>
      <c r="M185" s="63"/>
      <c r="N185" s="503"/>
      <c r="O185" s="63"/>
      <c r="P185" s="50"/>
      <c r="Q185" s="50"/>
      <c r="R185" s="50"/>
    </row>
    <row r="186" spans="1:18" ht="15" customHeight="1">
      <c r="A186" s="3"/>
      <c r="B186" s="52"/>
      <c r="C186" s="63"/>
      <c r="D186" s="63"/>
      <c r="E186" s="63"/>
      <c r="F186" s="63"/>
      <c r="G186" s="63"/>
      <c r="H186" s="63"/>
      <c r="I186" s="63"/>
      <c r="J186" s="63"/>
      <c r="K186" s="63"/>
      <c r="L186" s="63"/>
      <c r="M186" s="63"/>
      <c r="N186" s="503"/>
      <c r="O186" s="63"/>
      <c r="P186" s="50"/>
      <c r="Q186" s="50"/>
      <c r="R186" s="50"/>
    </row>
    <row r="187" spans="1:18" ht="15" customHeight="1">
      <c r="A187" s="3"/>
      <c r="B187" s="52"/>
      <c r="C187" s="63"/>
      <c r="D187" s="63"/>
      <c r="E187" s="63"/>
      <c r="F187" s="63"/>
      <c r="G187" s="63"/>
      <c r="H187" s="63"/>
      <c r="I187" s="63"/>
      <c r="J187" s="63"/>
      <c r="K187" s="63"/>
      <c r="L187" s="63"/>
      <c r="M187" s="63"/>
      <c r="N187" s="503"/>
      <c r="O187" s="63"/>
      <c r="P187" s="50"/>
      <c r="Q187" s="50"/>
      <c r="R187" s="50"/>
    </row>
    <row r="188" spans="1:18" ht="15" customHeight="1">
      <c r="A188" s="3"/>
      <c r="B188" s="52"/>
      <c r="C188" s="63"/>
      <c r="D188" s="63"/>
      <c r="E188" s="63"/>
      <c r="F188" s="63"/>
      <c r="G188" s="63"/>
      <c r="H188" s="63"/>
      <c r="I188" s="63"/>
      <c r="J188" s="63"/>
      <c r="K188" s="63"/>
      <c r="L188" s="63"/>
      <c r="M188" s="63"/>
      <c r="N188" s="63"/>
      <c r="O188" s="63"/>
      <c r="P188" s="50"/>
      <c r="Q188" s="50"/>
      <c r="R188" s="50"/>
    </row>
    <row r="189" spans="1:18">
      <c r="A189" s="3"/>
      <c r="B189" s="52"/>
      <c r="C189" s="63"/>
      <c r="D189" s="63"/>
      <c r="E189" s="63"/>
      <c r="F189" s="63"/>
      <c r="G189" s="63"/>
      <c r="H189" s="63"/>
      <c r="I189" s="63"/>
      <c r="J189" s="63"/>
      <c r="K189" s="63"/>
      <c r="L189" s="63"/>
      <c r="M189" s="63"/>
      <c r="N189" s="63"/>
      <c r="O189" s="63"/>
      <c r="P189" s="50"/>
      <c r="Q189" s="50"/>
      <c r="R189" s="50"/>
    </row>
    <row r="190" spans="1:18">
      <c r="A190" s="3"/>
      <c r="B190" s="52"/>
      <c r="C190" s="63"/>
      <c r="D190" s="63"/>
      <c r="E190" s="63"/>
      <c r="F190" s="63"/>
      <c r="G190" s="63"/>
      <c r="H190" s="63"/>
      <c r="I190" s="63"/>
      <c r="J190" s="63"/>
      <c r="K190" s="63"/>
      <c r="L190" s="63"/>
      <c r="M190" s="63"/>
      <c r="N190" s="63"/>
      <c r="O190" s="63"/>
      <c r="P190" s="50"/>
      <c r="Q190" s="50"/>
      <c r="R190" s="50"/>
    </row>
    <row r="191" spans="1:18">
      <c r="A191" s="3"/>
      <c r="B191" s="52"/>
      <c r="C191" s="63"/>
      <c r="D191" s="63"/>
      <c r="E191" s="63"/>
      <c r="F191" s="63"/>
      <c r="G191" s="63"/>
      <c r="H191" s="63"/>
      <c r="I191" s="63"/>
      <c r="J191" s="63"/>
      <c r="K191" s="63"/>
      <c r="L191" s="63"/>
      <c r="M191" s="63"/>
      <c r="N191" s="63"/>
      <c r="O191" s="63"/>
      <c r="P191" s="50"/>
      <c r="Q191" s="50"/>
      <c r="R191" s="50"/>
    </row>
    <row r="192" spans="1:18">
      <c r="A192" s="3"/>
      <c r="B192" s="52"/>
      <c r="C192" s="63"/>
      <c r="D192" s="63"/>
      <c r="E192" s="63"/>
      <c r="F192" s="63"/>
      <c r="G192" s="63"/>
      <c r="H192" s="63"/>
      <c r="I192" s="63"/>
      <c r="J192" s="63"/>
      <c r="K192" s="63"/>
      <c r="L192" s="63"/>
      <c r="M192" s="63"/>
      <c r="N192" s="63"/>
      <c r="O192" s="63"/>
      <c r="P192" s="50"/>
      <c r="Q192" s="50"/>
      <c r="R192" s="50"/>
    </row>
    <row r="193" spans="1:16">
      <c r="A193" s="3"/>
      <c r="B193" s="52"/>
      <c r="C193" s="63"/>
      <c r="D193" s="63"/>
      <c r="E193" s="63"/>
      <c r="F193" s="63"/>
      <c r="G193" s="63"/>
      <c r="H193" s="63"/>
      <c r="I193" s="63"/>
      <c r="J193" s="63"/>
      <c r="K193" s="63"/>
      <c r="L193" s="63"/>
      <c r="M193" s="63"/>
      <c r="N193" s="63"/>
      <c r="O193" s="63"/>
      <c r="P193" s="50"/>
    </row>
    <row r="194" spans="1:16">
      <c r="A194" s="3"/>
      <c r="B194" s="52"/>
      <c r="C194" s="63"/>
      <c r="D194" s="63"/>
      <c r="E194" s="63"/>
      <c r="F194" s="63"/>
      <c r="G194" s="63"/>
      <c r="H194" s="63"/>
      <c r="I194" s="63"/>
      <c r="J194" s="63"/>
      <c r="K194" s="63"/>
      <c r="L194" s="63"/>
      <c r="M194" s="63"/>
      <c r="N194" s="63"/>
      <c r="O194" s="63"/>
      <c r="P194" s="50"/>
    </row>
    <row r="195" spans="1:16">
      <c r="A195" s="3"/>
      <c r="B195" s="52"/>
      <c r="C195" s="63"/>
      <c r="D195" s="63"/>
      <c r="E195" s="63"/>
      <c r="F195" s="63"/>
      <c r="G195" s="63"/>
      <c r="H195" s="63"/>
      <c r="I195" s="63"/>
      <c r="J195" s="63"/>
      <c r="K195" s="63"/>
      <c r="L195" s="63"/>
      <c r="M195" s="63"/>
      <c r="N195" s="63"/>
      <c r="O195" s="63"/>
      <c r="P195" s="50"/>
    </row>
    <row r="196" spans="1:16">
      <c r="A196" s="3"/>
      <c r="B196" s="52"/>
      <c r="C196" s="63"/>
      <c r="D196" s="63"/>
      <c r="E196" s="63"/>
      <c r="F196" s="63"/>
      <c r="G196" s="63"/>
      <c r="H196" s="63"/>
      <c r="I196" s="63"/>
      <c r="J196" s="63"/>
      <c r="K196" s="63"/>
      <c r="L196" s="63"/>
      <c r="M196" s="63"/>
      <c r="N196" s="63"/>
      <c r="O196" s="63"/>
      <c r="P196" s="50"/>
    </row>
    <row r="197" spans="1:16">
      <c r="B197" s="50"/>
      <c r="C197" s="50"/>
      <c r="D197" s="50"/>
      <c r="E197" s="50"/>
      <c r="F197" s="50"/>
      <c r="G197" s="50"/>
      <c r="H197" s="50"/>
      <c r="I197" s="50"/>
      <c r="J197" s="50"/>
      <c r="K197" s="50"/>
      <c r="L197" s="50"/>
      <c r="M197" s="50"/>
      <c r="N197" s="50"/>
      <c r="O197" s="50"/>
      <c r="P197" s="50"/>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workbookViewId="0"/>
  </sheetViews>
  <sheetFormatPr defaultColWidth="9.140625" defaultRowHeight="15.75"/>
  <cols>
    <col min="1" max="1" width="9.140625" style="1"/>
    <col min="2" max="2" width="7.7109375" style="1" customWidth="1"/>
    <col min="3" max="3" width="1.85546875" style="1" customWidth="1"/>
    <col min="4" max="4" width="59.5703125" style="1" customWidth="1"/>
    <col min="5" max="5" width="13.140625" style="1" customWidth="1"/>
    <col min="6" max="6" width="18.5703125" style="1" customWidth="1"/>
    <col min="7" max="7" width="15.28515625" style="1" customWidth="1"/>
    <col min="8" max="8" width="17.42578125" style="1" customWidth="1"/>
    <col min="9" max="9" width="17.85546875" style="1" customWidth="1"/>
    <col min="10" max="11" width="16.42578125" style="1" customWidth="1"/>
    <col min="12" max="12" width="15.7109375" style="1" customWidth="1"/>
    <col min="13" max="13" width="17.85546875" style="1" customWidth="1"/>
    <col min="14" max="14" width="17.7109375" style="1" customWidth="1"/>
    <col min="15" max="15" width="37" style="1" customWidth="1"/>
    <col min="16" max="16384" width="9.140625" style="1"/>
  </cols>
  <sheetData>
    <row r="1" spans="1:15">
      <c r="B1" s="19"/>
      <c r="C1" s="171"/>
      <c r="D1" s="171"/>
      <c r="E1" s="171"/>
      <c r="F1" s="171"/>
      <c r="G1" s="171"/>
      <c r="H1" s="171"/>
      <c r="I1" s="171"/>
      <c r="J1" s="171"/>
      <c r="K1" s="171"/>
      <c r="L1" s="171"/>
      <c r="M1" s="171"/>
      <c r="N1" s="171"/>
      <c r="O1" s="187"/>
    </row>
    <row r="2" spans="1:15">
      <c r="B2" s="171"/>
      <c r="C2" s="171"/>
      <c r="D2" s="171"/>
      <c r="E2" s="171"/>
      <c r="F2" s="171"/>
      <c r="G2" s="171"/>
      <c r="H2" s="188"/>
      <c r="I2" s="171"/>
      <c r="J2" s="392" t="s">
        <v>403</v>
      </c>
      <c r="K2" s="171"/>
      <c r="L2" s="171"/>
      <c r="M2" s="171"/>
      <c r="N2" s="171"/>
      <c r="O2" s="187"/>
    </row>
    <row r="3" spans="1:15">
      <c r="B3" s="171"/>
      <c r="C3" s="171"/>
      <c r="D3" s="171"/>
      <c r="E3" s="171"/>
      <c r="F3" s="171"/>
      <c r="G3" s="171"/>
      <c r="H3" s="171"/>
      <c r="I3" s="171"/>
      <c r="J3" s="171" t="s">
        <v>404</v>
      </c>
      <c r="K3" s="171"/>
      <c r="L3" s="171"/>
      <c r="M3" s="171"/>
      <c r="N3" s="171"/>
      <c r="O3" s="187"/>
    </row>
    <row r="4" spans="1:15" ht="26.25">
      <c r="B4" s="45" t="s">
        <v>1</v>
      </c>
      <c r="C4" s="406"/>
      <c r="D4" s="406"/>
      <c r="E4" s="406"/>
      <c r="F4" s="406"/>
      <c r="G4" s="406"/>
      <c r="H4" s="406"/>
      <c r="I4" s="406"/>
      <c r="J4" s="406"/>
      <c r="K4" s="171"/>
      <c r="L4" s="171"/>
      <c r="M4" s="171"/>
      <c r="N4" s="171"/>
      <c r="O4" s="171"/>
    </row>
    <row r="5" spans="1:15">
      <c r="B5" s="407" t="s">
        <v>405</v>
      </c>
      <c r="C5" s="407"/>
      <c r="D5" s="407"/>
      <c r="E5" s="407"/>
      <c r="F5" s="407"/>
      <c r="G5" s="407"/>
      <c r="H5" s="407"/>
      <c r="I5" s="407"/>
      <c r="J5" s="407"/>
      <c r="K5" s="404"/>
      <c r="L5" s="404"/>
      <c r="M5" s="404"/>
      <c r="N5" s="404"/>
      <c r="O5" s="404"/>
    </row>
    <row r="6" spans="1:15">
      <c r="B6" s="408" t="s">
        <v>406</v>
      </c>
      <c r="C6" s="408"/>
      <c r="D6" s="408"/>
      <c r="E6" s="408"/>
      <c r="F6" s="408"/>
      <c r="G6" s="408"/>
      <c r="H6" s="408"/>
      <c r="I6" s="408"/>
      <c r="J6" s="408"/>
      <c r="K6" s="405"/>
      <c r="L6" s="405"/>
      <c r="M6" s="405"/>
      <c r="N6" s="405"/>
      <c r="O6" s="405"/>
    </row>
    <row r="7" spans="1:15">
      <c r="B7" s="405"/>
      <c r="C7" s="405"/>
      <c r="D7" s="405"/>
      <c r="E7" s="405"/>
      <c r="F7" s="405"/>
      <c r="G7" s="405"/>
      <c r="H7" s="405"/>
      <c r="I7" s="405"/>
      <c r="J7" s="405"/>
      <c r="K7" s="405"/>
      <c r="L7" s="405"/>
      <c r="M7" s="405"/>
      <c r="N7" s="355"/>
      <c r="O7" s="355"/>
    </row>
    <row r="8" spans="1:15">
      <c r="B8" s="161"/>
      <c r="C8" s="171"/>
      <c r="D8" s="171"/>
      <c r="E8" s="171"/>
      <c r="F8" s="171"/>
      <c r="G8" s="171"/>
      <c r="H8" s="189"/>
      <c r="I8" s="171"/>
      <c r="J8" s="171"/>
      <c r="K8" s="171"/>
      <c r="L8" s="171"/>
      <c r="M8" s="171"/>
      <c r="N8" s="171"/>
      <c r="O8" s="171"/>
    </row>
    <row r="9" spans="1:15">
      <c r="B9" s="161"/>
      <c r="C9" s="171"/>
      <c r="D9" s="171"/>
      <c r="E9" s="171"/>
      <c r="F9" s="171"/>
      <c r="G9" s="171"/>
      <c r="H9" s="171"/>
      <c r="I9" s="171"/>
      <c r="J9" s="171"/>
      <c r="K9" s="171"/>
      <c r="L9" s="171"/>
      <c r="M9" s="190"/>
      <c r="N9" s="171"/>
      <c r="O9" s="171"/>
    </row>
    <row r="10" spans="1:15">
      <c r="B10" s="171"/>
      <c r="C10" s="171"/>
      <c r="D10" s="191" t="s">
        <v>407</v>
      </c>
      <c r="E10" s="191"/>
      <c r="F10" s="191" t="s">
        <v>408</v>
      </c>
      <c r="G10" s="191"/>
      <c r="H10" s="191" t="s">
        <v>409</v>
      </c>
      <c r="I10" s="171"/>
      <c r="J10" s="192" t="s">
        <v>410</v>
      </c>
      <c r="K10" s="171"/>
      <c r="L10" s="171"/>
      <c r="M10" s="171"/>
      <c r="N10" s="171"/>
      <c r="O10" s="171"/>
    </row>
    <row r="11" spans="1:15">
      <c r="B11" s="171"/>
      <c r="C11" s="171"/>
      <c r="D11" s="171"/>
      <c r="E11" s="171"/>
      <c r="F11" s="193"/>
      <c r="G11" s="193"/>
      <c r="H11" s="190"/>
      <c r="I11" s="171"/>
      <c r="J11" s="171"/>
      <c r="K11" s="171"/>
      <c r="L11" s="171"/>
      <c r="M11" s="171"/>
      <c r="N11" s="171"/>
      <c r="O11" s="171"/>
    </row>
    <row r="12" spans="1:15">
      <c r="A12" s="161" t="s">
        <v>184</v>
      </c>
      <c r="C12" s="171"/>
      <c r="D12" s="171"/>
      <c r="E12" s="171"/>
      <c r="F12" s="236" t="s">
        <v>411</v>
      </c>
      <c r="G12" s="236"/>
      <c r="H12" s="194" t="s">
        <v>17</v>
      </c>
      <c r="I12" s="227"/>
      <c r="J12" s="194" t="s">
        <v>16</v>
      </c>
      <c r="K12" s="171"/>
      <c r="L12" s="171"/>
      <c r="M12" s="171"/>
      <c r="N12" s="171"/>
      <c r="O12" s="171"/>
    </row>
    <row r="13" spans="1:15">
      <c r="A13" s="161" t="s">
        <v>11</v>
      </c>
      <c r="C13" s="171"/>
      <c r="D13" s="188"/>
      <c r="E13" s="188"/>
      <c r="F13" s="190"/>
      <c r="G13" s="190"/>
      <c r="H13" s="190"/>
      <c r="I13" s="171"/>
      <c r="J13" s="190"/>
      <c r="K13" s="171"/>
      <c r="L13" s="171"/>
      <c r="M13" s="171"/>
      <c r="N13" s="171"/>
      <c r="O13" s="171"/>
    </row>
    <row r="14" spans="1:15">
      <c r="A14" s="194"/>
      <c r="C14" s="171"/>
      <c r="D14" s="171"/>
      <c r="E14" s="171"/>
      <c r="F14" s="190"/>
      <c r="G14" s="190"/>
      <c r="H14" s="190"/>
      <c r="I14" s="171"/>
      <c r="J14" s="190"/>
      <c r="K14" s="171"/>
      <c r="L14" s="171"/>
      <c r="M14" s="171"/>
      <c r="N14" s="171"/>
      <c r="O14" s="171"/>
    </row>
    <row r="15" spans="1:15">
      <c r="A15" s="195">
        <v>1</v>
      </c>
      <c r="C15" s="171"/>
      <c r="D15" s="171" t="s">
        <v>412</v>
      </c>
      <c r="E15" s="171"/>
      <c r="F15" s="195"/>
      <c r="G15" s="195"/>
      <c r="H15" s="196">
        <f>'Attachment H-32A'!K77</f>
        <v>1254044.78</v>
      </c>
      <c r="I15" s="171"/>
      <c r="J15" s="171"/>
      <c r="K15" s="171"/>
      <c r="L15" s="171"/>
      <c r="M15" s="171"/>
      <c r="N15" s="171"/>
      <c r="O15" s="171"/>
    </row>
    <row r="16" spans="1:15">
      <c r="A16" s="195">
        <f>A15+1</f>
        <v>2</v>
      </c>
      <c r="C16" s="171"/>
      <c r="D16" s="171" t="s">
        <v>413</v>
      </c>
      <c r="E16" s="171"/>
      <c r="F16" s="195"/>
      <c r="G16" s="195"/>
      <c r="H16" s="196"/>
      <c r="I16" s="171"/>
      <c r="J16" s="171"/>
      <c r="K16" s="171"/>
      <c r="L16" s="171"/>
      <c r="M16" s="171"/>
      <c r="N16" s="171"/>
      <c r="O16" s="171"/>
    </row>
    <row r="17" spans="1:15">
      <c r="A17" s="195">
        <f t="shared" ref="A17:A59" si="0">A16+1</f>
        <v>3</v>
      </c>
      <c r="C17" s="171"/>
      <c r="D17" s="171"/>
      <c r="E17" s="171"/>
      <c r="F17" s="195"/>
      <c r="G17" s="195"/>
      <c r="H17" s="171"/>
      <c r="I17" s="171"/>
      <c r="J17" s="171"/>
      <c r="K17" s="171"/>
      <c r="L17" s="171"/>
      <c r="M17" s="171"/>
      <c r="N17" s="171"/>
      <c r="O17" s="171"/>
    </row>
    <row r="18" spans="1:15">
      <c r="A18" s="195">
        <f t="shared" si="0"/>
        <v>4</v>
      </c>
      <c r="C18" s="171"/>
      <c r="D18" s="171" t="s">
        <v>414</v>
      </c>
      <c r="E18" s="171"/>
      <c r="F18" s="195"/>
      <c r="G18" s="195"/>
      <c r="H18" s="190"/>
      <c r="I18" s="171"/>
      <c r="J18" s="190"/>
      <c r="K18" s="171"/>
      <c r="L18" s="171"/>
      <c r="M18" s="171"/>
      <c r="N18" s="171"/>
      <c r="O18" s="171"/>
    </row>
    <row r="19" spans="1:15">
      <c r="A19" s="195">
        <f t="shared" si="0"/>
        <v>5</v>
      </c>
      <c r="C19" s="171"/>
      <c r="D19" s="171" t="s">
        <v>415</v>
      </c>
      <c r="E19" s="171"/>
      <c r="F19" s="195"/>
      <c r="G19" s="195"/>
      <c r="H19" s="196">
        <f>'Attachment H-32A'!K50</f>
        <v>451370.5288213212</v>
      </c>
      <c r="I19" s="171"/>
      <c r="J19" s="171"/>
      <c r="K19" s="171"/>
      <c r="L19" s="171"/>
      <c r="M19" s="171"/>
      <c r="N19" s="171"/>
      <c r="O19" s="171"/>
    </row>
    <row r="20" spans="1:15">
      <c r="A20" s="195">
        <f t="shared" si="0"/>
        <v>6</v>
      </c>
      <c r="C20" s="171"/>
      <c r="D20" s="171" t="s">
        <v>416</v>
      </c>
      <c r="E20" s="171"/>
      <c r="F20" s="195"/>
      <c r="G20" s="195"/>
      <c r="H20" s="231">
        <f>IF(H19=0,0,H19/$H$15)</f>
        <v>0.3599317472708759</v>
      </c>
      <c r="I20" s="171"/>
      <c r="J20" s="232">
        <f>H20</f>
        <v>0.3599317472708759</v>
      </c>
      <c r="K20" s="171"/>
      <c r="L20" s="171"/>
      <c r="M20" s="171"/>
      <c r="N20" s="171"/>
      <c r="O20" s="171"/>
    </row>
    <row r="21" spans="1:15">
      <c r="A21" s="195">
        <f t="shared" si="0"/>
        <v>7</v>
      </c>
      <c r="C21" s="171"/>
      <c r="D21" s="171"/>
      <c r="E21" s="171"/>
      <c r="F21" s="195"/>
      <c r="G21" s="195"/>
      <c r="H21" s="197"/>
      <c r="I21" s="171"/>
      <c r="J21" s="198"/>
      <c r="K21" s="171"/>
      <c r="L21" s="171"/>
      <c r="M21" s="171"/>
      <c r="N21" s="171"/>
      <c r="O21" s="171"/>
    </row>
    <row r="22" spans="1:15">
      <c r="A22" s="195">
        <f t="shared" si="0"/>
        <v>8</v>
      </c>
      <c r="C22" s="171"/>
      <c r="D22" s="171" t="s">
        <v>74</v>
      </c>
      <c r="E22" s="171"/>
      <c r="F22" s="195"/>
      <c r="G22" s="195"/>
      <c r="H22" s="196">
        <f>'Attachment H-32A'!K55</f>
        <v>168715.35291052924</v>
      </c>
      <c r="I22" s="171"/>
      <c r="J22" s="198"/>
      <c r="K22" s="171"/>
      <c r="L22" s="171"/>
      <c r="M22" s="171"/>
      <c r="N22" s="171"/>
      <c r="O22" s="171"/>
    </row>
    <row r="23" spans="1:15">
      <c r="A23" s="195">
        <f t="shared" si="0"/>
        <v>9</v>
      </c>
      <c r="C23" s="171"/>
      <c r="D23" s="171" t="s">
        <v>417</v>
      </c>
      <c r="E23" s="171"/>
      <c r="F23" s="195"/>
      <c r="G23" s="195"/>
      <c r="H23" s="231">
        <f>IF(H22=0,0,H22/$H$15)</f>
        <v>0.13453694445467029</v>
      </c>
      <c r="I23" s="171"/>
      <c r="J23" s="232">
        <f>H23</f>
        <v>0.13453694445467029</v>
      </c>
      <c r="K23" s="171"/>
      <c r="L23" s="171"/>
      <c r="M23" s="171"/>
      <c r="N23" s="171"/>
      <c r="O23" s="171"/>
    </row>
    <row r="24" spans="1:15">
      <c r="A24" s="195">
        <f t="shared" si="0"/>
        <v>10</v>
      </c>
      <c r="C24" s="171"/>
      <c r="D24" s="171"/>
      <c r="E24" s="171"/>
      <c r="F24" s="195"/>
      <c r="G24" s="195"/>
      <c r="H24" s="231"/>
      <c r="I24" s="171"/>
      <c r="J24" s="232"/>
      <c r="K24" s="171"/>
      <c r="L24" s="171"/>
      <c r="M24" s="171"/>
      <c r="N24" s="171"/>
      <c r="O24" s="171"/>
    </row>
    <row r="25" spans="1:15">
      <c r="A25" s="195">
        <f t="shared" si="0"/>
        <v>11</v>
      </c>
      <c r="C25" s="171"/>
      <c r="D25" s="171" t="s">
        <v>418</v>
      </c>
      <c r="E25" s="171"/>
      <c r="F25" s="195"/>
      <c r="G25" s="195"/>
      <c r="H25" s="196">
        <f>'Attachment H-32A'!K71</f>
        <v>67486.141164211702</v>
      </c>
      <c r="I25" s="171"/>
      <c r="J25" s="232"/>
      <c r="K25" s="171"/>
      <c r="L25" s="171"/>
      <c r="M25" s="171"/>
      <c r="N25" s="171"/>
      <c r="O25" s="171"/>
    </row>
    <row r="26" spans="1:15">
      <c r="A26" s="195">
        <f t="shared" si="0"/>
        <v>12</v>
      </c>
      <c r="C26" s="171"/>
      <c r="D26" s="171" t="s">
        <v>419</v>
      </c>
      <c r="E26" s="171"/>
      <c r="F26" s="195"/>
      <c r="G26" s="195"/>
      <c r="H26" s="231">
        <f>IF(H25=0,0,H25/$H$15)</f>
        <v>5.3814777781868127E-2</v>
      </c>
      <c r="I26" s="171"/>
      <c r="J26" s="232">
        <f>H26</f>
        <v>5.3814777781868127E-2</v>
      </c>
      <c r="K26" s="171"/>
      <c r="L26" s="171"/>
      <c r="M26" s="171"/>
      <c r="N26" s="171"/>
      <c r="O26" s="171"/>
    </row>
    <row r="27" spans="1:15">
      <c r="A27" s="195">
        <f t="shared" si="0"/>
        <v>13</v>
      </c>
      <c r="C27" s="171"/>
      <c r="D27" s="171"/>
      <c r="E27" s="171"/>
      <c r="F27" s="195"/>
      <c r="G27" s="195"/>
      <c r="H27" s="197"/>
      <c r="I27" s="171"/>
      <c r="J27" s="198"/>
      <c r="K27" s="171"/>
      <c r="L27" s="171"/>
      <c r="M27" s="171"/>
      <c r="N27" s="171"/>
      <c r="O27" s="171"/>
    </row>
    <row r="28" spans="1:15">
      <c r="A28" s="195">
        <f t="shared" si="0"/>
        <v>14</v>
      </c>
      <c r="C28" s="171"/>
      <c r="D28" s="171" t="s">
        <v>420</v>
      </c>
      <c r="E28" s="171"/>
      <c r="F28" s="191"/>
      <c r="G28" s="191"/>
      <c r="H28" s="190"/>
      <c r="I28" s="171"/>
      <c r="J28" s="197"/>
      <c r="K28" s="171"/>
      <c r="L28" s="171"/>
      <c r="M28" s="171"/>
      <c r="N28" s="171"/>
      <c r="O28" s="171"/>
    </row>
    <row r="29" spans="1:15">
      <c r="A29" s="195">
        <f t="shared" si="0"/>
        <v>15</v>
      </c>
      <c r="C29" s="171"/>
      <c r="D29" s="171" t="s">
        <v>421</v>
      </c>
      <c r="E29" s="171"/>
      <c r="F29" s="195"/>
      <c r="G29" s="195"/>
      <c r="H29" s="196">
        <f>'Attachment H-32A'!K67</f>
        <v>32380.727419361268</v>
      </c>
      <c r="I29" s="171"/>
      <c r="J29" s="197"/>
      <c r="K29" s="171"/>
      <c r="L29" s="171"/>
      <c r="M29" s="171"/>
      <c r="N29" s="171"/>
      <c r="O29" s="171"/>
    </row>
    <row r="30" spans="1:15">
      <c r="A30" s="195">
        <f t="shared" si="0"/>
        <v>16</v>
      </c>
      <c r="C30" s="171"/>
      <c r="D30" s="171" t="s">
        <v>422</v>
      </c>
      <c r="E30" s="171"/>
      <c r="F30" s="195"/>
      <c r="G30" s="195"/>
      <c r="H30" s="231">
        <f>IF(H29=0,0,H29/$H$15)</f>
        <v>2.5821029628113654E-2</v>
      </c>
      <c r="I30" s="171"/>
      <c r="J30" s="231">
        <f>H30</f>
        <v>2.5821029628113654E-2</v>
      </c>
      <c r="K30" s="171"/>
      <c r="L30" s="171"/>
      <c r="M30" s="171"/>
      <c r="N30" s="171"/>
      <c r="O30" s="171"/>
    </row>
    <row r="31" spans="1:15">
      <c r="A31" s="195">
        <f t="shared" si="0"/>
        <v>17</v>
      </c>
      <c r="C31" s="171"/>
      <c r="D31" s="171"/>
      <c r="E31" s="171"/>
      <c r="F31" s="195"/>
      <c r="G31" s="195"/>
      <c r="H31" s="190"/>
      <c r="I31" s="171"/>
      <c r="J31" s="197"/>
      <c r="K31" s="171"/>
      <c r="L31" s="171"/>
      <c r="M31" s="171"/>
      <c r="N31" s="171"/>
      <c r="O31" s="171"/>
    </row>
    <row r="32" spans="1:15">
      <c r="A32" s="195">
        <f t="shared" si="0"/>
        <v>18</v>
      </c>
      <c r="C32" s="188"/>
      <c r="D32" s="188" t="s">
        <v>423</v>
      </c>
      <c r="E32" s="188"/>
      <c r="F32" s="193" t="s">
        <v>424</v>
      </c>
      <c r="G32" s="193"/>
      <c r="H32" s="199"/>
      <c r="I32" s="171"/>
      <c r="J32" s="233">
        <f>J20+J23+J26+J30</f>
        <v>0.57410449913552797</v>
      </c>
      <c r="K32" s="171"/>
      <c r="L32" s="171"/>
      <c r="M32" s="171"/>
      <c r="N32" s="171"/>
      <c r="O32" s="171"/>
    </row>
    <row r="33" spans="1:15">
      <c r="A33" s="195">
        <f t="shared" si="0"/>
        <v>19</v>
      </c>
      <c r="B33" s="192"/>
      <c r="C33" s="171"/>
      <c r="D33" s="171"/>
      <c r="E33" s="171"/>
      <c r="F33" s="195"/>
      <c r="G33" s="195"/>
      <c r="H33" s="190"/>
      <c r="I33" s="171"/>
      <c r="J33" s="197"/>
      <c r="K33" s="171"/>
      <c r="L33" s="171"/>
      <c r="M33" s="171"/>
      <c r="N33" s="171"/>
      <c r="O33" s="171"/>
    </row>
    <row r="34" spans="1:15">
      <c r="A34" s="195">
        <f t="shared" si="0"/>
        <v>20</v>
      </c>
      <c r="B34" s="161"/>
      <c r="C34" s="171"/>
      <c r="D34" s="171"/>
      <c r="E34" s="171"/>
      <c r="F34" s="171"/>
      <c r="G34" s="171"/>
      <c r="H34" s="171"/>
      <c r="I34" s="171"/>
      <c r="J34" s="171"/>
      <c r="K34" s="171"/>
      <c r="L34" s="171"/>
      <c r="M34" s="190"/>
      <c r="N34" s="171"/>
      <c r="O34" s="171"/>
    </row>
    <row r="35" spans="1:15" ht="14.25" customHeight="1">
      <c r="A35" s="195">
        <f t="shared" si="0"/>
        <v>21</v>
      </c>
      <c r="B35" s="161"/>
      <c r="C35" s="171"/>
      <c r="D35" s="188" t="s">
        <v>425</v>
      </c>
      <c r="E35" s="171"/>
      <c r="F35" s="171"/>
      <c r="G35" s="171"/>
      <c r="H35" s="171"/>
      <c r="I35" s="171"/>
      <c r="J35" s="171"/>
      <c r="K35" s="171"/>
      <c r="L35" s="171"/>
      <c r="M35" s="171"/>
      <c r="N35" s="171"/>
      <c r="O35" s="171"/>
    </row>
    <row r="36" spans="1:15">
      <c r="A36" s="195">
        <f t="shared" si="0"/>
        <v>22</v>
      </c>
      <c r="B36" s="411" t="str">
        <f>B5</f>
        <v>Transmission Enhancement Credit (Schedule 12 Projects)</v>
      </c>
      <c r="C36" s="411"/>
      <c r="D36" s="411"/>
      <c r="E36" s="411"/>
      <c r="F36" s="411"/>
      <c r="G36" s="411"/>
      <c r="H36" s="411"/>
      <c r="I36" s="411"/>
      <c r="J36" s="411"/>
      <c r="K36" s="411"/>
      <c r="L36" s="411"/>
      <c r="M36" s="411"/>
      <c r="N36" s="411"/>
      <c r="O36" s="409"/>
    </row>
    <row r="37" spans="1:15">
      <c r="A37" s="195">
        <f t="shared" si="0"/>
        <v>23</v>
      </c>
      <c r="B37" s="412" t="str">
        <f>B6</f>
        <v>To be completed in conjunction with Attachment H-32A</v>
      </c>
      <c r="C37" s="412"/>
      <c r="D37" s="412"/>
      <c r="E37" s="412"/>
      <c r="F37" s="412"/>
      <c r="G37" s="412"/>
      <c r="H37" s="412"/>
      <c r="I37" s="412"/>
      <c r="J37" s="412"/>
      <c r="K37" s="412"/>
      <c r="L37" s="412"/>
      <c r="M37" s="412"/>
      <c r="N37" s="412"/>
      <c r="O37" s="410"/>
    </row>
    <row r="38" spans="1:15">
      <c r="A38" s="195">
        <f t="shared" si="0"/>
        <v>24</v>
      </c>
      <c r="B38" s="161"/>
      <c r="C38" s="171"/>
      <c r="D38" s="171"/>
      <c r="E38" s="171"/>
      <c r="F38" s="188"/>
      <c r="G38" s="171"/>
      <c r="H38" s="171"/>
      <c r="I38" s="171"/>
      <c r="J38" s="171"/>
      <c r="K38" s="171"/>
      <c r="L38" s="171"/>
      <c r="M38" s="171"/>
      <c r="N38" s="171"/>
      <c r="O38" s="171"/>
    </row>
    <row r="39" spans="1:15">
      <c r="A39" s="195">
        <f t="shared" si="0"/>
        <v>25</v>
      </c>
      <c r="B39" s="161"/>
      <c r="C39" s="171"/>
      <c r="D39" s="171"/>
      <c r="E39" s="171"/>
      <c r="F39" s="188"/>
      <c r="G39" s="188"/>
      <c r="H39" s="171"/>
      <c r="I39" s="171"/>
      <c r="J39" s="171"/>
      <c r="K39" s="171"/>
      <c r="L39" s="171"/>
      <c r="M39" s="171"/>
      <c r="N39" s="171"/>
      <c r="O39" s="171"/>
    </row>
    <row r="40" spans="1:15">
      <c r="A40" s="195">
        <f t="shared" si="0"/>
        <v>26</v>
      </c>
      <c r="B40" s="161"/>
      <c r="C40" s="171"/>
      <c r="D40" s="200">
        <v>-1</v>
      </c>
      <c r="E40" s="200">
        <v>-2</v>
      </c>
      <c r="F40" s="200">
        <v>-3</v>
      </c>
      <c r="G40" s="200">
        <v>-4</v>
      </c>
      <c r="H40" s="200">
        <v>-5</v>
      </c>
      <c r="I40" s="200">
        <v>-6</v>
      </c>
      <c r="J40" s="200">
        <v>-7</v>
      </c>
      <c r="K40" s="200">
        <v>-8</v>
      </c>
      <c r="L40" s="200">
        <v>-9</v>
      </c>
      <c r="M40" s="200">
        <v>-10</v>
      </c>
      <c r="N40" s="200">
        <v>-11</v>
      </c>
      <c r="O40" s="171"/>
    </row>
    <row r="41" spans="1:15" ht="63">
      <c r="A41" s="195">
        <f t="shared" si="0"/>
        <v>27</v>
      </c>
      <c r="B41" s="201" t="s">
        <v>275</v>
      </c>
      <c r="C41" s="202"/>
      <c r="D41" s="203" t="s">
        <v>426</v>
      </c>
      <c r="E41" s="204" t="s">
        <v>427</v>
      </c>
      <c r="F41" s="204" t="s">
        <v>428</v>
      </c>
      <c r="G41" s="204" t="s">
        <v>429</v>
      </c>
      <c r="H41" s="205" t="s">
        <v>430</v>
      </c>
      <c r="I41" s="204" t="s">
        <v>431</v>
      </c>
      <c r="J41" s="204" t="s">
        <v>432</v>
      </c>
      <c r="K41" s="205" t="s">
        <v>433</v>
      </c>
      <c r="L41" s="204" t="s">
        <v>434</v>
      </c>
      <c r="M41" s="206" t="s">
        <v>435</v>
      </c>
      <c r="N41" s="206" t="s">
        <v>436</v>
      </c>
      <c r="O41" s="171"/>
    </row>
    <row r="42" spans="1:15" ht="46.5" customHeight="1">
      <c r="A42" s="195">
        <f>A41+1</f>
        <v>28</v>
      </c>
      <c r="B42" s="207"/>
      <c r="C42" s="208"/>
      <c r="D42" s="208"/>
      <c r="E42" s="208"/>
      <c r="F42" s="209"/>
      <c r="G42" s="209" t="s">
        <v>437</v>
      </c>
      <c r="H42" s="210" t="s">
        <v>438</v>
      </c>
      <c r="I42" s="209" t="s">
        <v>105</v>
      </c>
      <c r="J42" s="209"/>
      <c r="K42" s="210" t="s">
        <v>439</v>
      </c>
      <c r="L42" s="209"/>
      <c r="M42" s="211" t="s">
        <v>440</v>
      </c>
      <c r="N42" s="211" t="s">
        <v>441</v>
      </c>
      <c r="O42" s="171"/>
    </row>
    <row r="43" spans="1:15">
      <c r="A43" s="195">
        <f t="shared" si="0"/>
        <v>29</v>
      </c>
      <c r="B43" s="212"/>
      <c r="C43" s="171"/>
      <c r="D43" s="171"/>
      <c r="E43" s="171"/>
      <c r="F43" s="171"/>
      <c r="G43" s="171"/>
      <c r="H43" s="213"/>
      <c r="I43" s="171"/>
      <c r="J43" s="171"/>
      <c r="K43" s="213"/>
      <c r="L43" s="171"/>
      <c r="M43" s="213"/>
      <c r="N43" s="213"/>
      <c r="O43" s="171"/>
    </row>
    <row r="44" spans="1:15">
      <c r="A44" s="195">
        <f t="shared" si="0"/>
        <v>30</v>
      </c>
      <c r="B44" s="214" t="s">
        <v>442</v>
      </c>
      <c r="C44" s="191"/>
      <c r="D44" s="215"/>
      <c r="E44" s="216" t="s">
        <v>443</v>
      </c>
      <c r="F44" s="217">
        <v>0</v>
      </c>
      <c r="G44" s="232">
        <f>$J$32</f>
        <v>0.57410449913552797</v>
      </c>
      <c r="H44" s="235">
        <f>F44*G44</f>
        <v>0</v>
      </c>
      <c r="I44" s="234" t="s">
        <v>105</v>
      </c>
      <c r="J44" s="232">
        <v>0</v>
      </c>
      <c r="K44" s="235">
        <v>0</v>
      </c>
      <c r="L44" s="217">
        <v>0</v>
      </c>
      <c r="M44" s="218">
        <f>'H-32A-WP08 - TEC True-up'!K20</f>
        <v>0</v>
      </c>
      <c r="N44" s="235">
        <f>G44*F44</f>
        <v>0</v>
      </c>
      <c r="O44" s="171"/>
    </row>
    <row r="45" spans="1:15">
      <c r="A45" s="195">
        <f t="shared" si="0"/>
        <v>31</v>
      </c>
      <c r="B45" s="214" t="s">
        <v>444</v>
      </c>
      <c r="C45" s="191"/>
      <c r="D45" s="215"/>
      <c r="E45" s="216" t="s">
        <v>443</v>
      </c>
      <c r="F45" s="217">
        <v>0</v>
      </c>
      <c r="G45" s="232">
        <f>$J$32</f>
        <v>0.57410449913552797</v>
      </c>
      <c r="H45" s="235">
        <f>F45*G45</f>
        <v>0</v>
      </c>
      <c r="I45" s="234" t="s">
        <v>105</v>
      </c>
      <c r="J45" s="232">
        <v>0</v>
      </c>
      <c r="K45" s="235">
        <v>0</v>
      </c>
      <c r="L45" s="217">
        <v>0</v>
      </c>
      <c r="M45" s="218">
        <f>'H-32A-WP08 - TEC True-up'!K21</f>
        <v>0</v>
      </c>
      <c r="N45" s="235">
        <f t="shared" ref="N45:N46" si="1">G45*F45</f>
        <v>0</v>
      </c>
      <c r="O45" s="171"/>
    </row>
    <row r="46" spans="1:15">
      <c r="A46" s="195">
        <f t="shared" si="0"/>
        <v>32</v>
      </c>
      <c r="B46" s="214" t="s">
        <v>445</v>
      </c>
      <c r="C46" s="191"/>
      <c r="D46" s="215"/>
      <c r="E46" s="216" t="s">
        <v>443</v>
      </c>
      <c r="F46" s="217">
        <v>0</v>
      </c>
      <c r="G46" s="232">
        <f>$J$32</f>
        <v>0.57410449913552797</v>
      </c>
      <c r="H46" s="235">
        <f>F46*G46</f>
        <v>0</v>
      </c>
      <c r="I46" s="234" t="s">
        <v>105</v>
      </c>
      <c r="J46" s="232">
        <v>0</v>
      </c>
      <c r="K46" s="235">
        <v>0</v>
      </c>
      <c r="L46" s="217">
        <v>0</v>
      </c>
      <c r="M46" s="218">
        <f>'H-32A-WP08 - TEC True-up'!K22</f>
        <v>0</v>
      </c>
      <c r="N46" s="235">
        <f t="shared" si="1"/>
        <v>0</v>
      </c>
      <c r="O46" s="171"/>
    </row>
    <row r="47" spans="1:15">
      <c r="A47" s="195">
        <f t="shared" si="0"/>
        <v>33</v>
      </c>
      <c r="B47" s="212"/>
      <c r="C47" s="171"/>
      <c r="D47" s="171"/>
      <c r="E47" s="216"/>
      <c r="F47" s="171"/>
      <c r="G47" s="171"/>
      <c r="H47" s="213"/>
      <c r="I47" s="171"/>
      <c r="J47" s="171"/>
      <c r="K47" s="213"/>
      <c r="L47" s="171"/>
      <c r="M47" s="213"/>
      <c r="N47" s="213"/>
      <c r="O47" s="171"/>
    </row>
    <row r="48" spans="1:15">
      <c r="A48" s="195">
        <f t="shared" si="0"/>
        <v>34</v>
      </c>
      <c r="B48" s="212"/>
      <c r="C48" s="171"/>
      <c r="D48" s="171"/>
      <c r="E48" s="171"/>
      <c r="F48" s="171"/>
      <c r="G48" s="171"/>
      <c r="H48" s="213"/>
      <c r="I48" s="171"/>
      <c r="J48" s="171"/>
      <c r="K48" s="213"/>
      <c r="L48" s="171"/>
      <c r="M48" s="213"/>
      <c r="N48" s="213"/>
      <c r="O48" s="219"/>
    </row>
    <row r="49" spans="1:15">
      <c r="A49" s="195">
        <f t="shared" si="0"/>
        <v>35</v>
      </c>
      <c r="B49" s="212"/>
      <c r="C49" s="171"/>
      <c r="D49" s="220"/>
      <c r="E49" s="220"/>
      <c r="F49" s="220"/>
      <c r="G49" s="220"/>
      <c r="H49" s="221"/>
      <c r="I49" s="220"/>
      <c r="J49" s="220"/>
      <c r="K49" s="221"/>
      <c r="L49" s="220"/>
      <c r="M49" s="221"/>
      <c r="N49" s="221"/>
      <c r="O49" s="219"/>
    </row>
    <row r="50" spans="1:15">
      <c r="A50" s="195">
        <f t="shared" si="0"/>
        <v>36</v>
      </c>
      <c r="B50" s="212"/>
      <c r="C50" s="171"/>
      <c r="D50" s="220"/>
      <c r="E50" s="220"/>
      <c r="F50" s="220"/>
      <c r="G50" s="220"/>
      <c r="H50" s="221"/>
      <c r="I50" s="220"/>
      <c r="J50" s="220"/>
      <c r="K50" s="221"/>
      <c r="L50" s="220"/>
      <c r="M50" s="221"/>
      <c r="N50" s="221"/>
      <c r="O50" s="171"/>
    </row>
    <row r="51" spans="1:15">
      <c r="A51" s="195">
        <f t="shared" si="0"/>
        <v>37</v>
      </c>
      <c r="B51" s="222"/>
      <c r="C51" s="223"/>
      <c r="D51" s="224"/>
      <c r="E51" s="224"/>
      <c r="F51" s="224"/>
      <c r="G51" s="224"/>
      <c r="H51" s="225"/>
      <c r="I51" s="224"/>
      <c r="J51" s="224"/>
      <c r="K51" s="225"/>
      <c r="L51" s="224"/>
      <c r="M51" s="225"/>
      <c r="N51" s="225"/>
      <c r="O51" s="171"/>
    </row>
    <row r="52" spans="1:15">
      <c r="A52" s="195">
        <f t="shared" si="0"/>
        <v>38</v>
      </c>
      <c r="B52" s="192" t="s">
        <v>446</v>
      </c>
      <c r="C52" s="171"/>
      <c r="D52" s="171" t="s">
        <v>447</v>
      </c>
      <c r="E52" s="171"/>
      <c r="F52" s="191"/>
      <c r="G52" s="191"/>
      <c r="H52" s="190"/>
      <c r="I52" s="190"/>
      <c r="J52" s="190"/>
      <c r="K52" s="190"/>
      <c r="L52" s="190"/>
      <c r="M52" s="196"/>
      <c r="N52" s="226">
        <f>SUM(N44:N51)</f>
        <v>0</v>
      </c>
      <c r="O52" s="171"/>
    </row>
    <row r="53" spans="1:15">
      <c r="A53" s="195">
        <f t="shared" si="0"/>
        <v>39</v>
      </c>
      <c r="B53" s="220"/>
      <c r="C53" s="220"/>
      <c r="D53" s="220"/>
      <c r="E53" s="220"/>
      <c r="F53" s="220"/>
      <c r="G53" s="220"/>
      <c r="H53" s="220"/>
      <c r="I53" s="220"/>
      <c r="J53" s="220"/>
      <c r="K53" s="220"/>
      <c r="L53" s="220"/>
      <c r="M53" s="220"/>
      <c r="N53" s="171"/>
      <c r="O53" s="171"/>
    </row>
    <row r="54" spans="1:15">
      <c r="A54" s="195">
        <f t="shared" si="0"/>
        <v>40</v>
      </c>
      <c r="B54" s="227" t="s">
        <v>14</v>
      </c>
      <c r="C54" s="220"/>
      <c r="D54" s="220"/>
      <c r="E54" s="220"/>
      <c r="F54" s="220"/>
      <c r="G54" s="220"/>
      <c r="H54" s="220"/>
      <c r="I54" s="220"/>
      <c r="J54" s="220"/>
      <c r="K54" s="220"/>
      <c r="L54" s="220"/>
      <c r="M54" s="220"/>
      <c r="N54" s="171"/>
      <c r="O54" s="171"/>
    </row>
    <row r="55" spans="1:15">
      <c r="A55" s="195">
        <f t="shared" si="0"/>
        <v>41</v>
      </c>
      <c r="B55" s="191" t="s">
        <v>144</v>
      </c>
      <c r="C55" s="171"/>
      <c r="D55" s="592" t="s">
        <v>448</v>
      </c>
      <c r="E55" s="592"/>
      <c r="F55" s="592"/>
      <c r="G55" s="592"/>
      <c r="H55" s="592"/>
      <c r="I55" s="592"/>
      <c r="J55" s="592"/>
      <c r="K55" s="592"/>
      <c r="L55" s="592"/>
      <c r="M55" s="592"/>
      <c r="N55" s="171"/>
      <c r="O55" s="171"/>
    </row>
    <row r="56" spans="1:15">
      <c r="A56" s="195">
        <f t="shared" si="0"/>
        <v>42</v>
      </c>
      <c r="B56" s="191" t="s">
        <v>146</v>
      </c>
      <c r="C56" s="171"/>
      <c r="D56" s="592" t="s">
        <v>449</v>
      </c>
      <c r="E56" s="592"/>
      <c r="F56" s="592"/>
      <c r="G56" s="592"/>
      <c r="H56" s="592"/>
      <c r="I56" s="592"/>
      <c r="J56" s="592"/>
      <c r="K56" s="592"/>
      <c r="L56" s="592"/>
      <c r="M56" s="592"/>
      <c r="N56" s="171"/>
      <c r="O56" s="171"/>
    </row>
    <row r="57" spans="1:15" ht="33" customHeight="1">
      <c r="A57" s="195">
        <f t="shared" si="0"/>
        <v>43</v>
      </c>
      <c r="B57" s="228" t="s">
        <v>148</v>
      </c>
      <c r="C57" s="171"/>
      <c r="D57" s="593" t="s">
        <v>450</v>
      </c>
      <c r="E57" s="593"/>
      <c r="F57" s="593"/>
      <c r="G57" s="593"/>
      <c r="H57" s="593"/>
      <c r="I57" s="593"/>
      <c r="J57" s="593"/>
      <c r="K57" s="593"/>
      <c r="L57" s="593"/>
      <c r="M57" s="593"/>
      <c r="N57" s="171"/>
      <c r="O57" s="171"/>
    </row>
    <row r="58" spans="1:15">
      <c r="A58" s="195">
        <f t="shared" si="0"/>
        <v>44</v>
      </c>
      <c r="B58" s="228" t="s">
        <v>153</v>
      </c>
      <c r="C58" s="171"/>
      <c r="D58" s="593" t="s">
        <v>451</v>
      </c>
      <c r="E58" s="593"/>
      <c r="F58" s="593"/>
      <c r="G58" s="593"/>
      <c r="H58" s="593"/>
      <c r="I58" s="593"/>
      <c r="J58" s="593"/>
      <c r="K58" s="593"/>
      <c r="L58" s="593"/>
      <c r="M58" s="593"/>
      <c r="N58" s="171"/>
      <c r="O58" s="171"/>
    </row>
    <row r="59" spans="1:15">
      <c r="A59" s="195">
        <f t="shared" si="0"/>
        <v>45</v>
      </c>
      <c r="B59" s="191" t="s">
        <v>156</v>
      </c>
      <c r="C59" s="171"/>
      <c r="D59" s="592" t="s">
        <v>452</v>
      </c>
      <c r="E59" s="592"/>
      <c r="F59" s="592"/>
      <c r="G59" s="592"/>
      <c r="H59" s="592"/>
      <c r="I59" s="592"/>
      <c r="J59" s="592"/>
      <c r="K59" s="592"/>
      <c r="L59" s="592"/>
      <c r="M59" s="592"/>
      <c r="N59" s="171"/>
      <c r="O59" s="171"/>
    </row>
    <row r="60" spans="1:15">
      <c r="B60" s="229"/>
      <c r="C60" s="220"/>
      <c r="D60" s="220"/>
      <c r="E60" s="220"/>
      <c r="F60" s="220"/>
      <c r="G60" s="220"/>
      <c r="H60" s="220"/>
      <c r="I60" s="220"/>
      <c r="J60" s="220"/>
      <c r="K60" s="220"/>
      <c r="L60" s="220"/>
      <c r="M60" s="220"/>
      <c r="N60" s="171"/>
      <c r="O60" s="171"/>
    </row>
    <row r="61" spans="1:15">
      <c r="B61" s="230"/>
      <c r="C61" s="171"/>
      <c r="D61" s="192"/>
      <c r="E61" s="192"/>
      <c r="F61" s="191"/>
      <c r="G61" s="191"/>
      <c r="H61" s="190"/>
      <c r="I61" s="171"/>
      <c r="J61" s="171"/>
      <c r="K61" s="231"/>
      <c r="L61" s="171"/>
      <c r="M61" s="171"/>
      <c r="N61" s="171"/>
      <c r="O61" s="171"/>
    </row>
    <row r="62" spans="1:15">
      <c r="B62" s="230"/>
      <c r="C62" s="171"/>
      <c r="D62" s="192"/>
      <c r="E62" s="192"/>
      <c r="F62" s="191"/>
      <c r="G62" s="191"/>
      <c r="H62" s="190"/>
      <c r="I62" s="171"/>
      <c r="J62" s="171"/>
      <c r="K62" s="231"/>
      <c r="L62" s="171"/>
      <c r="M62" s="171"/>
      <c r="N62" s="171"/>
      <c r="O62" s="171"/>
    </row>
    <row r="63" spans="1:15">
      <c r="B63" s="171"/>
      <c r="C63" s="171"/>
      <c r="D63" s="220"/>
      <c r="E63" s="220"/>
      <c r="F63" s="220"/>
      <c r="G63" s="220"/>
      <c r="H63" s="220"/>
      <c r="I63" s="220"/>
      <c r="J63" s="220"/>
      <c r="K63" s="220"/>
      <c r="L63" s="220"/>
      <c r="M63" s="220"/>
      <c r="N63" s="171"/>
      <c r="O63" s="171"/>
    </row>
    <row r="64" spans="1:15">
      <c r="B64" s="171"/>
      <c r="C64" s="171"/>
      <c r="D64" s="220"/>
      <c r="E64" s="220"/>
      <c r="F64" s="220"/>
      <c r="G64" s="220"/>
      <c r="H64" s="220"/>
      <c r="I64" s="220"/>
      <c r="J64" s="220"/>
      <c r="K64" s="220"/>
      <c r="L64" s="220"/>
      <c r="M64" s="220"/>
      <c r="N64" s="171"/>
      <c r="O64" s="171"/>
    </row>
    <row r="65" spans="2:15">
      <c r="B65" s="171"/>
      <c r="C65" s="171"/>
      <c r="D65" s="220"/>
      <c r="E65" s="220"/>
      <c r="F65" s="220"/>
      <c r="G65" s="220"/>
      <c r="H65" s="220"/>
      <c r="I65" s="220"/>
      <c r="J65" s="220"/>
      <c r="K65" s="220"/>
      <c r="L65" s="220"/>
      <c r="M65" s="220"/>
      <c r="N65" s="171"/>
      <c r="O65" s="171"/>
    </row>
    <row r="66" spans="2:15">
      <c r="B66" s="171"/>
      <c r="C66" s="171"/>
      <c r="D66" s="220"/>
      <c r="E66" s="220"/>
      <c r="F66" s="220"/>
      <c r="G66" s="220"/>
      <c r="H66" s="220"/>
      <c r="I66" s="220"/>
      <c r="J66" s="220"/>
      <c r="K66" s="220"/>
      <c r="L66" s="220"/>
      <c r="M66" s="220"/>
      <c r="N66" s="171"/>
      <c r="O66" s="171"/>
    </row>
    <row r="67" spans="2:15">
      <c r="B67" s="171"/>
      <c r="C67" s="171"/>
      <c r="D67" s="220"/>
      <c r="E67" s="220"/>
      <c r="F67" s="220"/>
      <c r="G67" s="220"/>
      <c r="H67" s="220"/>
      <c r="I67" s="220"/>
      <c r="J67" s="220"/>
      <c r="K67" s="220"/>
      <c r="L67" s="220"/>
      <c r="M67" s="220"/>
      <c r="N67" s="171"/>
      <c r="O67" s="171"/>
    </row>
    <row r="68" spans="2:15">
      <c r="B68" s="171"/>
      <c r="C68" s="171"/>
      <c r="D68" s="220"/>
      <c r="E68" s="220"/>
      <c r="F68" s="220"/>
      <c r="G68" s="220"/>
      <c r="H68" s="220"/>
      <c r="I68" s="220"/>
      <c r="J68" s="220"/>
      <c r="K68" s="220"/>
      <c r="L68" s="220"/>
      <c r="M68" s="220"/>
      <c r="N68" s="171"/>
      <c r="O68" s="171"/>
    </row>
    <row r="69" spans="2:15">
      <c r="B69" s="171"/>
      <c r="C69" s="171"/>
      <c r="D69" s="220"/>
      <c r="E69" s="220"/>
      <c r="F69" s="220"/>
      <c r="G69" s="220"/>
      <c r="H69" s="220"/>
      <c r="I69" s="220"/>
      <c r="J69" s="220"/>
      <c r="K69" s="220"/>
      <c r="L69" s="220"/>
      <c r="M69" s="220"/>
      <c r="N69" s="171"/>
      <c r="O69" s="171"/>
    </row>
    <row r="70" spans="2:15">
      <c r="B70" s="171"/>
      <c r="C70" s="171"/>
      <c r="D70" s="220"/>
      <c r="E70" s="220"/>
      <c r="F70" s="220"/>
      <c r="G70" s="220"/>
      <c r="H70" s="220"/>
      <c r="I70" s="220"/>
      <c r="J70" s="220"/>
      <c r="K70" s="220"/>
      <c r="L70" s="220"/>
      <c r="M70" s="220"/>
      <c r="N70" s="171"/>
      <c r="O70" s="171"/>
    </row>
    <row r="71" spans="2:15">
      <c r="B71" s="171"/>
      <c r="C71" s="171"/>
      <c r="D71" s="220"/>
      <c r="E71" s="220"/>
      <c r="F71" s="220"/>
      <c r="G71" s="220"/>
      <c r="H71" s="220"/>
      <c r="I71" s="220"/>
      <c r="J71" s="220"/>
      <c r="K71" s="220"/>
      <c r="L71" s="220"/>
      <c r="M71" s="220"/>
      <c r="N71" s="171"/>
      <c r="O71" s="171"/>
    </row>
    <row r="72" spans="2:15">
      <c r="B72" s="171"/>
      <c r="C72" s="171"/>
      <c r="D72" s="220"/>
      <c r="E72" s="220"/>
      <c r="F72" s="220"/>
      <c r="G72" s="220"/>
      <c r="H72" s="220"/>
      <c r="I72" s="220"/>
      <c r="J72" s="220"/>
      <c r="K72" s="220"/>
      <c r="L72" s="220"/>
      <c r="M72" s="220"/>
      <c r="N72" s="171"/>
      <c r="O72" s="171"/>
    </row>
    <row r="73" spans="2:15">
      <c r="B73" s="171"/>
      <c r="C73" s="171"/>
      <c r="D73" s="220"/>
      <c r="E73" s="220"/>
      <c r="F73" s="220"/>
      <c r="G73" s="220"/>
      <c r="H73" s="220"/>
      <c r="I73" s="220"/>
      <c r="J73" s="220"/>
      <c r="K73" s="220"/>
      <c r="L73" s="220"/>
      <c r="M73" s="220"/>
      <c r="N73" s="171"/>
      <c r="O73" s="171"/>
    </row>
    <row r="74" spans="2:15">
      <c r="B74" s="171"/>
      <c r="C74" s="171"/>
      <c r="D74" s="220"/>
      <c r="E74" s="220"/>
      <c r="F74" s="220"/>
      <c r="G74" s="220"/>
      <c r="H74" s="220"/>
      <c r="I74" s="220"/>
      <c r="J74" s="220"/>
      <c r="K74" s="220"/>
      <c r="L74" s="220"/>
      <c r="M74" s="220"/>
      <c r="N74" s="171"/>
      <c r="O74" s="171"/>
    </row>
    <row r="75" spans="2:15">
      <c r="B75" s="171"/>
      <c r="C75" s="171"/>
      <c r="D75" s="220"/>
      <c r="E75" s="220"/>
      <c r="F75" s="220"/>
      <c r="G75" s="220"/>
      <c r="H75" s="220"/>
      <c r="I75" s="220"/>
      <c r="J75" s="220"/>
      <c r="K75" s="220"/>
      <c r="L75" s="220"/>
      <c r="M75" s="220"/>
      <c r="N75" s="171"/>
      <c r="O75" s="171"/>
    </row>
    <row r="76" spans="2:15">
      <c r="B76" s="171"/>
      <c r="C76" s="171"/>
      <c r="D76" s="220"/>
      <c r="E76" s="220"/>
      <c r="F76" s="220"/>
      <c r="G76" s="220"/>
      <c r="H76" s="220"/>
      <c r="I76" s="220"/>
      <c r="J76" s="220"/>
      <c r="K76" s="220"/>
      <c r="L76" s="220"/>
      <c r="M76" s="220"/>
      <c r="N76" s="171"/>
      <c r="O76" s="171"/>
    </row>
    <row r="77" spans="2:15">
      <c r="B77" s="171"/>
      <c r="C77" s="171"/>
      <c r="D77" s="220"/>
      <c r="E77" s="220"/>
      <c r="F77" s="220"/>
      <c r="G77" s="220"/>
      <c r="H77" s="220"/>
      <c r="I77" s="220"/>
      <c r="J77" s="220"/>
      <c r="K77" s="220"/>
      <c r="L77" s="220"/>
      <c r="M77" s="220"/>
      <c r="N77" s="171"/>
      <c r="O77" s="171"/>
    </row>
    <row r="78" spans="2:15">
      <c r="B78" s="171"/>
      <c r="C78" s="171"/>
      <c r="D78" s="220"/>
      <c r="E78" s="220"/>
      <c r="F78" s="220"/>
      <c r="G78" s="220"/>
      <c r="H78" s="220"/>
      <c r="I78" s="220"/>
      <c r="J78" s="220"/>
      <c r="K78" s="220"/>
      <c r="L78" s="220"/>
      <c r="M78" s="220"/>
      <c r="N78" s="171"/>
      <c r="O78" s="171"/>
    </row>
    <row r="79" spans="2:15">
      <c r="B79" s="171"/>
      <c r="C79" s="171"/>
      <c r="D79" s="220"/>
      <c r="E79" s="220"/>
      <c r="F79" s="220"/>
      <c r="G79" s="220"/>
      <c r="H79" s="220"/>
      <c r="I79" s="220"/>
      <c r="J79" s="220"/>
      <c r="K79" s="220"/>
      <c r="L79" s="220"/>
      <c r="M79" s="220"/>
      <c r="N79" s="171"/>
      <c r="O79" s="171"/>
    </row>
    <row r="80" spans="2:15">
      <c r="B80" s="171"/>
      <c r="C80" s="171"/>
      <c r="D80" s="220"/>
      <c r="E80" s="220"/>
      <c r="F80" s="220"/>
      <c r="G80" s="220"/>
      <c r="H80" s="220"/>
      <c r="I80" s="220"/>
      <c r="J80" s="220"/>
      <c r="K80" s="220"/>
      <c r="L80" s="220"/>
      <c r="M80" s="220"/>
      <c r="N80" s="171"/>
      <c r="O80" s="171"/>
    </row>
    <row r="81" spans="2:15">
      <c r="B81" s="171"/>
      <c r="C81" s="171"/>
      <c r="D81" s="220"/>
      <c r="E81" s="220"/>
      <c r="F81" s="220"/>
      <c r="G81" s="220"/>
      <c r="H81" s="220"/>
      <c r="I81" s="220"/>
      <c r="J81" s="220"/>
      <c r="K81" s="220"/>
      <c r="L81" s="220"/>
      <c r="M81" s="220"/>
      <c r="N81" s="171"/>
      <c r="O81" s="171"/>
    </row>
    <row r="82" spans="2:15">
      <c r="B82" s="171"/>
      <c r="C82" s="171"/>
      <c r="D82" s="220"/>
      <c r="E82" s="220"/>
      <c r="F82" s="220"/>
      <c r="G82" s="220"/>
      <c r="H82" s="220"/>
      <c r="I82" s="220"/>
      <c r="J82" s="220"/>
      <c r="K82" s="220"/>
      <c r="L82" s="220"/>
      <c r="M82" s="220"/>
      <c r="N82" s="171"/>
      <c r="O82" s="171"/>
    </row>
    <row r="83" spans="2:15">
      <c r="B83" s="171"/>
      <c r="C83" s="171"/>
      <c r="D83" s="220"/>
      <c r="E83" s="220"/>
      <c r="F83" s="220"/>
      <c r="G83" s="220"/>
      <c r="H83" s="220"/>
      <c r="I83" s="220"/>
      <c r="J83" s="220"/>
      <c r="K83" s="220"/>
      <c r="L83" s="220"/>
      <c r="M83" s="220"/>
      <c r="N83" s="171"/>
      <c r="O83" s="171"/>
    </row>
    <row r="84" spans="2:15">
      <c r="B84" s="171"/>
      <c r="C84" s="171"/>
      <c r="D84" s="220"/>
      <c r="E84" s="220"/>
      <c r="F84" s="220"/>
      <c r="G84" s="220"/>
      <c r="H84" s="220"/>
      <c r="I84" s="220"/>
      <c r="J84" s="220"/>
      <c r="K84" s="220"/>
      <c r="L84" s="220"/>
      <c r="M84" s="220"/>
      <c r="N84" s="171"/>
      <c r="O84" s="171"/>
    </row>
    <row r="85" spans="2:15">
      <c r="B85" s="171"/>
      <c r="C85" s="171"/>
      <c r="D85" s="220"/>
      <c r="E85" s="220"/>
      <c r="F85" s="220"/>
      <c r="G85" s="220"/>
      <c r="H85" s="220"/>
      <c r="I85" s="220"/>
      <c r="J85" s="220"/>
      <c r="K85" s="220"/>
      <c r="L85" s="220"/>
      <c r="M85" s="220"/>
      <c r="N85" s="171"/>
      <c r="O85" s="171"/>
    </row>
    <row r="86" spans="2:15">
      <c r="B86" s="171"/>
      <c r="C86" s="171"/>
      <c r="D86" s="220"/>
      <c r="E86" s="220"/>
      <c r="F86" s="220"/>
      <c r="G86" s="220"/>
      <c r="H86" s="220"/>
      <c r="I86" s="220"/>
      <c r="J86" s="220"/>
      <c r="K86" s="220"/>
      <c r="L86" s="220"/>
      <c r="M86" s="220"/>
      <c r="N86" s="171"/>
      <c r="O86" s="171"/>
    </row>
    <row r="87" spans="2:15">
      <c r="B87" s="171"/>
      <c r="C87" s="171"/>
      <c r="D87" s="220"/>
      <c r="E87" s="220"/>
      <c r="F87" s="220"/>
      <c r="G87" s="220"/>
      <c r="H87" s="220"/>
      <c r="I87" s="220"/>
      <c r="J87" s="220"/>
      <c r="K87" s="220"/>
      <c r="L87" s="220"/>
      <c r="M87" s="220"/>
      <c r="N87" s="171"/>
      <c r="O87" s="171"/>
    </row>
    <row r="88" spans="2:15">
      <c r="B88" s="171"/>
      <c r="C88" s="171"/>
      <c r="D88" s="220"/>
      <c r="E88" s="220"/>
      <c r="F88" s="220"/>
      <c r="G88" s="220"/>
      <c r="H88" s="220"/>
      <c r="I88" s="220"/>
      <c r="J88" s="220"/>
      <c r="K88" s="220"/>
      <c r="L88" s="220"/>
      <c r="M88" s="220"/>
      <c r="N88" s="171"/>
      <c r="O88" s="171"/>
    </row>
    <row r="89" spans="2:15">
      <c r="B89" s="171"/>
      <c r="C89" s="171"/>
      <c r="D89" s="220"/>
      <c r="E89" s="220"/>
      <c r="F89" s="220"/>
      <c r="G89" s="220"/>
      <c r="H89" s="220"/>
      <c r="I89" s="220"/>
      <c r="J89" s="220"/>
      <c r="K89" s="220"/>
      <c r="L89" s="220"/>
      <c r="M89" s="220"/>
      <c r="N89" s="171"/>
      <c r="O89" s="171"/>
    </row>
    <row r="90" spans="2:15">
      <c r="B90" s="171"/>
      <c r="C90" s="171"/>
      <c r="D90" s="220"/>
      <c r="E90" s="220"/>
      <c r="F90" s="220"/>
      <c r="G90" s="220"/>
      <c r="H90" s="220"/>
      <c r="I90" s="220"/>
      <c r="J90" s="220"/>
      <c r="K90" s="220"/>
      <c r="L90" s="220"/>
      <c r="M90" s="220"/>
      <c r="N90" s="171"/>
      <c r="O90" s="171"/>
    </row>
    <row r="91" spans="2:15">
      <c r="B91" s="171"/>
      <c r="C91" s="171"/>
      <c r="D91" s="220"/>
      <c r="E91" s="220"/>
      <c r="F91" s="220"/>
      <c r="G91" s="220"/>
      <c r="H91" s="220"/>
      <c r="I91" s="220"/>
      <c r="J91" s="220"/>
      <c r="K91" s="220"/>
      <c r="L91" s="220"/>
      <c r="M91" s="220"/>
      <c r="N91" s="171"/>
      <c r="O91" s="171"/>
    </row>
    <row r="92" spans="2:15">
      <c r="B92" s="171"/>
      <c r="C92" s="171"/>
      <c r="D92" s="220"/>
      <c r="E92" s="220"/>
      <c r="F92" s="220"/>
      <c r="G92" s="220"/>
      <c r="H92" s="220"/>
      <c r="I92" s="220"/>
      <c r="J92" s="220"/>
      <c r="K92" s="220"/>
      <c r="L92" s="220"/>
      <c r="M92" s="220"/>
      <c r="N92" s="171"/>
      <c r="O92" s="171"/>
    </row>
    <row r="93" spans="2:15">
      <c r="B93" s="171"/>
      <c r="C93" s="171"/>
      <c r="D93" s="220"/>
      <c r="E93" s="220"/>
      <c r="F93" s="220"/>
      <c r="G93" s="220"/>
      <c r="H93" s="220"/>
      <c r="I93" s="220"/>
      <c r="J93" s="220"/>
      <c r="K93" s="220"/>
      <c r="L93" s="220"/>
      <c r="M93" s="220"/>
      <c r="N93" s="171"/>
      <c r="O93" s="171"/>
    </row>
    <row r="94" spans="2:15">
      <c r="B94" s="171"/>
      <c r="C94" s="171"/>
      <c r="D94" s="220"/>
      <c r="E94" s="220"/>
      <c r="F94" s="220"/>
      <c r="G94" s="220"/>
      <c r="H94" s="220"/>
      <c r="I94" s="220"/>
      <c r="J94" s="220"/>
      <c r="K94" s="220"/>
      <c r="L94" s="220"/>
      <c r="M94" s="220"/>
      <c r="N94" s="171"/>
      <c r="O94" s="171"/>
    </row>
    <row r="95" spans="2:15">
      <c r="B95" s="171"/>
      <c r="C95" s="171"/>
      <c r="D95" s="220"/>
      <c r="E95" s="220"/>
      <c r="F95" s="220"/>
      <c r="G95" s="220"/>
      <c r="H95" s="220"/>
      <c r="I95" s="220"/>
      <c r="J95" s="220"/>
      <c r="K95" s="220"/>
      <c r="L95" s="220"/>
      <c r="M95" s="220"/>
      <c r="N95" s="171"/>
      <c r="O95" s="171"/>
    </row>
    <row r="96" spans="2:15">
      <c r="B96" s="171"/>
      <c r="C96" s="171"/>
      <c r="D96" s="220"/>
      <c r="E96" s="220"/>
      <c r="F96" s="220"/>
      <c r="G96" s="220"/>
      <c r="H96" s="220"/>
      <c r="I96" s="220"/>
      <c r="J96" s="220"/>
      <c r="K96" s="220"/>
      <c r="L96" s="220"/>
      <c r="M96" s="220"/>
      <c r="N96" s="171"/>
      <c r="O96" s="171"/>
    </row>
    <row r="97" spans="2:15">
      <c r="B97" s="171"/>
      <c r="C97" s="171"/>
      <c r="D97" s="220"/>
      <c r="E97" s="220"/>
      <c r="F97" s="220"/>
      <c r="G97" s="220"/>
      <c r="H97" s="220"/>
      <c r="I97" s="220"/>
      <c r="J97" s="220"/>
      <c r="K97" s="220"/>
      <c r="L97" s="220"/>
      <c r="M97" s="220"/>
      <c r="N97" s="171"/>
      <c r="O97" s="171"/>
    </row>
    <row r="98" spans="2:15">
      <c r="B98" s="171"/>
      <c r="C98" s="171"/>
      <c r="D98" s="220"/>
      <c r="E98" s="220"/>
      <c r="F98" s="220"/>
      <c r="G98" s="220"/>
      <c r="H98" s="220"/>
      <c r="I98" s="220"/>
      <c r="J98" s="220"/>
      <c r="K98" s="220"/>
      <c r="L98" s="220"/>
      <c r="M98" s="220"/>
      <c r="N98" s="171"/>
      <c r="O98" s="171"/>
    </row>
    <row r="99" spans="2:15">
      <c r="B99" s="171"/>
      <c r="C99" s="171"/>
      <c r="D99" s="220"/>
      <c r="E99" s="220"/>
      <c r="F99" s="220"/>
      <c r="G99" s="220"/>
      <c r="H99" s="220"/>
      <c r="I99" s="220"/>
      <c r="J99" s="220"/>
      <c r="K99" s="220"/>
      <c r="L99" s="220"/>
      <c r="M99" s="220"/>
      <c r="N99" s="171"/>
      <c r="O99" s="171"/>
    </row>
    <row r="100" spans="2:15">
      <c r="B100" s="171"/>
      <c r="C100" s="171"/>
      <c r="D100" s="220"/>
      <c r="E100" s="220"/>
      <c r="F100" s="220"/>
      <c r="G100" s="220"/>
      <c r="H100" s="220"/>
      <c r="I100" s="220"/>
      <c r="J100" s="220"/>
      <c r="K100" s="220"/>
      <c r="L100" s="220"/>
      <c r="M100" s="220"/>
      <c r="N100" s="171"/>
      <c r="O100" s="171"/>
    </row>
    <row r="101" spans="2:15">
      <c r="B101" s="171"/>
      <c r="C101" s="171"/>
      <c r="D101" s="220"/>
      <c r="E101" s="220"/>
      <c r="F101" s="220"/>
      <c r="G101" s="220"/>
      <c r="H101" s="220"/>
      <c r="I101" s="220"/>
      <c r="J101" s="220"/>
      <c r="K101" s="220"/>
      <c r="L101" s="220"/>
      <c r="M101" s="220"/>
      <c r="N101" s="171"/>
      <c r="O101" s="171"/>
    </row>
    <row r="102" spans="2:15">
      <c r="B102" s="171"/>
      <c r="C102" s="171"/>
      <c r="D102" s="220"/>
      <c r="E102" s="220"/>
      <c r="F102" s="220"/>
      <c r="G102" s="220"/>
      <c r="H102" s="220"/>
      <c r="I102" s="220"/>
      <c r="J102" s="220"/>
      <c r="K102" s="220"/>
      <c r="L102" s="220"/>
      <c r="M102" s="220"/>
      <c r="N102" s="171"/>
      <c r="O102" s="171"/>
    </row>
    <row r="103" spans="2:15">
      <c r="B103" s="171"/>
      <c r="C103" s="171"/>
      <c r="D103" s="220"/>
      <c r="E103" s="220"/>
      <c r="F103" s="220"/>
      <c r="G103" s="220"/>
      <c r="H103" s="220"/>
      <c r="I103" s="220"/>
      <c r="J103" s="220"/>
      <c r="K103" s="220"/>
      <c r="L103" s="220"/>
      <c r="M103" s="220"/>
      <c r="N103" s="171"/>
      <c r="O103" s="171"/>
    </row>
    <row r="104" spans="2:15">
      <c r="B104" s="171"/>
      <c r="C104" s="171"/>
      <c r="D104" s="220"/>
      <c r="E104" s="220"/>
      <c r="F104" s="220"/>
      <c r="G104" s="220"/>
      <c r="H104" s="220"/>
      <c r="I104" s="220"/>
      <c r="J104" s="220"/>
      <c r="K104" s="220"/>
      <c r="L104" s="220"/>
      <c r="M104" s="220"/>
      <c r="N104" s="171"/>
      <c r="O104" s="171"/>
    </row>
    <row r="105" spans="2:15">
      <c r="B105" s="171"/>
      <c r="C105" s="171"/>
      <c r="D105" s="220"/>
      <c r="E105" s="220"/>
      <c r="F105" s="220"/>
      <c r="G105" s="220"/>
      <c r="H105" s="220"/>
      <c r="I105" s="220"/>
      <c r="J105" s="220"/>
      <c r="K105" s="220"/>
      <c r="L105" s="220"/>
      <c r="M105" s="220"/>
      <c r="N105" s="171"/>
      <c r="O105" s="171"/>
    </row>
    <row r="106" spans="2:15">
      <c r="B106" s="171"/>
      <c r="C106" s="171"/>
      <c r="D106" s="220"/>
      <c r="E106" s="220"/>
      <c r="F106" s="220"/>
      <c r="G106" s="220"/>
      <c r="H106" s="220"/>
      <c r="I106" s="220"/>
      <c r="J106" s="220"/>
      <c r="K106" s="220"/>
      <c r="L106" s="220"/>
      <c r="M106" s="220"/>
      <c r="N106" s="171"/>
      <c r="O106" s="171"/>
    </row>
    <row r="107" spans="2:15">
      <c r="B107" s="171"/>
      <c r="C107" s="171"/>
      <c r="D107" s="220"/>
      <c r="E107" s="220"/>
      <c r="F107" s="220"/>
      <c r="G107" s="220"/>
      <c r="H107" s="220"/>
      <c r="I107" s="220"/>
      <c r="J107" s="220"/>
      <c r="K107" s="220"/>
      <c r="L107" s="220"/>
      <c r="M107" s="220"/>
      <c r="N107" s="171"/>
      <c r="O107" s="171"/>
    </row>
    <row r="108" spans="2:15">
      <c r="B108" s="171"/>
      <c r="C108" s="171"/>
      <c r="D108" s="220"/>
      <c r="E108" s="220"/>
      <c r="F108" s="220"/>
      <c r="G108" s="220"/>
      <c r="H108" s="220"/>
      <c r="I108" s="220"/>
      <c r="J108" s="220"/>
      <c r="K108" s="220"/>
      <c r="L108" s="220"/>
      <c r="M108" s="220"/>
      <c r="N108" s="171"/>
      <c r="O108" s="171"/>
    </row>
    <row r="109" spans="2:15">
      <c r="B109" s="171"/>
      <c r="C109" s="171"/>
      <c r="D109" s="220"/>
      <c r="E109" s="220"/>
      <c r="F109" s="220"/>
      <c r="G109" s="220"/>
      <c r="H109" s="220"/>
      <c r="I109" s="220"/>
      <c r="J109" s="220"/>
      <c r="K109" s="220"/>
      <c r="L109" s="220"/>
      <c r="M109" s="220"/>
      <c r="N109" s="171"/>
      <c r="O109" s="171"/>
    </row>
    <row r="110" spans="2:15">
      <c r="B110" s="171"/>
      <c r="C110" s="171"/>
      <c r="D110" s="220"/>
      <c r="E110" s="220"/>
      <c r="F110" s="220"/>
      <c r="G110" s="220"/>
      <c r="H110" s="220"/>
      <c r="I110" s="220"/>
      <c r="J110" s="220"/>
      <c r="K110" s="220"/>
      <c r="L110" s="220"/>
      <c r="M110" s="220"/>
      <c r="N110" s="171"/>
      <c r="O110" s="171"/>
    </row>
    <row r="111" spans="2:15">
      <c r="B111" s="171"/>
      <c r="C111" s="171"/>
      <c r="D111" s="220"/>
      <c r="E111" s="220"/>
      <c r="F111" s="220"/>
      <c r="G111" s="220"/>
      <c r="H111" s="220"/>
      <c r="I111" s="220"/>
      <c r="J111" s="220"/>
      <c r="K111" s="220"/>
      <c r="L111" s="220"/>
      <c r="M111" s="220"/>
      <c r="N111" s="171"/>
      <c r="O111" s="171"/>
    </row>
    <row r="112" spans="2:15">
      <c r="B112" s="171"/>
      <c r="C112" s="171"/>
      <c r="D112" s="220"/>
      <c r="E112" s="220"/>
      <c r="F112" s="220"/>
      <c r="G112" s="220"/>
      <c r="H112" s="220"/>
      <c r="I112" s="220"/>
      <c r="J112" s="220"/>
      <c r="K112" s="220"/>
      <c r="L112" s="220"/>
      <c r="M112" s="220"/>
      <c r="N112" s="171"/>
      <c r="O112" s="171"/>
    </row>
    <row r="113" spans="2:15">
      <c r="B113" s="171"/>
      <c r="C113" s="171"/>
      <c r="D113" s="220"/>
      <c r="E113" s="220"/>
      <c r="F113" s="220"/>
      <c r="G113" s="220"/>
      <c r="H113" s="220"/>
      <c r="I113" s="220"/>
      <c r="J113" s="220"/>
      <c r="K113" s="220"/>
      <c r="L113" s="220"/>
      <c r="M113" s="220"/>
      <c r="N113" s="171"/>
      <c r="O113" s="171"/>
    </row>
    <row r="114" spans="2:15">
      <c r="B114" s="171"/>
      <c r="C114" s="171"/>
      <c r="D114" s="220"/>
      <c r="E114" s="220"/>
      <c r="F114" s="220"/>
      <c r="G114" s="220"/>
      <c r="H114" s="220"/>
      <c r="I114" s="220"/>
      <c r="J114" s="220"/>
      <c r="K114" s="220"/>
      <c r="L114" s="220"/>
      <c r="M114" s="220"/>
      <c r="N114" s="171"/>
      <c r="O114" s="171"/>
    </row>
    <row r="115" spans="2:15">
      <c r="B115" s="171"/>
      <c r="C115" s="171"/>
      <c r="D115" s="220"/>
      <c r="E115" s="220"/>
      <c r="F115" s="220"/>
      <c r="G115" s="220"/>
      <c r="H115" s="220"/>
      <c r="I115" s="220"/>
      <c r="J115" s="220"/>
      <c r="K115" s="220"/>
      <c r="L115" s="220"/>
      <c r="M115" s="220"/>
      <c r="N115" s="171"/>
      <c r="O115" s="171"/>
    </row>
    <row r="116" spans="2:15">
      <c r="B116" s="171"/>
      <c r="C116" s="171"/>
      <c r="D116" s="220"/>
      <c r="E116" s="220"/>
      <c r="F116" s="220"/>
      <c r="G116" s="220"/>
      <c r="H116" s="220"/>
      <c r="I116" s="220"/>
      <c r="J116" s="220"/>
      <c r="K116" s="220"/>
      <c r="L116" s="220"/>
      <c r="M116" s="220"/>
      <c r="N116" s="171"/>
      <c r="O116" s="171"/>
    </row>
    <row r="117" spans="2:15">
      <c r="B117" s="171"/>
      <c r="C117" s="171"/>
      <c r="D117" s="220"/>
      <c r="E117" s="220"/>
      <c r="F117" s="220"/>
      <c r="G117" s="220"/>
      <c r="H117" s="220"/>
      <c r="I117" s="220"/>
      <c r="J117" s="220"/>
      <c r="K117" s="220"/>
      <c r="L117" s="220"/>
      <c r="M117" s="220"/>
      <c r="N117" s="171"/>
      <c r="O117" s="171"/>
    </row>
    <row r="118" spans="2:15">
      <c r="B118" s="171"/>
      <c r="C118" s="171"/>
      <c r="D118" s="220"/>
      <c r="E118" s="220"/>
      <c r="F118" s="220"/>
      <c r="G118" s="220"/>
      <c r="H118" s="220"/>
      <c r="I118" s="220"/>
      <c r="J118" s="220"/>
      <c r="K118" s="220"/>
      <c r="L118" s="220"/>
      <c r="M118" s="220"/>
      <c r="N118" s="171"/>
      <c r="O118" s="171"/>
    </row>
    <row r="119" spans="2:15">
      <c r="B119" s="171"/>
      <c r="C119" s="171"/>
      <c r="D119" s="220"/>
      <c r="E119" s="220"/>
      <c r="F119" s="220"/>
      <c r="G119" s="220"/>
      <c r="H119" s="220"/>
      <c r="I119" s="220"/>
      <c r="J119" s="220"/>
      <c r="K119" s="220"/>
      <c r="L119" s="220"/>
      <c r="M119" s="220"/>
      <c r="N119" s="171"/>
      <c r="O119" s="171"/>
    </row>
    <row r="120" spans="2:15">
      <c r="B120" s="171"/>
      <c r="C120" s="171"/>
      <c r="D120" s="220"/>
      <c r="E120" s="220"/>
      <c r="F120" s="220"/>
      <c r="G120" s="220"/>
      <c r="H120" s="220"/>
      <c r="I120" s="220"/>
      <c r="J120" s="220"/>
      <c r="K120" s="220"/>
      <c r="L120" s="220"/>
      <c r="M120" s="220"/>
      <c r="N120" s="171"/>
      <c r="O120" s="171"/>
    </row>
    <row r="121" spans="2:15">
      <c r="B121" s="171"/>
      <c r="C121" s="171"/>
      <c r="D121" s="220"/>
      <c r="E121" s="220"/>
      <c r="F121" s="220"/>
      <c r="G121" s="220"/>
      <c r="H121" s="220"/>
      <c r="I121" s="220"/>
      <c r="J121" s="220"/>
      <c r="K121" s="220"/>
      <c r="L121" s="220"/>
      <c r="M121" s="220"/>
      <c r="N121" s="171"/>
      <c r="O121" s="171"/>
    </row>
    <row r="122" spans="2:15">
      <c r="B122" s="171"/>
      <c r="C122" s="171"/>
      <c r="D122" s="220"/>
      <c r="E122" s="220"/>
      <c r="F122" s="220"/>
      <c r="G122" s="220"/>
      <c r="H122" s="220"/>
      <c r="I122" s="220"/>
      <c r="J122" s="220"/>
      <c r="K122" s="220"/>
      <c r="L122" s="220"/>
      <c r="M122" s="220"/>
      <c r="N122" s="171"/>
      <c r="O122" s="171"/>
    </row>
    <row r="123" spans="2:15">
      <c r="B123" s="171"/>
      <c r="C123" s="171"/>
      <c r="D123" s="220"/>
      <c r="E123" s="220"/>
      <c r="F123" s="220"/>
      <c r="G123" s="220"/>
      <c r="H123" s="220"/>
      <c r="I123" s="220"/>
      <c r="J123" s="220"/>
      <c r="K123" s="220"/>
      <c r="L123" s="220"/>
      <c r="M123" s="220"/>
      <c r="N123" s="171"/>
      <c r="O123" s="171"/>
    </row>
    <row r="124" spans="2:15">
      <c r="B124" s="171"/>
      <c r="C124" s="171"/>
      <c r="D124" s="220"/>
      <c r="E124" s="220"/>
      <c r="F124" s="220"/>
      <c r="G124" s="220"/>
      <c r="H124" s="220"/>
      <c r="I124" s="220"/>
      <c r="J124" s="220"/>
      <c r="K124" s="220"/>
      <c r="L124" s="220"/>
      <c r="M124" s="220"/>
      <c r="N124" s="171"/>
      <c r="O124" s="171"/>
    </row>
    <row r="125" spans="2:15">
      <c r="B125" s="171"/>
      <c r="C125" s="171"/>
      <c r="D125" s="220"/>
      <c r="E125" s="220"/>
      <c r="F125" s="220"/>
      <c r="G125" s="220"/>
      <c r="H125" s="220"/>
      <c r="I125" s="220"/>
      <c r="J125" s="220"/>
      <c r="K125" s="220"/>
      <c r="L125" s="220"/>
      <c r="M125" s="220"/>
      <c r="N125" s="171"/>
      <c r="O125" s="171"/>
    </row>
    <row r="126" spans="2:15">
      <c r="B126" s="171"/>
      <c r="C126" s="171"/>
      <c r="D126" s="220"/>
      <c r="E126" s="220"/>
      <c r="F126" s="220"/>
      <c r="G126" s="220"/>
      <c r="H126" s="220"/>
      <c r="I126" s="220"/>
      <c r="J126" s="220"/>
      <c r="K126" s="220"/>
      <c r="L126" s="220"/>
      <c r="M126" s="220"/>
      <c r="N126" s="171"/>
      <c r="O126" s="171"/>
    </row>
    <row r="127" spans="2:15">
      <c r="B127" s="171"/>
      <c r="C127" s="171"/>
      <c r="D127" s="220"/>
      <c r="E127" s="220"/>
      <c r="F127" s="220"/>
      <c r="G127" s="220"/>
      <c r="H127" s="220"/>
      <c r="I127" s="220"/>
      <c r="J127" s="220"/>
      <c r="K127" s="220"/>
      <c r="L127" s="220"/>
      <c r="M127" s="220"/>
      <c r="N127" s="171"/>
      <c r="O127" s="171"/>
    </row>
    <row r="128" spans="2:15">
      <c r="B128" s="171"/>
      <c r="C128" s="171"/>
      <c r="D128" s="220"/>
      <c r="E128" s="220"/>
      <c r="F128" s="220"/>
      <c r="G128" s="220"/>
      <c r="H128" s="220"/>
      <c r="I128" s="220"/>
      <c r="J128" s="220"/>
      <c r="K128" s="220"/>
      <c r="L128" s="220"/>
      <c r="M128" s="220"/>
      <c r="N128" s="171"/>
      <c r="O128" s="171"/>
    </row>
    <row r="129" spans="2:15">
      <c r="B129" s="171"/>
      <c r="C129" s="171"/>
      <c r="D129" s="220"/>
      <c r="E129" s="220"/>
      <c r="F129" s="220"/>
      <c r="G129" s="220"/>
      <c r="H129" s="220"/>
      <c r="I129" s="220"/>
      <c r="J129" s="220"/>
      <c r="K129" s="220"/>
      <c r="L129" s="220"/>
      <c r="M129" s="220"/>
      <c r="N129" s="171"/>
      <c r="O129" s="171"/>
    </row>
    <row r="130" spans="2:15">
      <c r="B130" s="171"/>
      <c r="C130" s="171"/>
      <c r="D130" s="220"/>
      <c r="E130" s="220"/>
      <c r="F130" s="220"/>
      <c r="G130" s="220"/>
      <c r="H130" s="220"/>
      <c r="I130" s="220"/>
      <c r="J130" s="220"/>
      <c r="K130" s="220"/>
      <c r="L130" s="220"/>
      <c r="M130" s="220"/>
      <c r="N130" s="171"/>
      <c r="O130" s="171"/>
    </row>
    <row r="131" spans="2:15">
      <c r="B131" s="171"/>
      <c r="C131" s="171"/>
      <c r="D131" s="220"/>
      <c r="E131" s="220"/>
      <c r="F131" s="220"/>
      <c r="G131" s="220"/>
      <c r="H131" s="220"/>
      <c r="I131" s="220"/>
      <c r="J131" s="220"/>
      <c r="K131" s="220"/>
      <c r="L131" s="220"/>
      <c r="M131" s="220"/>
      <c r="N131" s="171"/>
      <c r="O131" s="171"/>
    </row>
    <row r="132" spans="2:15">
      <c r="B132" s="171"/>
      <c r="C132" s="171"/>
      <c r="D132" s="220"/>
      <c r="E132" s="220"/>
      <c r="F132" s="220"/>
      <c r="G132" s="220"/>
      <c r="H132" s="220"/>
      <c r="I132" s="220"/>
      <c r="J132" s="220"/>
      <c r="K132" s="220"/>
      <c r="L132" s="220"/>
      <c r="M132" s="220"/>
      <c r="N132" s="171"/>
      <c r="O132" s="171"/>
    </row>
    <row r="133" spans="2:15">
      <c r="B133" s="171"/>
      <c r="C133" s="171"/>
      <c r="D133" s="220"/>
      <c r="E133" s="220"/>
      <c r="F133" s="220"/>
      <c r="G133" s="220"/>
      <c r="H133" s="220"/>
      <c r="I133" s="220"/>
      <c r="J133" s="220"/>
      <c r="K133" s="220"/>
      <c r="L133" s="220"/>
      <c r="M133" s="220"/>
      <c r="N133" s="171"/>
      <c r="O133" s="171"/>
    </row>
    <row r="134" spans="2:15">
      <c r="B134" s="171"/>
      <c r="C134" s="171"/>
      <c r="D134" s="220"/>
      <c r="E134" s="220"/>
      <c r="F134" s="220"/>
      <c r="G134" s="220"/>
      <c r="H134" s="220"/>
      <c r="I134" s="220"/>
      <c r="J134" s="220"/>
      <c r="K134" s="220"/>
      <c r="L134" s="220"/>
      <c r="M134" s="220"/>
      <c r="N134" s="171"/>
      <c r="O134" s="171"/>
    </row>
    <row r="135" spans="2:15">
      <c r="B135" s="171"/>
      <c r="C135" s="171"/>
      <c r="D135" s="220"/>
      <c r="E135" s="220"/>
      <c r="F135" s="220"/>
      <c r="G135" s="220"/>
      <c r="H135" s="220"/>
      <c r="I135" s="220"/>
      <c r="J135" s="220"/>
      <c r="K135" s="220"/>
      <c r="L135" s="220"/>
      <c r="M135" s="220"/>
      <c r="N135" s="171"/>
      <c r="O135" s="171"/>
    </row>
    <row r="136" spans="2:15">
      <c r="B136" s="171"/>
      <c r="C136" s="171"/>
      <c r="D136" s="220"/>
      <c r="E136" s="220"/>
      <c r="F136" s="220"/>
      <c r="G136" s="220"/>
      <c r="H136" s="220"/>
      <c r="I136" s="220"/>
      <c r="J136" s="220"/>
      <c r="K136" s="220"/>
      <c r="L136" s="220"/>
      <c r="M136" s="220"/>
      <c r="N136" s="171"/>
      <c r="O136" s="171"/>
    </row>
    <row r="137" spans="2:15">
      <c r="B137" s="171"/>
      <c r="C137" s="171"/>
      <c r="D137" s="220"/>
      <c r="E137" s="220"/>
      <c r="F137" s="220"/>
      <c r="G137" s="220"/>
      <c r="H137" s="220"/>
      <c r="I137" s="220"/>
      <c r="J137" s="220"/>
      <c r="K137" s="220"/>
      <c r="L137" s="220"/>
      <c r="M137" s="220"/>
      <c r="N137" s="171"/>
      <c r="O137" s="171"/>
    </row>
    <row r="138" spans="2:15">
      <c r="B138" s="171"/>
      <c r="C138" s="171"/>
      <c r="D138" s="220"/>
      <c r="E138" s="220"/>
      <c r="F138" s="220"/>
      <c r="G138" s="220"/>
      <c r="H138" s="220"/>
      <c r="I138" s="220"/>
      <c r="J138" s="220"/>
      <c r="K138" s="220"/>
      <c r="L138" s="220"/>
      <c r="M138" s="220"/>
      <c r="N138" s="171"/>
      <c r="O138" s="171"/>
    </row>
    <row r="139" spans="2:15">
      <c r="B139" s="171"/>
      <c r="C139" s="171"/>
      <c r="D139" s="220"/>
      <c r="E139" s="220"/>
      <c r="F139" s="220"/>
      <c r="G139" s="220"/>
      <c r="H139" s="220"/>
      <c r="I139" s="220"/>
      <c r="J139" s="220"/>
      <c r="K139" s="220"/>
      <c r="L139" s="220"/>
      <c r="M139" s="220"/>
      <c r="N139" s="171"/>
      <c r="O139" s="171"/>
    </row>
    <row r="140" spans="2:15">
      <c r="B140" s="171"/>
      <c r="C140" s="171"/>
      <c r="D140" s="220"/>
      <c r="E140" s="220"/>
      <c r="F140" s="220"/>
      <c r="G140" s="220"/>
      <c r="H140" s="220"/>
      <c r="I140" s="220"/>
      <c r="J140" s="220"/>
      <c r="K140" s="220"/>
      <c r="L140" s="220"/>
      <c r="M140" s="220"/>
      <c r="N140" s="171"/>
      <c r="O140" s="171"/>
    </row>
    <row r="141" spans="2:15">
      <c r="B141" s="171"/>
      <c r="C141" s="171"/>
      <c r="D141" s="220"/>
      <c r="E141" s="220"/>
      <c r="F141" s="220"/>
      <c r="G141" s="220"/>
      <c r="H141" s="220"/>
      <c r="I141" s="220"/>
      <c r="J141" s="220"/>
      <c r="K141" s="220"/>
      <c r="L141" s="220"/>
      <c r="M141" s="220"/>
      <c r="N141" s="171"/>
      <c r="O141" s="171"/>
    </row>
    <row r="142" spans="2:15">
      <c r="B142" s="171"/>
      <c r="C142" s="171"/>
      <c r="D142" s="220"/>
      <c r="E142" s="220"/>
      <c r="F142" s="220"/>
      <c r="G142" s="220"/>
      <c r="H142" s="220"/>
      <c r="I142" s="220"/>
      <c r="J142" s="220"/>
      <c r="K142" s="220"/>
      <c r="L142" s="220"/>
      <c r="M142" s="220"/>
      <c r="N142" s="171"/>
      <c r="O142" s="171"/>
    </row>
    <row r="143" spans="2:15">
      <c r="B143" s="171"/>
      <c r="C143" s="171"/>
      <c r="D143" s="220"/>
      <c r="E143" s="220"/>
      <c r="F143" s="220"/>
      <c r="G143" s="220"/>
      <c r="H143" s="220"/>
      <c r="I143" s="220"/>
      <c r="J143" s="220"/>
      <c r="K143" s="220"/>
      <c r="L143" s="220"/>
      <c r="M143" s="220"/>
      <c r="N143" s="171"/>
      <c r="O143" s="171"/>
    </row>
    <row r="144" spans="2:15">
      <c r="B144" s="171"/>
      <c r="C144" s="171"/>
      <c r="D144" s="220"/>
      <c r="E144" s="220"/>
      <c r="F144" s="220"/>
      <c r="G144" s="220"/>
      <c r="H144" s="220"/>
      <c r="I144" s="220"/>
      <c r="J144" s="220"/>
      <c r="K144" s="220"/>
      <c r="L144" s="220"/>
      <c r="M144" s="220"/>
      <c r="N144" s="171"/>
      <c r="O144" s="171"/>
    </row>
    <row r="145" spans="2:15">
      <c r="B145" s="171"/>
      <c r="C145" s="171"/>
      <c r="D145" s="220"/>
      <c r="E145" s="220"/>
      <c r="F145" s="220"/>
      <c r="G145" s="220"/>
      <c r="H145" s="220"/>
      <c r="I145" s="220"/>
      <c r="J145" s="220"/>
      <c r="K145" s="220"/>
      <c r="L145" s="220"/>
      <c r="M145" s="220"/>
      <c r="N145" s="171"/>
      <c r="O145" s="171"/>
    </row>
    <row r="146" spans="2:15">
      <c r="B146" s="171"/>
      <c r="C146" s="171"/>
      <c r="D146" s="220"/>
      <c r="E146" s="220"/>
      <c r="F146" s="220"/>
      <c r="G146" s="220"/>
      <c r="H146" s="220"/>
      <c r="I146" s="220"/>
      <c r="J146" s="220"/>
      <c r="K146" s="220"/>
      <c r="L146" s="220"/>
      <c r="M146" s="220"/>
      <c r="N146" s="171"/>
      <c r="O146" s="171"/>
    </row>
    <row r="147" spans="2:15">
      <c r="B147" s="171"/>
      <c r="C147" s="171"/>
      <c r="D147" s="220"/>
      <c r="E147" s="220"/>
      <c r="F147" s="220"/>
      <c r="G147" s="220"/>
      <c r="H147" s="220"/>
      <c r="I147" s="220"/>
      <c r="J147" s="220"/>
      <c r="K147" s="220"/>
      <c r="L147" s="220"/>
      <c r="M147" s="220"/>
      <c r="N147" s="171"/>
      <c r="O147" s="171"/>
    </row>
    <row r="148" spans="2:15">
      <c r="B148" s="171"/>
      <c r="C148" s="171"/>
      <c r="D148" s="220"/>
      <c r="E148" s="220"/>
      <c r="F148" s="220"/>
      <c r="G148" s="220"/>
      <c r="H148" s="220"/>
      <c r="I148" s="220"/>
      <c r="J148" s="220"/>
      <c r="K148" s="220"/>
      <c r="L148" s="220"/>
      <c r="M148" s="220"/>
      <c r="N148" s="171"/>
      <c r="O148" s="171"/>
    </row>
    <row r="149" spans="2:15">
      <c r="B149" s="171"/>
      <c r="C149" s="171"/>
      <c r="D149" s="220"/>
      <c r="E149" s="220"/>
      <c r="F149" s="220"/>
      <c r="G149" s="220"/>
      <c r="H149" s="220"/>
      <c r="I149" s="220"/>
      <c r="J149" s="220"/>
      <c r="K149" s="220"/>
      <c r="L149" s="220"/>
      <c r="M149" s="220"/>
      <c r="N149" s="171"/>
      <c r="O149" s="171"/>
    </row>
    <row r="150" spans="2:15">
      <c r="B150" s="171"/>
      <c r="C150" s="171"/>
      <c r="D150" s="220"/>
      <c r="E150" s="220"/>
      <c r="F150" s="220"/>
      <c r="G150" s="220"/>
      <c r="H150" s="220"/>
      <c r="I150" s="220"/>
      <c r="J150" s="220"/>
      <c r="K150" s="220"/>
      <c r="L150" s="220"/>
      <c r="M150" s="220"/>
      <c r="N150" s="171"/>
      <c r="O150" s="171"/>
    </row>
    <row r="151" spans="2:15">
      <c r="B151" s="171"/>
      <c r="C151" s="171"/>
      <c r="D151" s="220"/>
      <c r="E151" s="220"/>
      <c r="F151" s="220"/>
      <c r="G151" s="220"/>
      <c r="H151" s="220"/>
      <c r="I151" s="220"/>
      <c r="J151" s="220"/>
      <c r="K151" s="220"/>
      <c r="L151" s="220"/>
      <c r="M151" s="220"/>
      <c r="N151" s="171"/>
      <c r="O151" s="171"/>
    </row>
    <row r="152" spans="2:15">
      <c r="B152" s="171"/>
      <c r="C152" s="171"/>
      <c r="D152" s="220"/>
      <c r="E152" s="220"/>
      <c r="F152" s="220"/>
      <c r="G152" s="220"/>
      <c r="H152" s="220"/>
      <c r="I152" s="220"/>
      <c r="J152" s="220"/>
      <c r="K152" s="220"/>
      <c r="L152" s="220"/>
      <c r="M152" s="220"/>
      <c r="N152" s="171"/>
      <c r="O152" s="171"/>
    </row>
    <row r="153" spans="2:15">
      <c r="B153" s="171"/>
      <c r="C153" s="171"/>
      <c r="D153" s="220"/>
      <c r="E153" s="220"/>
      <c r="F153" s="220"/>
      <c r="G153" s="220"/>
      <c r="H153" s="220"/>
      <c r="I153" s="220"/>
      <c r="J153" s="220"/>
      <c r="K153" s="220"/>
      <c r="L153" s="220"/>
      <c r="M153" s="220"/>
      <c r="N153" s="171"/>
      <c r="O153" s="171"/>
    </row>
    <row r="154" spans="2:15">
      <c r="B154" s="171"/>
      <c r="C154" s="171"/>
      <c r="D154" s="220"/>
      <c r="E154" s="220"/>
      <c r="F154" s="220"/>
      <c r="G154" s="220"/>
      <c r="H154" s="220"/>
      <c r="I154" s="220"/>
      <c r="J154" s="220"/>
      <c r="K154" s="220"/>
      <c r="L154" s="220"/>
      <c r="M154" s="220"/>
      <c r="N154" s="171"/>
      <c r="O154" s="171"/>
    </row>
    <row r="155" spans="2:15">
      <c r="B155" s="171"/>
      <c r="C155" s="171"/>
      <c r="D155" s="220"/>
      <c r="E155" s="220"/>
      <c r="F155" s="220"/>
      <c r="G155" s="220"/>
      <c r="H155" s="220"/>
      <c r="I155" s="220"/>
      <c r="J155" s="220"/>
      <c r="K155" s="220"/>
      <c r="L155" s="220"/>
      <c r="M155" s="220"/>
      <c r="N155" s="171"/>
      <c r="O155" s="171"/>
    </row>
    <row r="156" spans="2:15">
      <c r="B156" s="171"/>
      <c r="C156" s="171"/>
      <c r="D156" s="220"/>
      <c r="E156" s="220"/>
      <c r="F156" s="220"/>
      <c r="G156" s="220"/>
      <c r="H156" s="220"/>
      <c r="I156" s="220"/>
      <c r="J156" s="220"/>
      <c r="K156" s="220"/>
      <c r="L156" s="220"/>
      <c r="M156" s="220"/>
      <c r="N156" s="171"/>
      <c r="O156" s="171"/>
    </row>
    <row r="157" spans="2:15">
      <c r="B157" s="171"/>
      <c r="C157" s="171"/>
      <c r="D157" s="220"/>
      <c r="E157" s="220"/>
      <c r="F157" s="220"/>
      <c r="G157" s="220"/>
      <c r="H157" s="220"/>
      <c r="I157" s="220"/>
      <c r="J157" s="220"/>
      <c r="K157" s="220"/>
      <c r="L157" s="220"/>
      <c r="M157" s="220"/>
      <c r="N157" s="171"/>
      <c r="O157" s="171"/>
    </row>
    <row r="158" spans="2:15">
      <c r="B158" s="171"/>
      <c r="C158" s="171"/>
      <c r="D158" s="220"/>
      <c r="E158" s="220"/>
      <c r="F158" s="220"/>
      <c r="G158" s="220"/>
      <c r="H158" s="220"/>
      <c r="I158" s="220"/>
      <c r="J158" s="220"/>
      <c r="K158" s="220"/>
      <c r="L158" s="220"/>
      <c r="M158" s="220"/>
      <c r="N158" s="171"/>
      <c r="O158" s="171"/>
    </row>
    <row r="159" spans="2:15">
      <c r="B159" s="171"/>
      <c r="C159" s="171"/>
      <c r="D159" s="220"/>
      <c r="E159" s="220"/>
      <c r="F159" s="220"/>
      <c r="G159" s="220"/>
      <c r="H159" s="220"/>
      <c r="I159" s="220"/>
      <c r="J159" s="220"/>
      <c r="K159" s="220"/>
      <c r="L159" s="220"/>
      <c r="M159" s="220"/>
      <c r="N159" s="171"/>
      <c r="O159" s="171"/>
    </row>
    <row r="160" spans="2:15">
      <c r="B160" s="171"/>
      <c r="C160" s="171"/>
      <c r="D160" s="220"/>
      <c r="E160" s="220"/>
      <c r="F160" s="220"/>
      <c r="G160" s="220"/>
      <c r="H160" s="220"/>
      <c r="I160" s="220"/>
      <c r="J160" s="220"/>
      <c r="K160" s="220"/>
      <c r="L160" s="220"/>
      <c r="M160" s="220"/>
      <c r="N160" s="171"/>
      <c r="O160" s="171"/>
    </row>
    <row r="161" spans="2:15">
      <c r="B161" s="171"/>
      <c r="C161" s="171"/>
      <c r="D161" s="220"/>
      <c r="E161" s="220"/>
      <c r="F161" s="220"/>
      <c r="G161" s="220"/>
      <c r="H161" s="220"/>
      <c r="I161" s="220"/>
      <c r="J161" s="220"/>
      <c r="K161" s="220"/>
      <c r="L161" s="220"/>
      <c r="M161" s="220"/>
      <c r="N161" s="171"/>
      <c r="O161" s="171"/>
    </row>
    <row r="162" spans="2:15">
      <c r="B162" s="171"/>
      <c r="C162" s="171"/>
      <c r="D162" s="220"/>
      <c r="E162" s="220"/>
      <c r="F162" s="220"/>
      <c r="G162" s="220"/>
      <c r="H162" s="220"/>
      <c r="I162" s="220"/>
      <c r="J162" s="220"/>
      <c r="K162" s="220"/>
      <c r="L162" s="220"/>
      <c r="M162" s="220"/>
      <c r="N162" s="171"/>
      <c r="O162" s="171"/>
    </row>
    <row r="163" spans="2:15">
      <c r="B163" s="171"/>
      <c r="C163" s="171"/>
      <c r="D163" s="220"/>
      <c r="E163" s="220"/>
      <c r="F163" s="220"/>
      <c r="G163" s="220"/>
      <c r="H163" s="220"/>
      <c r="I163" s="220"/>
      <c r="J163" s="220"/>
      <c r="K163" s="220"/>
      <c r="L163" s="220"/>
      <c r="M163" s="220"/>
      <c r="N163" s="171"/>
      <c r="O163" s="171"/>
    </row>
    <row r="164" spans="2:15">
      <c r="B164" s="171"/>
      <c r="C164" s="171"/>
      <c r="D164" s="220"/>
      <c r="E164" s="220"/>
      <c r="F164" s="220"/>
      <c r="G164" s="220"/>
      <c r="H164" s="220"/>
      <c r="I164" s="220"/>
      <c r="J164" s="220"/>
      <c r="K164" s="220"/>
      <c r="L164" s="220"/>
      <c r="M164" s="220"/>
      <c r="N164" s="171"/>
      <c r="O164" s="171"/>
    </row>
    <row r="165" spans="2:15">
      <c r="B165" s="171"/>
      <c r="C165" s="171"/>
      <c r="D165" s="220"/>
      <c r="E165" s="220"/>
      <c r="F165" s="220"/>
      <c r="G165" s="220"/>
      <c r="H165" s="220"/>
      <c r="I165" s="220"/>
      <c r="J165" s="220"/>
      <c r="K165" s="220"/>
      <c r="L165" s="220"/>
      <c r="M165" s="220"/>
      <c r="N165" s="171"/>
      <c r="O165" s="171"/>
    </row>
    <row r="166" spans="2:15">
      <c r="B166" s="171"/>
      <c r="C166" s="171"/>
      <c r="D166" s="220"/>
      <c r="E166" s="220"/>
      <c r="F166" s="220"/>
      <c r="G166" s="220"/>
      <c r="H166" s="220"/>
      <c r="I166" s="220"/>
      <c r="J166" s="220"/>
      <c r="K166" s="220"/>
      <c r="L166" s="220"/>
      <c r="M166" s="220"/>
      <c r="N166" s="171"/>
      <c r="O166" s="171"/>
    </row>
    <row r="167" spans="2:15">
      <c r="B167" s="171"/>
      <c r="C167" s="171"/>
      <c r="D167" s="220"/>
      <c r="E167" s="220"/>
      <c r="F167" s="220"/>
      <c r="G167" s="220"/>
      <c r="H167" s="220"/>
      <c r="I167" s="220"/>
      <c r="J167" s="220"/>
      <c r="K167" s="220"/>
      <c r="L167" s="220"/>
      <c r="M167" s="220"/>
      <c r="N167" s="171"/>
      <c r="O167" s="171"/>
    </row>
    <row r="168" spans="2:15">
      <c r="B168" s="171"/>
      <c r="C168" s="171"/>
      <c r="D168" s="220"/>
      <c r="E168" s="220"/>
      <c r="F168" s="220"/>
      <c r="G168" s="220"/>
      <c r="H168" s="220"/>
      <c r="I168" s="220"/>
      <c r="J168" s="220"/>
      <c r="K168" s="220"/>
      <c r="L168" s="220"/>
      <c r="M168" s="220"/>
      <c r="N168" s="171"/>
      <c r="O168" s="171"/>
    </row>
    <row r="169" spans="2:15">
      <c r="B169" s="171"/>
      <c r="C169" s="171"/>
      <c r="D169" s="220"/>
      <c r="E169" s="220"/>
      <c r="F169" s="220"/>
      <c r="G169" s="220"/>
      <c r="H169" s="220"/>
      <c r="I169" s="220"/>
      <c r="J169" s="220"/>
      <c r="K169" s="220"/>
      <c r="L169" s="220"/>
      <c r="M169" s="220"/>
      <c r="N169" s="171"/>
      <c r="O169" s="171"/>
    </row>
    <row r="170" spans="2:15">
      <c r="B170" s="171"/>
      <c r="C170" s="171"/>
      <c r="D170" s="220"/>
      <c r="E170" s="220"/>
      <c r="F170" s="220"/>
      <c r="G170" s="220"/>
      <c r="H170" s="220"/>
      <c r="I170" s="220"/>
      <c r="J170" s="220"/>
      <c r="K170" s="220"/>
      <c r="L170" s="220"/>
      <c r="M170" s="220"/>
      <c r="N170" s="171"/>
      <c r="O170" s="171"/>
    </row>
    <row r="171" spans="2:15">
      <c r="B171" s="171"/>
      <c r="C171" s="171"/>
      <c r="D171" s="220"/>
      <c r="E171" s="220"/>
      <c r="F171" s="220"/>
      <c r="G171" s="220"/>
      <c r="H171" s="220"/>
      <c r="I171" s="220"/>
      <c r="J171" s="220"/>
      <c r="K171" s="220"/>
      <c r="L171" s="220"/>
      <c r="M171" s="220"/>
      <c r="N171" s="171"/>
      <c r="O171" s="171"/>
    </row>
    <row r="172" spans="2:15">
      <c r="B172" s="171"/>
      <c r="C172" s="171"/>
      <c r="D172" s="220"/>
      <c r="E172" s="220"/>
      <c r="F172" s="220"/>
      <c r="G172" s="220"/>
      <c r="H172" s="220"/>
      <c r="I172" s="220"/>
      <c r="J172" s="220"/>
      <c r="K172" s="220"/>
      <c r="L172" s="220"/>
      <c r="M172" s="220"/>
      <c r="N172" s="171"/>
      <c r="O172" s="171"/>
    </row>
    <row r="173" spans="2:15">
      <c r="B173" s="171"/>
      <c r="C173" s="171"/>
      <c r="D173" s="220"/>
      <c r="E173" s="220"/>
      <c r="F173" s="220"/>
      <c r="G173" s="220"/>
      <c r="H173" s="220"/>
      <c r="I173" s="220"/>
      <c r="J173" s="220"/>
      <c r="K173" s="220"/>
      <c r="L173" s="220"/>
      <c r="M173" s="220"/>
      <c r="N173" s="171"/>
      <c r="O173" s="171"/>
    </row>
    <row r="174" spans="2:15">
      <c r="B174" s="171"/>
      <c r="C174" s="171"/>
      <c r="D174" s="220"/>
      <c r="E174" s="220"/>
      <c r="F174" s="220"/>
      <c r="G174" s="220"/>
      <c r="H174" s="220"/>
      <c r="I174" s="220"/>
      <c r="J174" s="220"/>
      <c r="K174" s="220"/>
      <c r="L174" s="220"/>
      <c r="M174" s="220"/>
      <c r="N174" s="171"/>
      <c r="O174" s="171"/>
    </row>
    <row r="175" spans="2:15">
      <c r="B175" s="171"/>
      <c r="C175" s="171"/>
      <c r="D175" s="220"/>
      <c r="E175" s="220"/>
      <c r="F175" s="220"/>
      <c r="G175" s="220"/>
      <c r="H175" s="220"/>
      <c r="I175" s="220"/>
      <c r="J175" s="220"/>
      <c r="K175" s="220"/>
      <c r="L175" s="220"/>
      <c r="M175" s="220"/>
      <c r="N175" s="171"/>
      <c r="O175" s="171"/>
    </row>
    <row r="176" spans="2:15">
      <c r="B176" s="171"/>
      <c r="C176" s="171"/>
      <c r="D176" s="220"/>
      <c r="E176" s="220"/>
      <c r="F176" s="220"/>
      <c r="G176" s="220"/>
      <c r="H176" s="220"/>
      <c r="I176" s="220"/>
      <c r="J176" s="220"/>
      <c r="K176" s="220"/>
      <c r="L176" s="220"/>
      <c r="M176" s="220"/>
      <c r="N176" s="171"/>
      <c r="O176" s="171"/>
    </row>
    <row r="177" spans="2:15">
      <c r="B177" s="171"/>
      <c r="C177" s="171"/>
      <c r="D177" s="220"/>
      <c r="E177" s="220"/>
      <c r="F177" s="220"/>
      <c r="G177" s="220"/>
      <c r="H177" s="220"/>
      <c r="I177" s="220"/>
      <c r="J177" s="220"/>
      <c r="K177" s="220"/>
      <c r="L177" s="220"/>
      <c r="M177" s="220"/>
      <c r="N177" s="171"/>
      <c r="O177" s="171"/>
    </row>
    <row r="178" spans="2:15">
      <c r="B178" s="171"/>
      <c r="C178" s="171"/>
      <c r="D178" s="220"/>
      <c r="E178" s="220"/>
      <c r="F178" s="220"/>
      <c r="G178" s="220"/>
      <c r="H178" s="220"/>
      <c r="I178" s="220"/>
      <c r="J178" s="220"/>
      <c r="K178" s="220"/>
      <c r="L178" s="220"/>
      <c r="M178" s="220"/>
      <c r="N178" s="171"/>
      <c r="O178" s="171"/>
    </row>
    <row r="179" spans="2:15">
      <c r="B179" s="171"/>
      <c r="C179" s="171"/>
      <c r="D179" s="220"/>
      <c r="E179" s="220"/>
      <c r="F179" s="220"/>
      <c r="G179" s="220"/>
      <c r="H179" s="220"/>
      <c r="I179" s="220"/>
      <c r="J179" s="220"/>
      <c r="K179" s="220"/>
      <c r="L179" s="220"/>
      <c r="M179" s="220"/>
      <c r="N179" s="171"/>
      <c r="O179" s="171"/>
    </row>
    <row r="180" spans="2:15">
      <c r="B180" s="171"/>
      <c r="C180" s="171"/>
      <c r="D180" s="220"/>
      <c r="E180" s="220"/>
      <c r="F180" s="220"/>
      <c r="G180" s="220"/>
      <c r="H180" s="220"/>
      <c r="I180" s="220"/>
      <c r="J180" s="220"/>
      <c r="K180" s="220"/>
      <c r="L180" s="220"/>
      <c r="M180" s="220"/>
      <c r="N180" s="171"/>
      <c r="O180" s="171"/>
    </row>
    <row r="181" spans="2:15">
      <c r="B181" s="171"/>
      <c r="C181" s="171"/>
      <c r="D181" s="220"/>
      <c r="E181" s="220"/>
      <c r="F181" s="220"/>
      <c r="G181" s="220"/>
      <c r="H181" s="220"/>
      <c r="I181" s="220"/>
      <c r="J181" s="220"/>
      <c r="K181" s="220"/>
      <c r="L181" s="220"/>
      <c r="M181" s="220"/>
      <c r="N181" s="171"/>
      <c r="O181" s="171"/>
    </row>
    <row r="182" spans="2:15">
      <c r="B182" s="171"/>
      <c r="C182" s="171"/>
      <c r="D182" s="220"/>
      <c r="E182" s="220"/>
      <c r="F182" s="220"/>
      <c r="G182" s="220"/>
      <c r="H182" s="220"/>
      <c r="I182" s="220"/>
      <c r="J182" s="220"/>
      <c r="K182" s="220"/>
      <c r="L182" s="220"/>
      <c r="M182" s="220"/>
      <c r="N182" s="171"/>
      <c r="O182" s="171"/>
    </row>
    <row r="183" spans="2:15">
      <c r="B183" s="171"/>
      <c r="C183" s="171"/>
      <c r="D183" s="220"/>
      <c r="E183" s="220"/>
      <c r="F183" s="220"/>
      <c r="G183" s="220"/>
      <c r="H183" s="220"/>
      <c r="I183" s="220"/>
      <c r="J183" s="220"/>
      <c r="K183" s="220"/>
      <c r="L183" s="220"/>
      <c r="M183" s="220"/>
      <c r="N183" s="171"/>
      <c r="O183" s="171"/>
    </row>
    <row r="184" spans="2:15">
      <c r="B184" s="171"/>
      <c r="C184" s="171"/>
      <c r="D184" s="220"/>
      <c r="E184" s="220"/>
      <c r="F184" s="220"/>
      <c r="G184" s="220"/>
      <c r="H184" s="220"/>
      <c r="I184" s="220"/>
      <c r="J184" s="220"/>
      <c r="K184" s="220"/>
      <c r="L184" s="220"/>
      <c r="M184" s="220"/>
      <c r="N184" s="171"/>
      <c r="O184" s="171"/>
    </row>
    <row r="185" spans="2:15">
      <c r="B185" s="171"/>
      <c r="C185" s="171"/>
      <c r="D185" s="220"/>
      <c r="E185" s="220"/>
      <c r="F185" s="220"/>
      <c r="G185" s="220"/>
      <c r="H185" s="220"/>
      <c r="I185" s="220"/>
      <c r="J185" s="220"/>
      <c r="K185" s="220"/>
      <c r="L185" s="220"/>
      <c r="M185" s="220"/>
      <c r="N185" s="171"/>
      <c r="O185" s="171"/>
    </row>
    <row r="186" spans="2:15">
      <c r="B186" s="171"/>
      <c r="C186" s="171"/>
      <c r="D186" s="220"/>
      <c r="E186" s="220"/>
      <c r="F186" s="220"/>
      <c r="G186" s="220"/>
      <c r="H186" s="220"/>
      <c r="I186" s="220"/>
      <c r="J186" s="220"/>
      <c r="K186" s="220"/>
      <c r="L186" s="220"/>
      <c r="M186" s="220"/>
      <c r="N186" s="171"/>
      <c r="O186" s="171"/>
    </row>
    <row r="187" spans="2:15">
      <c r="B187" s="171"/>
      <c r="C187" s="171"/>
      <c r="D187" s="220"/>
      <c r="E187" s="220"/>
      <c r="F187" s="220"/>
      <c r="G187" s="220"/>
      <c r="H187" s="220"/>
      <c r="I187" s="220"/>
      <c r="J187" s="220"/>
      <c r="K187" s="220"/>
      <c r="L187" s="220"/>
      <c r="M187" s="220"/>
      <c r="N187" s="171"/>
      <c r="O187" s="171"/>
    </row>
    <row r="188" spans="2:15">
      <c r="B188" s="171"/>
      <c r="C188" s="171"/>
      <c r="D188" s="220"/>
      <c r="E188" s="220"/>
      <c r="F188" s="220"/>
      <c r="G188" s="220"/>
      <c r="H188" s="220"/>
      <c r="I188" s="220"/>
      <c r="J188" s="220"/>
      <c r="K188" s="220"/>
      <c r="L188" s="220"/>
      <c r="M188" s="220"/>
      <c r="N188" s="171"/>
      <c r="O188" s="171"/>
    </row>
    <row r="189" spans="2:15">
      <c r="B189" s="171"/>
      <c r="C189" s="171"/>
      <c r="D189" s="220"/>
      <c r="E189" s="220"/>
      <c r="F189" s="220"/>
      <c r="G189" s="220"/>
      <c r="H189" s="220"/>
      <c r="I189" s="220"/>
      <c r="J189" s="220"/>
      <c r="K189" s="220"/>
      <c r="L189" s="220"/>
      <c r="M189" s="220"/>
      <c r="N189" s="171"/>
      <c r="O189" s="171"/>
    </row>
    <row r="190" spans="2:15">
      <c r="B190" s="171"/>
      <c r="C190" s="171"/>
      <c r="D190" s="220"/>
      <c r="E190" s="220"/>
      <c r="F190" s="220"/>
      <c r="G190" s="220"/>
      <c r="H190" s="220"/>
      <c r="I190" s="220"/>
      <c r="J190" s="220"/>
      <c r="K190" s="220"/>
      <c r="L190" s="220"/>
      <c r="M190" s="220"/>
      <c r="N190" s="171"/>
      <c r="O190" s="171"/>
    </row>
    <row r="191" spans="2:15">
      <c r="B191" s="171"/>
      <c r="C191" s="171"/>
      <c r="D191" s="220"/>
      <c r="E191" s="220"/>
      <c r="F191" s="220"/>
      <c r="G191" s="220"/>
      <c r="H191" s="220"/>
      <c r="I191" s="220"/>
      <c r="J191" s="220"/>
      <c r="K191" s="220"/>
      <c r="L191" s="220"/>
      <c r="M191" s="220"/>
      <c r="N191" s="171"/>
      <c r="O191" s="171"/>
    </row>
    <row r="192" spans="2:15">
      <c r="B192" s="171"/>
      <c r="C192" s="171"/>
      <c r="D192" s="220"/>
      <c r="E192" s="220"/>
      <c r="F192" s="220"/>
      <c r="G192" s="220"/>
      <c r="H192" s="220"/>
      <c r="I192" s="220"/>
      <c r="J192" s="220"/>
      <c r="K192" s="220"/>
      <c r="L192" s="220"/>
      <c r="M192" s="220"/>
      <c r="N192" s="171"/>
      <c r="O192" s="171"/>
    </row>
    <row r="193" spans="2:15">
      <c r="B193" s="171"/>
      <c r="C193" s="171"/>
      <c r="D193" s="220"/>
      <c r="E193" s="220"/>
      <c r="F193" s="220"/>
      <c r="G193" s="220"/>
      <c r="H193" s="220"/>
      <c r="I193" s="220"/>
      <c r="J193" s="220"/>
      <c r="K193" s="220"/>
      <c r="L193" s="220"/>
      <c r="M193" s="220"/>
      <c r="N193" s="171"/>
      <c r="O193" s="171"/>
    </row>
    <row r="194" spans="2:15">
      <c r="B194" s="171"/>
      <c r="C194" s="171"/>
      <c r="D194" s="220"/>
      <c r="E194" s="220"/>
      <c r="F194" s="220"/>
      <c r="G194" s="220"/>
      <c r="H194" s="220"/>
      <c r="I194" s="220"/>
      <c r="J194" s="220"/>
      <c r="K194" s="220"/>
      <c r="L194" s="220"/>
      <c r="M194" s="220"/>
      <c r="N194" s="171"/>
      <c r="O194" s="171"/>
    </row>
    <row r="195" spans="2:15">
      <c r="B195" s="171"/>
      <c r="C195" s="171"/>
      <c r="D195" s="220"/>
      <c r="E195" s="220"/>
      <c r="F195" s="220"/>
      <c r="G195" s="220"/>
      <c r="H195" s="220"/>
      <c r="I195" s="220"/>
      <c r="J195" s="220"/>
      <c r="K195" s="220"/>
      <c r="L195" s="220"/>
      <c r="M195" s="220"/>
      <c r="N195" s="171"/>
      <c r="O195" s="171"/>
    </row>
    <row r="196" spans="2:15">
      <c r="B196" s="171"/>
      <c r="C196" s="171"/>
      <c r="D196" s="220"/>
      <c r="E196" s="220"/>
      <c r="F196" s="220"/>
      <c r="G196" s="220"/>
      <c r="H196" s="220"/>
      <c r="I196" s="220"/>
      <c r="J196" s="220"/>
      <c r="K196" s="220"/>
      <c r="L196" s="220"/>
      <c r="M196" s="220"/>
      <c r="N196" s="171"/>
      <c r="O196" s="171"/>
    </row>
    <row r="197" spans="2:15">
      <c r="B197" s="171"/>
      <c r="C197" s="171"/>
      <c r="D197" s="220"/>
      <c r="E197" s="220"/>
      <c r="F197" s="220"/>
      <c r="G197" s="220"/>
      <c r="H197" s="220"/>
      <c r="I197" s="220"/>
      <c r="J197" s="220"/>
      <c r="K197" s="220"/>
      <c r="L197" s="220"/>
      <c r="M197" s="220"/>
      <c r="N197" s="171"/>
      <c r="O197" s="171"/>
    </row>
    <row r="198" spans="2:15">
      <c r="B198" s="171"/>
      <c r="C198" s="171"/>
      <c r="D198" s="220"/>
      <c r="E198" s="220"/>
      <c r="F198" s="220"/>
      <c r="G198" s="220"/>
      <c r="H198" s="220"/>
      <c r="I198" s="220"/>
      <c r="J198" s="220"/>
      <c r="K198" s="220"/>
      <c r="L198" s="220"/>
      <c r="M198" s="220"/>
      <c r="N198" s="171"/>
      <c r="O198" s="171"/>
    </row>
    <row r="199" spans="2:15">
      <c r="D199" s="181"/>
      <c r="E199" s="181"/>
      <c r="F199" s="181"/>
      <c r="G199" s="181"/>
      <c r="H199" s="181"/>
      <c r="I199" s="181"/>
      <c r="J199" s="181"/>
      <c r="K199" s="181"/>
      <c r="L199" s="181"/>
      <c r="M199" s="181"/>
    </row>
    <row r="200" spans="2:15">
      <c r="D200" s="181"/>
      <c r="E200" s="181"/>
      <c r="F200" s="181"/>
      <c r="G200" s="181"/>
      <c r="H200" s="181"/>
      <c r="I200" s="181"/>
      <c r="J200" s="181"/>
      <c r="K200" s="181"/>
      <c r="L200" s="181"/>
      <c r="M200" s="181"/>
    </row>
    <row r="201" spans="2:15">
      <c r="D201" s="181"/>
      <c r="E201" s="181"/>
      <c r="F201" s="181"/>
      <c r="G201" s="181"/>
      <c r="H201" s="181"/>
      <c r="I201" s="181"/>
      <c r="J201" s="181"/>
      <c r="K201" s="181"/>
      <c r="L201" s="181"/>
      <c r="M201" s="181"/>
    </row>
    <row r="202" spans="2:15">
      <c r="D202" s="181"/>
      <c r="E202" s="181"/>
      <c r="F202" s="181"/>
      <c r="G202" s="181"/>
      <c r="H202" s="181"/>
      <c r="I202" s="181"/>
      <c r="J202" s="181"/>
      <c r="K202" s="181"/>
      <c r="L202" s="181"/>
      <c r="M202" s="181"/>
    </row>
    <row r="203" spans="2:15">
      <c r="D203" s="181"/>
      <c r="E203" s="181"/>
      <c r="F203" s="181"/>
      <c r="G203" s="181"/>
      <c r="H203" s="181"/>
      <c r="I203" s="181"/>
      <c r="J203" s="181"/>
      <c r="K203" s="181"/>
      <c r="L203" s="181"/>
      <c r="M203" s="181"/>
    </row>
    <row r="204" spans="2:15">
      <c r="D204" s="181"/>
      <c r="E204" s="181"/>
      <c r="F204" s="181"/>
      <c r="G204" s="181"/>
      <c r="H204" s="181"/>
      <c r="I204" s="181"/>
      <c r="J204" s="181"/>
      <c r="K204" s="181"/>
      <c r="L204" s="181"/>
      <c r="M204" s="181"/>
    </row>
    <row r="205" spans="2:15">
      <c r="D205" s="181"/>
      <c r="E205" s="181"/>
      <c r="F205" s="181"/>
      <c r="G205" s="181"/>
      <c r="H205" s="181"/>
      <c r="I205" s="181"/>
      <c r="J205" s="181"/>
      <c r="K205" s="181"/>
      <c r="L205" s="181"/>
      <c r="M205" s="181"/>
    </row>
    <row r="206" spans="2:15">
      <c r="D206" s="181"/>
      <c r="E206" s="181"/>
      <c r="F206" s="181"/>
      <c r="G206" s="181"/>
      <c r="H206" s="181"/>
      <c r="I206" s="181"/>
      <c r="J206" s="181"/>
      <c r="K206" s="181"/>
      <c r="L206" s="181"/>
      <c r="M206" s="181"/>
    </row>
    <row r="207" spans="2:15">
      <c r="D207" s="181"/>
      <c r="E207" s="181"/>
      <c r="F207" s="181"/>
      <c r="G207" s="181"/>
      <c r="H207" s="181"/>
      <c r="I207" s="181"/>
      <c r="J207" s="181"/>
      <c r="K207" s="181"/>
      <c r="L207" s="181"/>
      <c r="M207" s="181"/>
    </row>
    <row r="208" spans="2:15">
      <c r="D208" s="181"/>
      <c r="E208" s="181"/>
      <c r="F208" s="181"/>
      <c r="G208" s="181"/>
      <c r="H208" s="181"/>
      <c r="I208" s="181"/>
      <c r="J208" s="181"/>
      <c r="K208" s="181"/>
      <c r="L208" s="181"/>
      <c r="M208" s="181"/>
    </row>
    <row r="209" spans="4:13">
      <c r="D209" s="181"/>
      <c r="E209" s="181"/>
      <c r="F209" s="181"/>
      <c r="G209" s="181"/>
      <c r="H209" s="181"/>
      <c r="I209" s="181"/>
      <c r="J209" s="181"/>
      <c r="K209" s="181"/>
      <c r="L209" s="181"/>
      <c r="M209" s="181"/>
    </row>
    <row r="210" spans="4:13">
      <c r="D210" s="181"/>
      <c r="E210" s="181"/>
      <c r="F210" s="181"/>
      <c r="G210" s="181"/>
      <c r="H210" s="181"/>
      <c r="I210" s="181"/>
      <c r="J210" s="181"/>
      <c r="K210" s="181"/>
      <c r="L210" s="181"/>
      <c r="M210" s="181"/>
    </row>
    <row r="211" spans="4:13">
      <c r="D211" s="181"/>
      <c r="E211" s="181"/>
      <c r="F211" s="181"/>
      <c r="G211" s="181"/>
      <c r="H211" s="181"/>
      <c r="I211" s="181"/>
      <c r="J211" s="181"/>
      <c r="K211" s="181"/>
      <c r="L211" s="181"/>
      <c r="M211" s="181"/>
    </row>
    <row r="212" spans="4:13">
      <c r="D212" s="181"/>
      <c r="E212" s="181"/>
      <c r="F212" s="181"/>
      <c r="G212" s="181"/>
      <c r="H212" s="181"/>
      <c r="I212" s="181"/>
      <c r="J212" s="181"/>
      <c r="K212" s="181"/>
      <c r="L212" s="181"/>
      <c r="M212" s="181"/>
    </row>
    <row r="213" spans="4:13">
      <c r="D213" s="181"/>
      <c r="E213" s="181"/>
      <c r="F213" s="181"/>
      <c r="G213" s="181"/>
      <c r="H213" s="181"/>
      <c r="I213" s="181"/>
      <c r="J213" s="181"/>
      <c r="K213" s="181"/>
      <c r="L213" s="181"/>
      <c r="M213" s="181"/>
    </row>
    <row r="214" spans="4:13">
      <c r="D214" s="181"/>
      <c r="E214" s="181"/>
      <c r="F214" s="181"/>
      <c r="G214" s="181"/>
      <c r="H214" s="181"/>
      <c r="I214" s="181"/>
      <c r="J214" s="181"/>
      <c r="K214" s="181"/>
      <c r="L214" s="181"/>
      <c r="M214" s="181"/>
    </row>
    <row r="215" spans="4:13">
      <c r="D215" s="181"/>
      <c r="E215" s="181"/>
      <c r="F215" s="181"/>
      <c r="G215" s="181"/>
      <c r="H215" s="181"/>
      <c r="I215" s="181"/>
      <c r="J215" s="181"/>
      <c r="K215" s="181"/>
      <c r="L215" s="181"/>
      <c r="M215" s="181"/>
    </row>
    <row r="216" spans="4:13">
      <c r="D216" s="181"/>
      <c r="E216" s="181"/>
      <c r="F216" s="181"/>
      <c r="G216" s="181"/>
      <c r="H216" s="181"/>
      <c r="I216" s="181"/>
      <c r="J216" s="181"/>
      <c r="K216" s="181"/>
      <c r="L216" s="181"/>
      <c r="M216" s="181"/>
    </row>
    <row r="217" spans="4:13">
      <c r="D217" s="181"/>
      <c r="E217" s="181"/>
      <c r="F217" s="181"/>
      <c r="G217" s="181"/>
      <c r="H217" s="181"/>
      <c r="I217" s="181"/>
      <c r="J217" s="181"/>
      <c r="K217" s="181"/>
      <c r="L217" s="181"/>
      <c r="M217" s="181"/>
    </row>
    <row r="218" spans="4:13">
      <c r="D218" s="181"/>
      <c r="E218" s="181"/>
      <c r="F218" s="181"/>
      <c r="G218" s="181"/>
      <c r="H218" s="181"/>
      <c r="I218" s="181"/>
      <c r="J218" s="181"/>
      <c r="K218" s="181"/>
      <c r="L218" s="181"/>
      <c r="M218" s="181"/>
    </row>
    <row r="219" spans="4:13">
      <c r="D219" s="181"/>
      <c r="E219" s="181"/>
      <c r="F219" s="181"/>
      <c r="G219" s="181"/>
      <c r="H219" s="181"/>
      <c r="I219" s="181"/>
      <c r="J219" s="181"/>
      <c r="K219" s="181"/>
      <c r="L219" s="181"/>
      <c r="M219" s="181"/>
    </row>
    <row r="220" spans="4:13">
      <c r="D220" s="181"/>
      <c r="E220" s="181"/>
      <c r="F220" s="181"/>
      <c r="G220" s="181"/>
      <c r="H220" s="181"/>
      <c r="I220" s="181"/>
      <c r="J220" s="181"/>
      <c r="K220" s="181"/>
      <c r="L220" s="181"/>
      <c r="M220" s="181"/>
    </row>
    <row r="221" spans="4:13">
      <c r="D221" s="181"/>
      <c r="E221" s="181"/>
      <c r="F221" s="181"/>
      <c r="G221" s="181"/>
      <c r="H221" s="181"/>
      <c r="I221" s="181"/>
      <c r="J221" s="181"/>
      <c r="K221" s="181"/>
      <c r="L221" s="181"/>
      <c r="M221" s="181"/>
    </row>
    <row r="222" spans="4:13">
      <c r="D222" s="181"/>
      <c r="E222" s="181"/>
      <c r="F222" s="181"/>
      <c r="G222" s="181"/>
      <c r="H222" s="181"/>
      <c r="I222" s="181"/>
      <c r="J222" s="181"/>
      <c r="K222" s="181"/>
      <c r="L222" s="181"/>
      <c r="M222" s="181"/>
    </row>
    <row r="223" spans="4:13">
      <c r="D223" s="181"/>
      <c r="E223" s="181"/>
      <c r="F223" s="181"/>
      <c r="G223" s="181"/>
      <c r="H223" s="181"/>
      <c r="I223" s="181"/>
      <c r="J223" s="181"/>
      <c r="K223" s="181"/>
      <c r="L223" s="181"/>
      <c r="M223" s="181"/>
    </row>
    <row r="224" spans="4:13">
      <c r="D224" s="181"/>
      <c r="E224" s="181"/>
      <c r="F224" s="181"/>
      <c r="G224" s="181"/>
      <c r="H224" s="181"/>
      <c r="I224" s="181"/>
      <c r="J224" s="181"/>
      <c r="K224" s="181"/>
      <c r="L224" s="181"/>
      <c r="M224" s="181"/>
    </row>
    <row r="225" spans="4:13">
      <c r="D225" s="181"/>
      <c r="E225" s="181"/>
      <c r="F225" s="181"/>
      <c r="G225" s="181"/>
      <c r="H225" s="181"/>
      <c r="I225" s="181"/>
      <c r="J225" s="181"/>
      <c r="K225" s="181"/>
      <c r="L225" s="181"/>
      <c r="M225" s="181"/>
    </row>
    <row r="226" spans="4:13">
      <c r="D226" s="181"/>
      <c r="E226" s="181"/>
      <c r="F226" s="181"/>
      <c r="G226" s="181"/>
      <c r="H226" s="181"/>
      <c r="I226" s="181"/>
      <c r="J226" s="181"/>
      <c r="K226" s="181"/>
      <c r="L226" s="181"/>
      <c r="M226" s="181"/>
    </row>
    <row r="227" spans="4:13">
      <c r="D227" s="181"/>
      <c r="E227" s="181"/>
      <c r="F227" s="181"/>
      <c r="G227" s="181"/>
      <c r="H227" s="181"/>
      <c r="I227" s="181"/>
      <c r="J227" s="181"/>
      <c r="K227" s="181"/>
      <c r="L227" s="181"/>
      <c r="M227" s="181"/>
    </row>
    <row r="228" spans="4:13">
      <c r="D228" s="181"/>
      <c r="E228" s="181"/>
      <c r="F228" s="181"/>
      <c r="G228" s="181"/>
      <c r="H228" s="181"/>
      <c r="I228" s="181"/>
      <c r="J228" s="181"/>
      <c r="K228" s="181"/>
      <c r="L228" s="181"/>
      <c r="M228" s="181"/>
    </row>
    <row r="229" spans="4:13">
      <c r="D229" s="181"/>
      <c r="E229" s="181"/>
      <c r="F229" s="181"/>
      <c r="G229" s="181"/>
      <c r="H229" s="181"/>
      <c r="I229" s="181"/>
      <c r="J229" s="181"/>
      <c r="K229" s="181"/>
      <c r="L229" s="181"/>
      <c r="M229" s="181"/>
    </row>
    <row r="230" spans="4:13">
      <c r="D230" s="181"/>
      <c r="E230" s="181"/>
      <c r="F230" s="181"/>
      <c r="G230" s="181"/>
      <c r="H230" s="181"/>
      <c r="I230" s="181"/>
      <c r="J230" s="181"/>
      <c r="K230" s="181"/>
      <c r="L230" s="181"/>
      <c r="M230" s="181"/>
    </row>
    <row r="231" spans="4:13">
      <c r="D231" s="181"/>
      <c r="E231" s="181"/>
      <c r="F231" s="181"/>
      <c r="G231" s="181"/>
      <c r="H231" s="181"/>
      <c r="I231" s="181"/>
      <c r="J231" s="181"/>
      <c r="K231" s="181"/>
      <c r="L231" s="181"/>
      <c r="M231" s="181"/>
    </row>
    <row r="232" spans="4:13">
      <c r="D232" s="181"/>
      <c r="E232" s="181"/>
      <c r="F232" s="181"/>
      <c r="G232" s="181"/>
      <c r="H232" s="181"/>
      <c r="I232" s="181"/>
      <c r="J232" s="181"/>
      <c r="K232" s="181"/>
      <c r="L232" s="181"/>
      <c r="M232" s="181"/>
    </row>
    <row r="233" spans="4:13">
      <c r="D233" s="181"/>
      <c r="E233" s="181"/>
      <c r="F233" s="181"/>
      <c r="G233" s="181"/>
      <c r="H233" s="181"/>
      <c r="I233" s="181"/>
      <c r="J233" s="181"/>
      <c r="K233" s="181"/>
      <c r="L233" s="181"/>
      <c r="M233" s="181"/>
    </row>
    <row r="234" spans="4:13">
      <c r="D234" s="181"/>
      <c r="E234" s="181"/>
      <c r="F234" s="181"/>
      <c r="G234" s="181"/>
      <c r="H234" s="181"/>
      <c r="I234" s="181"/>
      <c r="J234" s="181"/>
      <c r="K234" s="181"/>
      <c r="L234" s="181"/>
      <c r="M234" s="181"/>
    </row>
    <row r="235" spans="4:13">
      <c r="D235" s="181"/>
      <c r="E235" s="181"/>
      <c r="F235" s="181"/>
      <c r="G235" s="181"/>
      <c r="H235" s="181"/>
      <c r="I235" s="181"/>
      <c r="J235" s="181"/>
      <c r="K235" s="181"/>
      <c r="L235" s="181"/>
      <c r="M235" s="181"/>
    </row>
    <row r="236" spans="4:13">
      <c r="D236" s="181"/>
      <c r="E236" s="181"/>
      <c r="F236" s="181"/>
      <c r="G236" s="181"/>
      <c r="H236" s="181"/>
      <c r="I236" s="181"/>
      <c r="J236" s="181"/>
      <c r="K236" s="181"/>
      <c r="L236" s="181"/>
      <c r="M236" s="181"/>
    </row>
    <row r="237" spans="4:13">
      <c r="D237" s="181"/>
      <c r="E237" s="181"/>
      <c r="F237" s="181"/>
      <c r="G237" s="181"/>
      <c r="H237" s="181"/>
      <c r="I237" s="181"/>
      <c r="J237" s="181"/>
      <c r="K237" s="181"/>
      <c r="L237" s="181"/>
      <c r="M237" s="181"/>
    </row>
    <row r="238" spans="4:13">
      <c r="D238" s="181"/>
      <c r="E238" s="181"/>
      <c r="F238" s="181"/>
      <c r="G238" s="181"/>
      <c r="H238" s="181"/>
      <c r="I238" s="181"/>
      <c r="J238" s="181"/>
      <c r="K238" s="181"/>
      <c r="L238" s="181"/>
      <c r="M238" s="181"/>
    </row>
    <row r="239" spans="4:13">
      <c r="D239" s="181"/>
      <c r="E239" s="181"/>
      <c r="F239" s="181"/>
      <c r="G239" s="181"/>
      <c r="H239" s="181"/>
      <c r="I239" s="181"/>
      <c r="J239" s="181"/>
      <c r="K239" s="181"/>
      <c r="L239" s="181"/>
      <c r="M239" s="181"/>
    </row>
    <row r="240" spans="4:13">
      <c r="D240" s="181"/>
      <c r="E240" s="181"/>
      <c r="F240" s="181"/>
      <c r="G240" s="181"/>
      <c r="H240" s="181"/>
      <c r="I240" s="181"/>
      <c r="J240" s="181"/>
      <c r="K240" s="181"/>
      <c r="L240" s="181"/>
      <c r="M240" s="181"/>
    </row>
    <row r="241" spans="4:13">
      <c r="D241" s="181"/>
      <c r="E241" s="181"/>
      <c r="F241" s="181"/>
      <c r="G241" s="181"/>
      <c r="H241" s="181"/>
      <c r="I241" s="181"/>
      <c r="J241" s="181"/>
      <c r="K241" s="181"/>
      <c r="L241" s="181"/>
      <c r="M241" s="181"/>
    </row>
    <row r="242" spans="4:13">
      <c r="D242" s="181"/>
      <c r="E242" s="181"/>
      <c r="F242" s="181"/>
      <c r="G242" s="181"/>
      <c r="H242" s="181"/>
      <c r="I242" s="181"/>
      <c r="J242" s="181"/>
      <c r="K242" s="181"/>
      <c r="L242" s="181"/>
      <c r="M242" s="181"/>
    </row>
    <row r="243" spans="4:13">
      <c r="D243" s="181"/>
      <c r="E243" s="181"/>
      <c r="F243" s="181"/>
      <c r="G243" s="181"/>
      <c r="H243" s="181"/>
      <c r="I243" s="181"/>
      <c r="J243" s="181"/>
      <c r="K243" s="181"/>
      <c r="L243" s="181"/>
      <c r="M243" s="181"/>
    </row>
    <row r="244" spans="4:13">
      <c r="D244" s="181"/>
      <c r="E244" s="181"/>
      <c r="F244" s="181"/>
      <c r="G244" s="181"/>
      <c r="H244" s="181"/>
      <c r="I244" s="181"/>
      <c r="J244" s="181"/>
      <c r="K244" s="181"/>
      <c r="L244" s="181"/>
      <c r="M244" s="181"/>
    </row>
    <row r="245" spans="4:13">
      <c r="D245" s="181"/>
      <c r="E245" s="181"/>
      <c r="F245" s="181"/>
      <c r="G245" s="181"/>
      <c r="H245" s="181"/>
      <c r="I245" s="181"/>
      <c r="J245" s="181"/>
      <c r="K245" s="181"/>
      <c r="L245" s="181"/>
      <c r="M245" s="181"/>
    </row>
    <row r="246" spans="4:13">
      <c r="D246" s="181"/>
      <c r="E246" s="181"/>
      <c r="F246" s="181"/>
      <c r="G246" s="181"/>
      <c r="H246" s="181"/>
      <c r="I246" s="181"/>
      <c r="J246" s="181"/>
      <c r="K246" s="181"/>
      <c r="L246" s="181"/>
      <c r="M246" s="181"/>
    </row>
    <row r="247" spans="4:13">
      <c r="D247" s="181"/>
      <c r="E247" s="181"/>
      <c r="F247" s="181"/>
      <c r="G247" s="181"/>
      <c r="H247" s="181"/>
      <c r="I247" s="181"/>
      <c r="J247" s="181"/>
      <c r="K247" s="181"/>
      <c r="L247" s="181"/>
      <c r="M247" s="181"/>
    </row>
    <row r="248" spans="4:13">
      <c r="D248" s="181"/>
      <c r="E248" s="181"/>
      <c r="F248" s="181"/>
      <c r="G248" s="181"/>
      <c r="H248" s="181"/>
      <c r="I248" s="181"/>
      <c r="J248" s="181"/>
      <c r="K248" s="181"/>
      <c r="L248" s="181"/>
      <c r="M248" s="181"/>
    </row>
    <row r="249" spans="4:13">
      <c r="D249" s="181"/>
      <c r="E249" s="181"/>
      <c r="F249" s="181"/>
      <c r="G249" s="181"/>
      <c r="H249" s="181"/>
      <c r="I249" s="181"/>
      <c r="J249" s="181"/>
      <c r="K249" s="181"/>
      <c r="L249" s="181"/>
      <c r="M249" s="181"/>
    </row>
    <row r="250" spans="4:13">
      <c r="D250" s="181"/>
      <c r="E250" s="181"/>
      <c r="F250" s="181"/>
      <c r="G250" s="181"/>
      <c r="H250" s="181"/>
      <c r="I250" s="181"/>
      <c r="J250" s="181"/>
      <c r="K250" s="181"/>
      <c r="L250" s="181"/>
      <c r="M250" s="181"/>
    </row>
    <row r="251" spans="4:13">
      <c r="D251" s="181"/>
      <c r="E251" s="181"/>
      <c r="F251" s="181"/>
      <c r="G251" s="181"/>
      <c r="H251" s="181"/>
      <c r="I251" s="181"/>
      <c r="J251" s="181"/>
      <c r="K251" s="181"/>
      <c r="L251" s="181"/>
      <c r="M251" s="181"/>
    </row>
    <row r="252" spans="4:13">
      <c r="D252" s="181"/>
      <c r="E252" s="181"/>
      <c r="F252" s="181"/>
      <c r="G252" s="181"/>
      <c r="H252" s="181"/>
      <c r="I252" s="181"/>
      <c r="J252" s="181"/>
      <c r="K252" s="181"/>
      <c r="L252" s="181"/>
      <c r="M252" s="181"/>
    </row>
    <row r="253" spans="4:13">
      <c r="D253" s="181"/>
      <c r="E253" s="181"/>
      <c r="F253" s="181"/>
      <c r="G253" s="181"/>
      <c r="H253" s="181"/>
      <c r="I253" s="181"/>
      <c r="J253" s="181"/>
      <c r="K253" s="181"/>
      <c r="L253" s="181"/>
      <c r="M253" s="181"/>
    </row>
    <row r="254" spans="4:13">
      <c r="D254" s="181"/>
      <c r="E254" s="181"/>
      <c r="F254" s="181"/>
      <c r="G254" s="181"/>
      <c r="H254" s="181"/>
      <c r="I254" s="181"/>
      <c r="J254" s="181"/>
      <c r="K254" s="181"/>
      <c r="L254" s="181"/>
      <c r="M254" s="181"/>
    </row>
    <row r="255" spans="4:13">
      <c r="D255" s="181"/>
      <c r="E255" s="181"/>
      <c r="F255" s="181"/>
      <c r="G255" s="181"/>
      <c r="H255" s="181"/>
      <c r="I255" s="181"/>
      <c r="J255" s="181"/>
      <c r="K255" s="181"/>
      <c r="L255" s="181"/>
      <c r="M255" s="181"/>
    </row>
    <row r="256" spans="4:13">
      <c r="D256" s="181"/>
      <c r="E256" s="181"/>
      <c r="F256" s="181"/>
      <c r="G256" s="181"/>
      <c r="H256" s="181"/>
      <c r="I256" s="181"/>
      <c r="J256" s="181"/>
      <c r="K256" s="181"/>
      <c r="L256" s="181"/>
      <c r="M256" s="181"/>
    </row>
    <row r="257" spans="4:13">
      <c r="D257" s="181"/>
      <c r="E257" s="181"/>
      <c r="F257" s="181"/>
      <c r="G257" s="181"/>
      <c r="H257" s="181"/>
      <c r="I257" s="181"/>
      <c r="J257" s="181"/>
      <c r="K257" s="181"/>
      <c r="L257" s="181"/>
      <c r="M257" s="181"/>
    </row>
    <row r="258" spans="4:13">
      <c r="D258" s="181"/>
      <c r="E258" s="181"/>
      <c r="F258" s="181"/>
      <c r="G258" s="181"/>
      <c r="H258" s="181"/>
      <c r="I258" s="181"/>
      <c r="J258" s="181"/>
      <c r="K258" s="181"/>
      <c r="L258" s="181"/>
      <c r="M258" s="181"/>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workbookViewId="0"/>
  </sheetViews>
  <sheetFormatPr defaultColWidth="9.140625" defaultRowHeight="15.75"/>
  <cols>
    <col min="1" max="1" width="7.7109375" style="1" customWidth="1"/>
    <col min="2" max="2" width="4.28515625" style="1" customWidth="1"/>
    <col min="3" max="3" width="50.28515625" style="1" customWidth="1"/>
    <col min="4" max="4" width="15.42578125" style="1" customWidth="1"/>
    <col min="5" max="5" width="18.5703125" style="1" customWidth="1"/>
    <col min="6" max="6" width="17" style="1" customWidth="1"/>
    <col min="7" max="7" width="18.140625" style="1" customWidth="1"/>
    <col min="8" max="8" width="17.85546875" style="1" customWidth="1"/>
    <col min="9" max="9" width="17.140625" style="1" customWidth="1"/>
    <col min="10" max="10" width="16.85546875" style="1" customWidth="1"/>
    <col min="11" max="11" width="17.42578125" style="1" customWidth="1"/>
    <col min="12" max="12" width="19.7109375" style="1" customWidth="1"/>
    <col min="13" max="13" width="49.85546875" style="1" customWidth="1"/>
    <col min="14" max="16384" width="9.140625" style="1"/>
  </cols>
  <sheetData>
    <row r="1" spans="1:13">
      <c r="A1" s="19"/>
      <c r="M1" s="2"/>
    </row>
    <row r="2" spans="1:13">
      <c r="K2" s="392" t="s">
        <v>569</v>
      </c>
      <c r="M2" s="2"/>
    </row>
    <row r="3" spans="1:13" ht="26.25">
      <c r="A3" s="45" t="s">
        <v>1</v>
      </c>
      <c r="B3" s="9"/>
      <c r="C3" s="9"/>
      <c r="D3" s="9"/>
      <c r="E3" s="9"/>
      <c r="F3" s="9"/>
      <c r="G3" s="9"/>
      <c r="H3" s="9"/>
      <c r="I3" s="9"/>
      <c r="J3" s="9"/>
      <c r="K3" s="9"/>
      <c r="M3" s="2"/>
    </row>
    <row r="4" spans="1:13">
      <c r="A4" s="407" t="s">
        <v>405</v>
      </c>
      <c r="B4" s="9"/>
      <c r="C4" s="9"/>
      <c r="D4" s="9"/>
      <c r="E4" s="9"/>
      <c r="F4" s="9"/>
      <c r="G4" s="9"/>
      <c r="H4" s="9"/>
      <c r="I4" s="9"/>
      <c r="J4" s="9"/>
      <c r="K4" s="9"/>
      <c r="M4" s="2"/>
    </row>
    <row r="5" spans="1:13">
      <c r="K5" s="171" t="s">
        <v>453</v>
      </c>
      <c r="M5" s="2"/>
    </row>
    <row r="6" spans="1:13">
      <c r="A6" s="52"/>
      <c r="B6" s="50"/>
      <c r="D6" s="50"/>
      <c r="E6" s="50"/>
      <c r="F6" s="50"/>
      <c r="G6" s="54"/>
      <c r="H6" s="50"/>
      <c r="I6" s="50"/>
      <c r="J6" s="50"/>
      <c r="K6" s="50"/>
      <c r="L6" s="50"/>
    </row>
    <row r="7" spans="1:13">
      <c r="A7" s="52"/>
      <c r="B7" s="50"/>
      <c r="C7" s="50"/>
      <c r="D7" s="50"/>
      <c r="E7" s="50"/>
      <c r="F7" s="50"/>
      <c r="G7" s="50"/>
      <c r="H7" s="50"/>
      <c r="I7" s="50"/>
      <c r="J7" s="50"/>
      <c r="K7" s="50"/>
      <c r="L7" s="50"/>
    </row>
    <row r="8" spans="1:13">
      <c r="A8" s="52"/>
      <c r="B8" s="50"/>
      <c r="C8" s="95" t="s">
        <v>454</v>
      </c>
      <c r="D8" s="50"/>
      <c r="E8" s="50"/>
      <c r="F8" s="50"/>
      <c r="G8" s="50"/>
      <c r="H8" s="50"/>
      <c r="I8" s="50"/>
      <c r="J8" s="50"/>
      <c r="K8" s="50"/>
      <c r="L8" s="54"/>
    </row>
    <row r="9" spans="1:13" ht="14.25" customHeight="1">
      <c r="A9" s="52"/>
      <c r="B9" s="50"/>
      <c r="C9" s="50"/>
      <c r="D9" s="50"/>
      <c r="E9" s="50"/>
      <c r="F9" s="50"/>
      <c r="G9" s="50"/>
      <c r="H9" s="50"/>
      <c r="I9" s="50"/>
      <c r="J9" s="50"/>
      <c r="K9" s="50"/>
      <c r="L9" s="50"/>
    </row>
    <row r="10" spans="1:13">
      <c r="A10" s="415" t="s">
        <v>455</v>
      </c>
      <c r="B10" s="415"/>
      <c r="C10" s="415"/>
      <c r="D10" s="415"/>
      <c r="E10" s="415"/>
      <c r="F10" s="415"/>
      <c r="G10" s="415"/>
      <c r="H10" s="415"/>
      <c r="I10" s="415"/>
      <c r="J10" s="415"/>
      <c r="K10" s="415"/>
      <c r="L10" s="413"/>
    </row>
    <row r="11" spans="1:13">
      <c r="A11" s="416" t="s">
        <v>456</v>
      </c>
      <c r="B11" s="417"/>
      <c r="C11" s="417"/>
      <c r="D11" s="417"/>
      <c r="E11" s="417"/>
      <c r="F11" s="417"/>
      <c r="G11" s="417"/>
      <c r="H11" s="417"/>
      <c r="I11" s="417"/>
      <c r="J11" s="417"/>
      <c r="K11" s="417"/>
      <c r="L11" s="414"/>
    </row>
    <row r="12" spans="1:13">
      <c r="A12" s="52"/>
      <c r="B12" s="50"/>
      <c r="C12" s="50"/>
      <c r="D12" s="50"/>
      <c r="E12" s="95"/>
      <c r="F12" s="50"/>
      <c r="G12" s="50"/>
      <c r="H12" s="50"/>
      <c r="I12" s="50"/>
      <c r="J12" s="50"/>
      <c r="K12" s="50"/>
      <c r="L12" s="50"/>
    </row>
    <row r="13" spans="1:13">
      <c r="A13" s="52"/>
      <c r="B13" s="50"/>
      <c r="C13" s="50"/>
      <c r="D13" s="50"/>
      <c r="E13" s="95"/>
      <c r="F13" s="95"/>
      <c r="G13" s="50"/>
      <c r="H13" s="50"/>
      <c r="I13" s="50"/>
      <c r="J13" s="50"/>
      <c r="K13" s="50"/>
      <c r="L13" s="50"/>
    </row>
    <row r="14" spans="1:13">
      <c r="A14" s="52"/>
      <c r="B14" s="50"/>
      <c r="C14" s="361" t="s">
        <v>18</v>
      </c>
      <c r="D14" s="361" t="s">
        <v>19</v>
      </c>
      <c r="E14" s="361" t="s">
        <v>457</v>
      </c>
      <c r="F14" s="361" t="s">
        <v>21</v>
      </c>
      <c r="G14" s="361" t="s">
        <v>22</v>
      </c>
      <c r="H14" s="361" t="s">
        <v>23</v>
      </c>
      <c r="I14" s="361" t="s">
        <v>24</v>
      </c>
      <c r="J14" s="361" t="s">
        <v>191</v>
      </c>
      <c r="K14" s="361" t="s">
        <v>192</v>
      </c>
      <c r="L14" s="50"/>
    </row>
    <row r="15" spans="1:13" s="237" customFormat="1" ht="80.099999999999994" customHeight="1">
      <c r="A15" s="362" t="s">
        <v>275</v>
      </c>
      <c r="B15" s="363"/>
      <c r="C15" s="364" t="s">
        <v>426</v>
      </c>
      <c r="D15" s="364" t="s">
        <v>427</v>
      </c>
      <c r="E15" s="364" t="s">
        <v>458</v>
      </c>
      <c r="F15" s="364" t="s">
        <v>459</v>
      </c>
      <c r="G15" s="364" t="s">
        <v>460</v>
      </c>
      <c r="H15" s="364" t="s">
        <v>461</v>
      </c>
      <c r="I15" s="364" t="s">
        <v>462</v>
      </c>
      <c r="J15" s="364" t="s">
        <v>463</v>
      </c>
      <c r="K15" s="365" t="s">
        <v>464</v>
      </c>
      <c r="L15" s="366"/>
    </row>
    <row r="16" spans="1:13" ht="46.5" customHeight="1">
      <c r="A16" s="367"/>
      <c r="B16" s="368"/>
      <c r="C16" s="368"/>
      <c r="D16" s="368"/>
      <c r="E16" s="369"/>
      <c r="F16" s="370" t="s">
        <v>465</v>
      </c>
      <c r="G16" s="370" t="s">
        <v>466</v>
      </c>
      <c r="H16" s="370" t="s">
        <v>467</v>
      </c>
      <c r="I16" s="369" t="s">
        <v>468</v>
      </c>
      <c r="J16" s="370" t="s">
        <v>469</v>
      </c>
      <c r="K16" s="371" t="s">
        <v>470</v>
      </c>
      <c r="L16" s="50"/>
    </row>
    <row r="17" spans="1:12">
      <c r="A17" s="372"/>
      <c r="B17" s="50"/>
      <c r="C17" s="50"/>
      <c r="D17" s="50"/>
      <c r="E17" s="373"/>
      <c r="F17" s="373"/>
      <c r="G17" s="373"/>
      <c r="H17" s="373"/>
      <c r="I17" s="373"/>
      <c r="J17" s="373"/>
      <c r="K17" s="374"/>
      <c r="L17" s="50"/>
    </row>
    <row r="18" spans="1:12">
      <c r="A18" s="375">
        <v>1</v>
      </c>
      <c r="B18" s="50" t="s">
        <v>193</v>
      </c>
      <c r="C18" s="50" t="s">
        <v>471</v>
      </c>
      <c r="D18" s="50"/>
      <c r="E18" s="376">
        <v>0</v>
      </c>
      <c r="F18" s="377"/>
      <c r="G18" s="377"/>
      <c r="H18" s="377"/>
      <c r="I18" s="377"/>
      <c r="J18" s="377"/>
      <c r="K18" s="378"/>
      <c r="L18" s="95"/>
    </row>
    <row r="19" spans="1:12">
      <c r="A19" s="372"/>
      <c r="B19" s="50"/>
      <c r="C19" s="50"/>
      <c r="D19" s="50"/>
      <c r="E19" s="377"/>
      <c r="F19" s="377"/>
      <c r="G19" s="377"/>
      <c r="H19" s="377"/>
      <c r="I19" s="377"/>
      <c r="J19" s="377"/>
      <c r="K19" s="378"/>
      <c r="L19" s="95"/>
    </row>
    <row r="20" spans="1:12">
      <c r="A20" s="375" t="s">
        <v>472</v>
      </c>
      <c r="B20" s="60"/>
      <c r="C20" s="379"/>
      <c r="D20" s="380" t="s">
        <v>443</v>
      </c>
      <c r="E20" s="381"/>
      <c r="F20" s="382">
        <v>0</v>
      </c>
      <c r="G20" s="381">
        <f>IF(F27&gt;0,(E18*(F20/F27)),0)</f>
        <v>0</v>
      </c>
      <c r="H20" s="383"/>
      <c r="I20" s="384">
        <f>H20-G20</f>
        <v>0</v>
      </c>
      <c r="J20" s="385">
        <f>IF(I30=0,0,(I20*((I29/I30)-1)))</f>
        <v>0</v>
      </c>
      <c r="K20" s="386">
        <f>I20+J20</f>
        <v>0</v>
      </c>
      <c r="L20" s="50"/>
    </row>
    <row r="21" spans="1:12">
      <c r="A21" s="375" t="s">
        <v>473</v>
      </c>
      <c r="B21" s="60"/>
      <c r="C21" s="379"/>
      <c r="D21" s="380" t="s">
        <v>443</v>
      </c>
      <c r="E21" s="381"/>
      <c r="F21" s="382">
        <v>0</v>
      </c>
      <c r="G21" s="381">
        <f>IF(F27&gt;0,(E18*(F21/F27)),0)</f>
        <v>0</v>
      </c>
      <c r="H21" s="383"/>
      <c r="I21" s="384">
        <f>H21-G21</f>
        <v>0</v>
      </c>
      <c r="J21" s="385">
        <f>IF(I31=0,0,(I21*((I30/I31)-1)))</f>
        <v>0</v>
      </c>
      <c r="K21" s="386">
        <f>I21+J21</f>
        <v>0</v>
      </c>
      <c r="L21" s="50"/>
    </row>
    <row r="22" spans="1:12">
      <c r="A22" s="375" t="s">
        <v>474</v>
      </c>
      <c r="B22" s="60"/>
      <c r="C22" s="379"/>
      <c r="D22" s="380" t="s">
        <v>443</v>
      </c>
      <c r="E22" s="381"/>
      <c r="F22" s="382">
        <v>0</v>
      </c>
      <c r="G22" s="381">
        <f>IF(F27&gt;0,(E18*(F22/F27)),0)</f>
        <v>0</v>
      </c>
      <c r="H22" s="383"/>
      <c r="I22" s="384">
        <f>H22-G22</f>
        <v>0</v>
      </c>
      <c r="J22" s="385">
        <f>IF(I32=0,0,(I22*((I31/I32)-1)))</f>
        <v>0</v>
      </c>
      <c r="K22" s="386">
        <f>I22+J22</f>
        <v>0</v>
      </c>
      <c r="L22" s="50"/>
    </row>
    <row r="23" spans="1:12">
      <c r="A23" s="372"/>
      <c r="B23" s="50"/>
      <c r="C23" s="50"/>
      <c r="D23" s="380"/>
      <c r="E23" s="381"/>
      <c r="F23" s="381"/>
      <c r="G23" s="381"/>
      <c r="H23" s="384"/>
      <c r="I23" s="384"/>
      <c r="J23" s="384"/>
      <c r="K23" s="386"/>
      <c r="L23" s="50"/>
    </row>
    <row r="24" spans="1:12">
      <c r="A24" s="180"/>
      <c r="E24" s="238"/>
      <c r="F24" s="238"/>
      <c r="G24" s="238"/>
      <c r="H24" s="185"/>
      <c r="I24" s="185"/>
      <c r="J24" s="238"/>
      <c r="K24" s="239"/>
    </row>
    <row r="25" spans="1:12">
      <c r="A25" s="180"/>
      <c r="C25" s="181"/>
      <c r="D25" s="181"/>
      <c r="E25" s="240"/>
      <c r="F25" s="240"/>
      <c r="G25" s="240"/>
      <c r="H25" s="241"/>
      <c r="I25" s="241"/>
      <c r="J25" s="240"/>
      <c r="K25" s="242"/>
    </row>
    <row r="26" spans="1:12">
      <c r="A26" s="182"/>
      <c r="B26" s="183"/>
      <c r="C26" s="184"/>
      <c r="D26" s="184"/>
      <c r="E26" s="243"/>
      <c r="F26" s="243"/>
      <c r="G26" s="243"/>
      <c r="H26" s="244"/>
      <c r="I26" s="244"/>
      <c r="J26" s="243"/>
      <c r="K26" s="245"/>
    </row>
    <row r="27" spans="1:12">
      <c r="A27" s="64" t="s">
        <v>475</v>
      </c>
      <c r="B27" s="119"/>
      <c r="C27" s="50" t="s">
        <v>476</v>
      </c>
      <c r="D27" s="50"/>
      <c r="E27" s="60"/>
      <c r="F27" s="246">
        <f>SUM(F20:F26)</f>
        <v>0</v>
      </c>
      <c r="G27" s="246">
        <f>SUM(G20:G26)</f>
        <v>0</v>
      </c>
      <c r="H27" s="247">
        <f>SUM(H20:H26)</f>
        <v>0</v>
      </c>
      <c r="I27" s="185"/>
      <c r="J27" s="238"/>
      <c r="K27" s="238"/>
      <c r="L27" s="238"/>
    </row>
    <row r="28" spans="1:12">
      <c r="A28" s="70"/>
      <c r="B28" s="70"/>
      <c r="C28" s="50"/>
      <c r="D28" s="50"/>
      <c r="E28" s="70"/>
    </row>
    <row r="29" spans="1:12">
      <c r="A29" s="60" t="s">
        <v>477</v>
      </c>
      <c r="B29" s="50"/>
      <c r="C29" s="50" t="s">
        <v>478</v>
      </c>
      <c r="D29" s="50"/>
      <c r="E29" s="50"/>
      <c r="I29" s="185">
        <v>0</v>
      </c>
    </row>
    <row r="30" spans="1:12">
      <c r="A30" s="60" t="s">
        <v>479</v>
      </c>
      <c r="B30" s="50"/>
      <c r="C30" s="50" t="s">
        <v>480</v>
      </c>
      <c r="D30" s="50"/>
      <c r="E30" s="50"/>
      <c r="I30" s="185">
        <v>0</v>
      </c>
    </row>
    <row r="31" spans="1:12">
      <c r="A31" s="60"/>
      <c r="B31" s="50"/>
      <c r="C31" s="50"/>
      <c r="D31" s="50"/>
      <c r="E31" s="50"/>
    </row>
    <row r="32" spans="1:12">
      <c r="A32" s="387"/>
      <c r="B32" s="50"/>
      <c r="C32" s="50"/>
      <c r="D32" s="50"/>
      <c r="E32" s="50"/>
      <c r="I32" s="238"/>
    </row>
    <row r="33" spans="1:12">
      <c r="A33" s="50"/>
      <c r="B33" s="50"/>
      <c r="C33" s="388"/>
      <c r="D33" s="50"/>
      <c r="E33" s="50"/>
    </row>
    <row r="34" spans="1:12">
      <c r="A34" s="50"/>
      <c r="B34" s="50"/>
      <c r="C34" s="50"/>
      <c r="D34" s="50"/>
      <c r="E34" s="50"/>
    </row>
    <row r="35" spans="1:12">
      <c r="A35" s="70" t="s">
        <v>481</v>
      </c>
      <c r="B35" s="70"/>
      <c r="C35" s="70"/>
      <c r="D35" s="70"/>
      <c r="E35" s="70"/>
      <c r="F35" s="181"/>
      <c r="G35" s="181"/>
      <c r="H35" s="181"/>
      <c r="I35" s="181"/>
      <c r="J35" s="181"/>
      <c r="K35" s="181"/>
      <c r="L35" s="181"/>
    </row>
    <row r="36" spans="1:12">
      <c r="A36" s="389"/>
      <c r="B36" s="70" t="s">
        <v>193</v>
      </c>
      <c r="C36" s="70" t="s">
        <v>482</v>
      </c>
      <c r="D36" s="70"/>
      <c r="E36" s="70"/>
      <c r="F36" s="181"/>
      <c r="G36" s="181"/>
      <c r="H36" s="181"/>
      <c r="I36" s="181"/>
      <c r="J36" s="181"/>
      <c r="K36" s="181"/>
      <c r="L36" s="181"/>
    </row>
    <row r="37" spans="1:12">
      <c r="A37" s="390"/>
      <c r="B37" s="50"/>
      <c r="C37" s="64"/>
      <c r="D37" s="64"/>
      <c r="E37" s="60"/>
      <c r="F37" s="5"/>
      <c r="G37" s="4"/>
      <c r="J37" s="186"/>
    </row>
    <row r="38" spans="1:12">
      <c r="A38" s="390"/>
      <c r="B38" s="50"/>
      <c r="C38" s="64"/>
      <c r="D38" s="64"/>
      <c r="E38" s="60"/>
      <c r="F38" s="5"/>
      <c r="G38" s="4"/>
      <c r="J38" s="186"/>
    </row>
    <row r="39" spans="1:12">
      <c r="C39" s="181"/>
      <c r="D39" s="181"/>
      <c r="E39" s="181"/>
      <c r="F39" s="181"/>
      <c r="G39" s="181"/>
      <c r="H39" s="181"/>
      <c r="I39" s="181"/>
      <c r="J39" s="181"/>
      <c r="K39" s="181"/>
      <c r="L39" s="181"/>
    </row>
    <row r="40" spans="1:12">
      <c r="C40" s="181"/>
      <c r="D40" s="181"/>
      <c r="E40" s="181"/>
      <c r="F40" s="181"/>
      <c r="G40" s="181"/>
      <c r="H40" s="181"/>
      <c r="I40" s="181"/>
      <c r="J40" s="181"/>
      <c r="K40" s="181"/>
      <c r="L40" s="181"/>
    </row>
    <row r="41" spans="1:12">
      <c r="C41" s="181"/>
      <c r="D41" s="181"/>
      <c r="E41" s="181"/>
      <c r="F41" s="181"/>
      <c r="G41" s="181"/>
      <c r="H41" s="181"/>
      <c r="I41" s="181"/>
      <c r="J41" s="181"/>
      <c r="K41" s="181"/>
      <c r="L41" s="181"/>
    </row>
    <row r="42" spans="1:12">
      <c r="C42" s="181"/>
      <c r="D42" s="181"/>
      <c r="E42" s="181"/>
      <c r="F42" s="181"/>
      <c r="G42" s="181"/>
      <c r="H42" s="181"/>
      <c r="I42" s="181"/>
      <c r="J42" s="181"/>
      <c r="K42" s="181"/>
      <c r="L42" s="181"/>
    </row>
    <row r="43" spans="1:12">
      <c r="C43" s="181"/>
      <c r="D43" s="181"/>
      <c r="E43" s="181"/>
      <c r="F43" s="181"/>
      <c r="G43" s="181"/>
      <c r="H43" s="181"/>
      <c r="I43" s="181"/>
      <c r="J43" s="181"/>
      <c r="K43" s="181"/>
      <c r="L43" s="181"/>
    </row>
    <row r="44" spans="1:12">
      <c r="C44" s="181"/>
      <c r="D44" s="181"/>
      <c r="E44" s="181"/>
      <c r="F44" s="181"/>
      <c r="G44" s="181"/>
      <c r="H44" s="181"/>
      <c r="I44" s="181"/>
      <c r="J44" s="181"/>
      <c r="K44" s="181"/>
      <c r="L44" s="181"/>
    </row>
    <row r="45" spans="1:12">
      <c r="C45" s="181"/>
      <c r="D45" s="181"/>
      <c r="E45" s="181"/>
      <c r="F45" s="181"/>
      <c r="G45" s="181"/>
      <c r="H45" s="181"/>
      <c r="I45" s="181"/>
      <c r="J45" s="181"/>
      <c r="K45" s="181"/>
      <c r="L45" s="181"/>
    </row>
    <row r="46" spans="1:12">
      <c r="C46" s="181"/>
      <c r="D46" s="181"/>
      <c r="E46" s="181"/>
      <c r="F46" s="181"/>
      <c r="G46" s="181"/>
      <c r="H46" s="181"/>
      <c r="I46" s="181"/>
      <c r="J46" s="181"/>
      <c r="K46" s="181"/>
      <c r="L46" s="181"/>
    </row>
    <row r="47" spans="1:12">
      <c r="C47" s="181"/>
      <c r="D47" s="181"/>
      <c r="E47" s="181"/>
      <c r="F47" s="181"/>
      <c r="G47" s="181"/>
      <c r="H47" s="181"/>
      <c r="I47" s="181"/>
      <c r="J47" s="181"/>
      <c r="K47" s="181"/>
      <c r="L47" s="181"/>
    </row>
    <row r="48" spans="1:12">
      <c r="C48" s="181"/>
      <c r="D48" s="181"/>
      <c r="E48" s="181"/>
      <c r="F48" s="181"/>
      <c r="G48" s="181"/>
      <c r="H48" s="181"/>
      <c r="I48" s="181"/>
      <c r="J48" s="181"/>
      <c r="K48" s="181"/>
      <c r="L48" s="181"/>
    </row>
    <row r="49" spans="3:12">
      <c r="C49" s="181"/>
      <c r="D49" s="181"/>
      <c r="E49" s="181"/>
      <c r="F49" s="181"/>
      <c r="G49" s="181"/>
      <c r="H49" s="181"/>
      <c r="I49" s="181"/>
      <c r="J49" s="181"/>
      <c r="K49" s="181"/>
      <c r="L49" s="181"/>
    </row>
    <row r="50" spans="3:12">
      <c r="C50" s="181"/>
      <c r="D50" s="181"/>
      <c r="E50" s="181"/>
      <c r="F50" s="181"/>
      <c r="G50" s="181"/>
      <c r="H50" s="181"/>
      <c r="I50" s="181"/>
      <c r="J50" s="181"/>
      <c r="K50" s="181"/>
      <c r="L50" s="181"/>
    </row>
    <row r="51" spans="3:12">
      <c r="C51" s="181"/>
      <c r="D51" s="181"/>
      <c r="E51" s="181"/>
      <c r="F51" s="181"/>
      <c r="G51" s="181"/>
      <c r="H51" s="181"/>
      <c r="I51" s="181"/>
      <c r="J51" s="181"/>
      <c r="K51" s="181"/>
      <c r="L51" s="181"/>
    </row>
    <row r="52" spans="3:12">
      <c r="C52" s="181"/>
      <c r="D52" s="181"/>
      <c r="E52" s="181"/>
      <c r="F52" s="181"/>
      <c r="G52" s="181"/>
      <c r="H52" s="181"/>
      <c r="I52" s="181"/>
      <c r="J52" s="181"/>
      <c r="K52" s="181"/>
      <c r="L52" s="181"/>
    </row>
    <row r="53" spans="3:12">
      <c r="C53" s="181"/>
      <c r="D53" s="181"/>
      <c r="E53" s="181"/>
      <c r="F53" s="181"/>
      <c r="G53" s="181"/>
      <c r="H53" s="181"/>
      <c r="I53" s="181"/>
      <c r="J53" s="181"/>
      <c r="K53" s="181"/>
      <c r="L53" s="181"/>
    </row>
    <row r="54" spans="3:12">
      <c r="C54" s="181"/>
      <c r="D54" s="181"/>
      <c r="E54" s="181"/>
      <c r="F54" s="181"/>
      <c r="G54" s="181"/>
      <c r="H54" s="181"/>
      <c r="I54" s="181"/>
      <c r="J54" s="181"/>
      <c r="K54" s="181"/>
      <c r="L54" s="181"/>
    </row>
    <row r="55" spans="3:12">
      <c r="C55" s="181"/>
      <c r="D55" s="181"/>
      <c r="E55" s="181"/>
      <c r="F55" s="181"/>
      <c r="G55" s="181"/>
      <c r="H55" s="181"/>
      <c r="I55" s="181"/>
      <c r="J55" s="181"/>
      <c r="K55" s="181"/>
      <c r="L55" s="181"/>
    </row>
    <row r="56" spans="3:12">
      <c r="C56" s="181"/>
      <c r="D56" s="181"/>
      <c r="E56" s="181"/>
      <c r="F56" s="181"/>
      <c r="G56" s="181"/>
      <c r="H56" s="181"/>
      <c r="I56" s="181"/>
      <c r="J56" s="181"/>
      <c r="K56" s="181"/>
      <c r="L56" s="181"/>
    </row>
    <row r="57" spans="3:12">
      <c r="C57" s="181"/>
      <c r="D57" s="181"/>
      <c r="E57" s="181"/>
      <c r="F57" s="181"/>
      <c r="G57" s="181"/>
      <c r="H57" s="181"/>
      <c r="I57" s="181"/>
      <c r="J57" s="181"/>
      <c r="K57" s="181"/>
      <c r="L57" s="181"/>
    </row>
    <row r="58" spans="3:12">
      <c r="C58" s="181"/>
      <c r="D58" s="181"/>
      <c r="E58" s="181"/>
      <c r="F58" s="181"/>
      <c r="G58" s="181"/>
      <c r="H58" s="181"/>
      <c r="I58" s="181"/>
      <c r="J58" s="181"/>
      <c r="K58" s="181"/>
      <c r="L58" s="181"/>
    </row>
    <row r="59" spans="3:12">
      <c r="C59" s="181"/>
      <c r="D59" s="181"/>
      <c r="E59" s="181"/>
      <c r="F59" s="181"/>
      <c r="G59" s="181"/>
      <c r="H59" s="181"/>
      <c r="I59" s="181"/>
      <c r="J59" s="181"/>
      <c r="K59" s="181"/>
      <c r="L59" s="181"/>
    </row>
    <row r="60" spans="3:12">
      <c r="C60" s="181"/>
      <c r="D60" s="181"/>
      <c r="E60" s="181"/>
      <c r="F60" s="181"/>
      <c r="G60" s="181"/>
      <c r="H60" s="181"/>
      <c r="I60" s="181"/>
      <c r="J60" s="181"/>
      <c r="K60" s="181"/>
      <c r="L60" s="181"/>
    </row>
    <row r="61" spans="3:12">
      <c r="C61" s="181"/>
      <c r="D61" s="181"/>
      <c r="E61" s="181"/>
      <c r="F61" s="181"/>
      <c r="G61" s="181"/>
      <c r="H61" s="181"/>
      <c r="I61" s="181"/>
      <c r="J61" s="181"/>
      <c r="K61" s="181"/>
      <c r="L61" s="181"/>
    </row>
    <row r="62" spans="3:12">
      <c r="C62" s="181"/>
      <c r="D62" s="181"/>
      <c r="E62" s="181"/>
      <c r="F62" s="181"/>
      <c r="G62" s="181"/>
      <c r="H62" s="181"/>
      <c r="I62" s="181"/>
      <c r="J62" s="181"/>
      <c r="K62" s="181"/>
      <c r="L62" s="181"/>
    </row>
    <row r="63" spans="3:12">
      <c r="C63" s="181"/>
      <c r="D63" s="181"/>
      <c r="E63" s="181"/>
      <c r="F63" s="181"/>
      <c r="G63" s="181"/>
      <c r="H63" s="181"/>
      <c r="I63" s="181"/>
      <c r="J63" s="181"/>
      <c r="K63" s="181"/>
      <c r="L63" s="181"/>
    </row>
    <row r="64" spans="3:12">
      <c r="C64" s="181"/>
      <c r="D64" s="181"/>
      <c r="E64" s="181"/>
      <c r="F64" s="181"/>
      <c r="G64" s="181"/>
      <c r="H64" s="181"/>
      <c r="I64" s="181"/>
      <c r="J64" s="181"/>
      <c r="K64" s="181"/>
      <c r="L64" s="181"/>
    </row>
    <row r="65" spans="3:12">
      <c r="C65" s="181"/>
      <c r="D65" s="181"/>
      <c r="E65" s="181"/>
      <c r="F65" s="181"/>
      <c r="G65" s="181"/>
      <c r="H65" s="181"/>
      <c r="I65" s="181"/>
      <c r="J65" s="181"/>
      <c r="K65" s="181"/>
      <c r="L65" s="181"/>
    </row>
    <row r="66" spans="3:12">
      <c r="C66" s="181"/>
      <c r="D66" s="181"/>
      <c r="E66" s="181"/>
      <c r="F66" s="181"/>
      <c r="G66" s="181"/>
      <c r="H66" s="181"/>
      <c r="I66" s="181"/>
      <c r="J66" s="181"/>
      <c r="K66" s="181"/>
      <c r="L66" s="181"/>
    </row>
    <row r="67" spans="3:12">
      <c r="C67" s="181"/>
      <c r="D67" s="181"/>
      <c r="E67" s="181"/>
      <c r="F67" s="181"/>
      <c r="G67" s="181"/>
      <c r="H67" s="181"/>
      <c r="I67" s="181"/>
      <c r="J67" s="181"/>
      <c r="K67" s="181"/>
      <c r="L67" s="181"/>
    </row>
    <row r="68" spans="3:12">
      <c r="C68" s="181"/>
      <c r="D68" s="181"/>
      <c r="E68" s="181"/>
      <c r="F68" s="181"/>
      <c r="G68" s="181"/>
      <c r="H68" s="181"/>
      <c r="I68" s="181"/>
      <c r="J68" s="181"/>
      <c r="K68" s="181"/>
      <c r="L68" s="181"/>
    </row>
    <row r="69" spans="3:12">
      <c r="C69" s="181"/>
      <c r="D69" s="181"/>
      <c r="E69" s="181"/>
      <c r="F69" s="181"/>
      <c r="G69" s="181"/>
      <c r="H69" s="181"/>
      <c r="I69" s="181"/>
      <c r="J69" s="181"/>
      <c r="K69" s="181"/>
      <c r="L69" s="181"/>
    </row>
    <row r="70" spans="3:12">
      <c r="C70" s="181"/>
      <c r="D70" s="181"/>
      <c r="E70" s="181"/>
      <c r="F70" s="181"/>
      <c r="G70" s="181"/>
      <c r="H70" s="181"/>
      <c r="I70" s="181"/>
      <c r="J70" s="181"/>
      <c r="K70" s="181"/>
      <c r="L70" s="181"/>
    </row>
    <row r="71" spans="3:12">
      <c r="C71" s="181"/>
      <c r="D71" s="181"/>
      <c r="E71" s="181"/>
      <c r="F71" s="181"/>
      <c r="G71" s="181"/>
      <c r="H71" s="181"/>
      <c r="I71" s="181"/>
      <c r="J71" s="181"/>
      <c r="K71" s="181"/>
      <c r="L71" s="181"/>
    </row>
    <row r="72" spans="3:12">
      <c r="C72" s="181"/>
      <c r="D72" s="181"/>
      <c r="E72" s="181"/>
      <c r="F72" s="181"/>
      <c r="G72" s="181"/>
      <c r="H72" s="181"/>
      <c r="I72" s="181"/>
      <c r="J72" s="181"/>
      <c r="K72" s="181"/>
      <c r="L72" s="181"/>
    </row>
    <row r="73" spans="3:12">
      <c r="C73" s="181"/>
      <c r="D73" s="181"/>
      <c r="E73" s="181"/>
      <c r="F73" s="181"/>
      <c r="G73" s="181"/>
      <c r="H73" s="181"/>
      <c r="I73" s="181"/>
      <c r="J73" s="181"/>
      <c r="K73" s="181"/>
      <c r="L73" s="181"/>
    </row>
    <row r="74" spans="3:12">
      <c r="C74" s="181"/>
      <c r="D74" s="181"/>
      <c r="E74" s="181"/>
      <c r="F74" s="181"/>
      <c r="G74" s="181"/>
      <c r="H74" s="181"/>
      <c r="I74" s="181"/>
      <c r="J74" s="181"/>
      <c r="K74" s="181"/>
      <c r="L74" s="181"/>
    </row>
    <row r="75" spans="3:12">
      <c r="C75" s="181"/>
      <c r="D75" s="181"/>
      <c r="E75" s="181"/>
      <c r="F75" s="181"/>
      <c r="G75" s="181"/>
      <c r="H75" s="181"/>
      <c r="I75" s="181"/>
      <c r="J75" s="181"/>
      <c r="K75" s="181"/>
      <c r="L75" s="181"/>
    </row>
    <row r="76" spans="3:12">
      <c r="C76" s="181"/>
      <c r="D76" s="181"/>
      <c r="E76" s="181"/>
      <c r="F76" s="181"/>
      <c r="G76" s="181"/>
      <c r="H76" s="181"/>
      <c r="I76" s="181"/>
      <c r="J76" s="181"/>
      <c r="K76" s="181"/>
      <c r="L76" s="181"/>
    </row>
    <row r="77" spans="3:12">
      <c r="C77" s="181"/>
      <c r="D77" s="181"/>
      <c r="E77" s="181"/>
      <c r="F77" s="181"/>
      <c r="G77" s="181"/>
      <c r="H77" s="181"/>
      <c r="I77" s="181"/>
      <c r="J77" s="181"/>
      <c r="K77" s="181"/>
      <c r="L77" s="181"/>
    </row>
    <row r="78" spans="3:12">
      <c r="C78" s="181"/>
      <c r="D78" s="181"/>
      <c r="E78" s="181"/>
      <c r="F78" s="181"/>
      <c r="G78" s="181"/>
      <c r="H78" s="181"/>
      <c r="I78" s="181"/>
      <c r="J78" s="181"/>
      <c r="K78" s="181"/>
      <c r="L78" s="181"/>
    </row>
    <row r="79" spans="3:12">
      <c r="C79" s="181"/>
      <c r="D79" s="181"/>
      <c r="E79" s="181"/>
      <c r="F79" s="181"/>
      <c r="G79" s="181"/>
      <c r="H79" s="181"/>
      <c r="I79" s="181"/>
      <c r="J79" s="181"/>
      <c r="K79" s="181"/>
      <c r="L79" s="181"/>
    </row>
    <row r="80" spans="3:12">
      <c r="C80" s="181"/>
      <c r="D80" s="181"/>
      <c r="E80" s="181"/>
      <c r="F80" s="181"/>
      <c r="G80" s="181"/>
      <c r="H80" s="181"/>
      <c r="I80" s="181"/>
      <c r="J80" s="181"/>
      <c r="K80" s="181"/>
      <c r="L80" s="181"/>
    </row>
    <row r="81" spans="3:12">
      <c r="C81" s="181"/>
      <c r="D81" s="181"/>
      <c r="E81" s="181"/>
      <c r="F81" s="181"/>
      <c r="G81" s="181"/>
      <c r="H81" s="181"/>
      <c r="I81" s="181"/>
      <c r="J81" s="181"/>
      <c r="K81" s="181"/>
      <c r="L81" s="181"/>
    </row>
    <row r="82" spans="3:12">
      <c r="C82" s="181"/>
      <c r="D82" s="181"/>
      <c r="E82" s="181"/>
      <c r="F82" s="181"/>
      <c r="G82" s="181"/>
      <c r="H82" s="181"/>
      <c r="I82" s="181"/>
      <c r="J82" s="181"/>
      <c r="K82" s="181"/>
      <c r="L82" s="181"/>
    </row>
    <row r="83" spans="3:12">
      <c r="C83" s="181"/>
      <c r="D83" s="181"/>
      <c r="E83" s="181"/>
      <c r="F83" s="181"/>
      <c r="G83" s="181"/>
      <c r="H83" s="181"/>
      <c r="I83" s="181"/>
      <c r="J83" s="181"/>
      <c r="K83" s="181"/>
      <c r="L83" s="181"/>
    </row>
    <row r="84" spans="3:12">
      <c r="C84" s="181"/>
      <c r="D84" s="181"/>
      <c r="E84" s="181"/>
      <c r="F84" s="181"/>
      <c r="G84" s="181"/>
      <c r="H84" s="181"/>
      <c r="I84" s="181"/>
      <c r="J84" s="181"/>
      <c r="K84" s="181"/>
      <c r="L84" s="181"/>
    </row>
    <row r="85" spans="3:12">
      <c r="C85" s="181"/>
      <c r="D85" s="181"/>
      <c r="E85" s="181"/>
      <c r="F85" s="181"/>
      <c r="G85" s="181"/>
      <c r="H85" s="181"/>
      <c r="I85" s="181"/>
      <c r="J85" s="181"/>
      <c r="K85" s="181"/>
      <c r="L85" s="181"/>
    </row>
    <row r="86" spans="3:12">
      <c r="C86" s="181"/>
      <c r="D86" s="181"/>
      <c r="E86" s="181"/>
      <c r="F86" s="181"/>
      <c r="G86" s="181"/>
      <c r="H86" s="181"/>
      <c r="I86" s="181"/>
      <c r="J86" s="181"/>
      <c r="K86" s="181"/>
      <c r="L86" s="181"/>
    </row>
    <row r="87" spans="3:12">
      <c r="C87" s="181"/>
      <c r="D87" s="181"/>
      <c r="E87" s="181"/>
      <c r="F87" s="181"/>
      <c r="G87" s="181"/>
      <c r="H87" s="181"/>
      <c r="I87" s="181"/>
      <c r="J87" s="181"/>
      <c r="K87" s="181"/>
      <c r="L87" s="181"/>
    </row>
    <row r="88" spans="3:12">
      <c r="C88" s="181"/>
      <c r="D88" s="181"/>
      <c r="E88" s="181"/>
      <c r="F88" s="181"/>
      <c r="G88" s="181"/>
      <c r="H88" s="181"/>
      <c r="I88" s="181"/>
      <c r="J88" s="181"/>
      <c r="K88" s="181"/>
      <c r="L88" s="181"/>
    </row>
    <row r="89" spans="3:12">
      <c r="C89" s="181"/>
      <c r="D89" s="181"/>
      <c r="E89" s="181"/>
      <c r="F89" s="181"/>
      <c r="G89" s="181"/>
      <c r="H89" s="181"/>
      <c r="I89" s="181"/>
      <c r="J89" s="181"/>
      <c r="K89" s="181"/>
      <c r="L89" s="181"/>
    </row>
    <row r="90" spans="3:12">
      <c r="C90" s="181"/>
      <c r="D90" s="181"/>
      <c r="E90" s="181"/>
      <c r="F90" s="181"/>
      <c r="G90" s="181"/>
      <c r="H90" s="181"/>
      <c r="I90" s="181"/>
      <c r="J90" s="181"/>
      <c r="K90" s="181"/>
      <c r="L90" s="181"/>
    </row>
    <row r="91" spans="3:12">
      <c r="C91" s="181"/>
      <c r="D91" s="181"/>
      <c r="E91" s="181"/>
      <c r="F91" s="181"/>
      <c r="G91" s="181"/>
      <c r="H91" s="181"/>
      <c r="I91" s="181"/>
      <c r="J91" s="181"/>
      <c r="K91" s="181"/>
      <c r="L91" s="181"/>
    </row>
    <row r="92" spans="3:12">
      <c r="C92" s="181"/>
      <c r="D92" s="181"/>
      <c r="E92" s="181"/>
      <c r="F92" s="181"/>
      <c r="G92" s="181"/>
      <c r="H92" s="181"/>
      <c r="I92" s="181"/>
      <c r="J92" s="181"/>
      <c r="K92" s="181"/>
      <c r="L92" s="181"/>
    </row>
    <row r="93" spans="3:12">
      <c r="C93" s="181"/>
      <c r="D93" s="181"/>
      <c r="E93" s="181"/>
      <c r="F93" s="181"/>
      <c r="G93" s="181"/>
      <c r="H93" s="181"/>
      <c r="I93" s="181"/>
      <c r="J93" s="181"/>
      <c r="K93" s="181"/>
      <c r="L93" s="181"/>
    </row>
    <row r="94" spans="3:12">
      <c r="C94" s="181"/>
      <c r="D94" s="181"/>
      <c r="E94" s="181"/>
      <c r="F94" s="181"/>
      <c r="G94" s="181"/>
      <c r="H94" s="181"/>
      <c r="I94" s="181"/>
      <c r="J94" s="181"/>
      <c r="K94" s="181"/>
      <c r="L94" s="181"/>
    </row>
    <row r="95" spans="3:12">
      <c r="C95" s="181"/>
      <c r="D95" s="181"/>
      <c r="E95" s="181"/>
      <c r="F95" s="181"/>
      <c r="G95" s="181"/>
      <c r="H95" s="181"/>
      <c r="I95" s="181"/>
      <c r="J95" s="181"/>
      <c r="K95" s="181"/>
      <c r="L95" s="181"/>
    </row>
    <row r="96" spans="3:12">
      <c r="C96" s="181"/>
      <c r="D96" s="181"/>
      <c r="E96" s="181"/>
      <c r="F96" s="181"/>
      <c r="G96" s="181"/>
      <c r="H96" s="181"/>
      <c r="I96" s="181"/>
      <c r="J96" s="181"/>
      <c r="K96" s="181"/>
      <c r="L96" s="181"/>
    </row>
    <row r="97" spans="3:12">
      <c r="C97" s="181"/>
      <c r="D97" s="181"/>
      <c r="E97" s="181"/>
      <c r="F97" s="181"/>
      <c r="G97" s="181"/>
      <c r="H97" s="181"/>
      <c r="I97" s="181"/>
      <c r="J97" s="181"/>
      <c r="K97" s="181"/>
      <c r="L97" s="181"/>
    </row>
    <row r="98" spans="3:12">
      <c r="C98" s="181"/>
      <c r="D98" s="181"/>
      <c r="E98" s="181"/>
      <c r="F98" s="181"/>
      <c r="G98" s="181"/>
      <c r="H98" s="181"/>
      <c r="I98" s="181"/>
      <c r="J98" s="181"/>
      <c r="K98" s="181"/>
      <c r="L98" s="181"/>
    </row>
    <row r="99" spans="3:12">
      <c r="C99" s="181"/>
      <c r="D99" s="181"/>
      <c r="E99" s="181"/>
      <c r="F99" s="181"/>
      <c r="G99" s="181"/>
      <c r="H99" s="181"/>
      <c r="I99" s="181"/>
      <c r="J99" s="181"/>
      <c r="K99" s="181"/>
      <c r="L99" s="181"/>
    </row>
    <row r="100" spans="3:12">
      <c r="C100" s="181"/>
      <c r="D100" s="181"/>
      <c r="E100" s="181"/>
      <c r="F100" s="181"/>
      <c r="G100" s="181"/>
      <c r="H100" s="181"/>
      <c r="I100" s="181"/>
      <c r="J100" s="181"/>
      <c r="K100" s="181"/>
      <c r="L100" s="181"/>
    </row>
    <row r="101" spans="3:12">
      <c r="C101" s="181"/>
      <c r="D101" s="181"/>
      <c r="E101" s="181"/>
      <c r="F101" s="181"/>
      <c r="G101" s="181"/>
      <c r="H101" s="181"/>
      <c r="I101" s="181"/>
      <c r="J101" s="181"/>
      <c r="K101" s="181"/>
      <c r="L101" s="181"/>
    </row>
    <row r="102" spans="3:12">
      <c r="C102" s="181"/>
      <c r="D102" s="181"/>
      <c r="E102" s="181"/>
      <c r="F102" s="181"/>
      <c r="G102" s="181"/>
      <c r="H102" s="181"/>
      <c r="I102" s="181"/>
      <c r="J102" s="181"/>
      <c r="K102" s="181"/>
      <c r="L102" s="181"/>
    </row>
    <row r="103" spans="3:12">
      <c r="C103" s="181"/>
      <c r="D103" s="181"/>
      <c r="E103" s="181"/>
      <c r="F103" s="181"/>
      <c r="G103" s="181"/>
      <c r="H103" s="181"/>
      <c r="I103" s="181"/>
      <c r="J103" s="181"/>
      <c r="K103" s="181"/>
      <c r="L103" s="181"/>
    </row>
    <row r="104" spans="3:12">
      <c r="C104" s="181"/>
      <c r="D104" s="181"/>
      <c r="E104" s="181"/>
      <c r="F104" s="181"/>
      <c r="G104" s="181"/>
      <c r="H104" s="181"/>
      <c r="I104" s="181"/>
      <c r="J104" s="181"/>
      <c r="K104" s="181"/>
      <c r="L104" s="181"/>
    </row>
    <row r="105" spans="3:12">
      <c r="C105" s="181"/>
      <c r="D105" s="181"/>
      <c r="E105" s="181"/>
      <c r="F105" s="181"/>
      <c r="G105" s="181"/>
      <c r="H105" s="181"/>
      <c r="I105" s="181"/>
      <c r="J105" s="181"/>
      <c r="K105" s="181"/>
      <c r="L105" s="181"/>
    </row>
    <row r="106" spans="3:12">
      <c r="C106" s="181"/>
      <c r="D106" s="181"/>
      <c r="E106" s="181"/>
      <c r="F106" s="181"/>
      <c r="G106" s="181"/>
      <c r="H106" s="181"/>
      <c r="I106" s="181"/>
      <c r="J106" s="181"/>
      <c r="K106" s="181"/>
      <c r="L106" s="181"/>
    </row>
    <row r="107" spans="3:12">
      <c r="C107" s="181"/>
      <c r="D107" s="181"/>
      <c r="E107" s="181"/>
      <c r="F107" s="181"/>
      <c r="G107" s="181"/>
      <c r="H107" s="181"/>
      <c r="I107" s="181"/>
      <c r="J107" s="181"/>
      <c r="K107" s="181"/>
      <c r="L107" s="181"/>
    </row>
    <row r="108" spans="3:12">
      <c r="C108" s="181"/>
      <c r="D108" s="181"/>
      <c r="E108" s="181"/>
      <c r="F108" s="181"/>
      <c r="G108" s="181"/>
      <c r="H108" s="181"/>
      <c r="I108" s="181"/>
      <c r="J108" s="181"/>
      <c r="K108" s="181"/>
      <c r="L108" s="181"/>
    </row>
    <row r="109" spans="3:12">
      <c r="C109" s="181"/>
      <c r="D109" s="181"/>
      <c r="E109" s="181"/>
      <c r="F109" s="181"/>
      <c r="G109" s="181"/>
      <c r="H109" s="181"/>
      <c r="I109" s="181"/>
      <c r="J109" s="181"/>
      <c r="K109" s="181"/>
      <c r="L109" s="181"/>
    </row>
    <row r="110" spans="3:12">
      <c r="C110" s="181"/>
      <c r="D110" s="181"/>
      <c r="E110" s="181"/>
      <c r="F110" s="181"/>
      <c r="G110" s="181"/>
      <c r="H110" s="181"/>
      <c r="I110" s="181"/>
      <c r="J110" s="181"/>
      <c r="K110" s="181"/>
      <c r="L110" s="181"/>
    </row>
    <row r="111" spans="3:12">
      <c r="C111" s="181"/>
      <c r="D111" s="181"/>
      <c r="E111" s="181"/>
      <c r="F111" s="181"/>
      <c r="G111" s="181"/>
      <c r="H111" s="181"/>
      <c r="I111" s="181"/>
      <c r="J111" s="181"/>
      <c r="K111" s="181"/>
      <c r="L111" s="181"/>
    </row>
    <row r="112" spans="3:12">
      <c r="C112" s="181"/>
      <c r="D112" s="181"/>
      <c r="E112" s="181"/>
      <c r="F112" s="181"/>
      <c r="G112" s="181"/>
      <c r="H112" s="181"/>
      <c r="I112" s="181"/>
      <c r="J112" s="181"/>
      <c r="K112" s="181"/>
      <c r="L112" s="181"/>
    </row>
    <row r="113" spans="3:12">
      <c r="C113" s="181"/>
      <c r="D113" s="181"/>
      <c r="E113" s="181"/>
      <c r="F113" s="181"/>
      <c r="G113" s="181"/>
      <c r="H113" s="181"/>
      <c r="I113" s="181"/>
      <c r="J113" s="181"/>
      <c r="K113" s="181"/>
      <c r="L113" s="181"/>
    </row>
    <row r="114" spans="3:12">
      <c r="C114" s="181"/>
      <c r="D114" s="181"/>
      <c r="E114" s="181"/>
      <c r="F114" s="181"/>
      <c r="G114" s="181"/>
      <c r="H114" s="181"/>
      <c r="I114" s="181"/>
      <c r="J114" s="181"/>
      <c r="K114" s="181"/>
      <c r="L114" s="181"/>
    </row>
    <row r="115" spans="3:12">
      <c r="C115" s="181"/>
      <c r="D115" s="181"/>
      <c r="E115" s="181"/>
      <c r="F115" s="181"/>
      <c r="G115" s="181"/>
      <c r="H115" s="181"/>
      <c r="I115" s="181"/>
      <c r="J115" s="181"/>
      <c r="K115" s="181"/>
      <c r="L115" s="181"/>
    </row>
    <row r="116" spans="3:12">
      <c r="C116" s="181"/>
      <c r="D116" s="181"/>
      <c r="E116" s="181"/>
      <c r="F116" s="181"/>
      <c r="G116" s="181"/>
      <c r="H116" s="181"/>
      <c r="I116" s="181"/>
      <c r="J116" s="181"/>
      <c r="K116" s="181"/>
      <c r="L116" s="181"/>
    </row>
    <row r="117" spans="3:12">
      <c r="C117" s="181"/>
      <c r="D117" s="181"/>
      <c r="E117" s="181"/>
      <c r="F117" s="181"/>
      <c r="G117" s="181"/>
      <c r="H117" s="181"/>
      <c r="I117" s="181"/>
      <c r="J117" s="181"/>
      <c r="K117" s="181"/>
      <c r="L117" s="181"/>
    </row>
    <row r="118" spans="3:12">
      <c r="C118" s="181"/>
      <c r="D118" s="181"/>
      <c r="E118" s="181"/>
      <c r="F118" s="181"/>
      <c r="G118" s="181"/>
      <c r="H118" s="181"/>
      <c r="I118" s="181"/>
      <c r="J118" s="181"/>
      <c r="K118" s="181"/>
      <c r="L118" s="181"/>
    </row>
    <row r="119" spans="3:12">
      <c r="C119" s="181"/>
      <c r="D119" s="181"/>
      <c r="E119" s="181"/>
      <c r="F119" s="181"/>
      <c r="G119" s="181"/>
      <c r="H119" s="181"/>
      <c r="I119" s="181"/>
      <c r="J119" s="181"/>
      <c r="K119" s="181"/>
      <c r="L119" s="181"/>
    </row>
    <row r="120" spans="3:12">
      <c r="C120" s="181"/>
      <c r="D120" s="181"/>
      <c r="E120" s="181"/>
      <c r="F120" s="181"/>
      <c r="G120" s="181"/>
      <c r="H120" s="181"/>
      <c r="I120" s="181"/>
      <c r="J120" s="181"/>
      <c r="K120" s="181"/>
      <c r="L120" s="181"/>
    </row>
    <row r="121" spans="3:12">
      <c r="C121" s="181"/>
      <c r="D121" s="181"/>
      <c r="E121" s="181"/>
      <c r="F121" s="181"/>
      <c r="G121" s="181"/>
      <c r="H121" s="181"/>
      <c r="I121" s="181"/>
      <c r="J121" s="181"/>
      <c r="K121" s="181"/>
      <c r="L121" s="181"/>
    </row>
    <row r="122" spans="3:12">
      <c r="C122" s="181"/>
      <c r="D122" s="181"/>
      <c r="E122" s="181"/>
      <c r="F122" s="181"/>
      <c r="G122" s="181"/>
      <c r="H122" s="181"/>
      <c r="I122" s="181"/>
      <c r="J122" s="181"/>
      <c r="K122" s="181"/>
      <c r="L122" s="181"/>
    </row>
    <row r="123" spans="3:12">
      <c r="C123" s="181"/>
      <c r="D123" s="181"/>
      <c r="E123" s="181"/>
      <c r="F123" s="181"/>
      <c r="G123" s="181"/>
      <c r="H123" s="181"/>
      <c r="I123" s="181"/>
      <c r="J123" s="181"/>
      <c r="K123" s="181"/>
      <c r="L123" s="181"/>
    </row>
    <row r="124" spans="3:12">
      <c r="C124" s="181"/>
      <c r="D124" s="181"/>
      <c r="E124" s="181"/>
      <c r="F124" s="181"/>
      <c r="G124" s="181"/>
      <c r="H124" s="181"/>
      <c r="I124" s="181"/>
      <c r="J124" s="181"/>
      <c r="K124" s="181"/>
      <c r="L124" s="181"/>
    </row>
    <row r="125" spans="3:12">
      <c r="C125" s="181"/>
      <c r="D125" s="181"/>
      <c r="E125" s="181"/>
      <c r="F125" s="181"/>
      <c r="G125" s="181"/>
      <c r="H125" s="181"/>
      <c r="I125" s="181"/>
      <c r="J125" s="181"/>
      <c r="K125" s="181"/>
      <c r="L125" s="181"/>
    </row>
    <row r="126" spans="3:12">
      <c r="C126" s="181"/>
      <c r="D126" s="181"/>
      <c r="E126" s="181"/>
      <c r="F126" s="181"/>
      <c r="G126" s="181"/>
      <c r="H126" s="181"/>
      <c r="I126" s="181"/>
      <c r="J126" s="181"/>
      <c r="K126" s="181"/>
      <c r="L126" s="181"/>
    </row>
    <row r="127" spans="3:12">
      <c r="C127" s="181"/>
      <c r="D127" s="181"/>
      <c r="E127" s="181"/>
      <c r="F127" s="181"/>
      <c r="G127" s="181"/>
      <c r="H127" s="181"/>
      <c r="I127" s="181"/>
      <c r="J127" s="181"/>
      <c r="K127" s="181"/>
      <c r="L127" s="181"/>
    </row>
    <row r="128" spans="3:12">
      <c r="C128" s="181"/>
      <c r="D128" s="181"/>
      <c r="E128" s="181"/>
      <c r="F128" s="181"/>
      <c r="G128" s="181"/>
      <c r="H128" s="181"/>
      <c r="I128" s="181"/>
      <c r="J128" s="181"/>
      <c r="K128" s="181"/>
      <c r="L128" s="181"/>
    </row>
    <row r="129" spans="3:12">
      <c r="C129" s="181"/>
      <c r="D129" s="181"/>
      <c r="E129" s="181"/>
      <c r="F129" s="181"/>
      <c r="G129" s="181"/>
      <c r="H129" s="181"/>
      <c r="I129" s="181"/>
      <c r="J129" s="181"/>
      <c r="K129" s="181"/>
      <c r="L129" s="181"/>
    </row>
    <row r="130" spans="3:12">
      <c r="C130" s="181"/>
      <c r="D130" s="181"/>
      <c r="E130" s="181"/>
      <c r="F130" s="181"/>
      <c r="G130" s="181"/>
      <c r="H130" s="181"/>
      <c r="I130" s="181"/>
      <c r="J130" s="181"/>
      <c r="K130" s="181"/>
      <c r="L130" s="181"/>
    </row>
    <row r="131" spans="3:12">
      <c r="C131" s="181"/>
      <c r="D131" s="181"/>
      <c r="E131" s="181"/>
      <c r="F131" s="181"/>
      <c r="G131" s="181"/>
      <c r="H131" s="181"/>
      <c r="I131" s="181"/>
      <c r="J131" s="181"/>
      <c r="K131" s="181"/>
      <c r="L131" s="181"/>
    </row>
    <row r="132" spans="3:12">
      <c r="C132" s="181"/>
      <c r="D132" s="181"/>
      <c r="E132" s="181"/>
      <c r="F132" s="181"/>
      <c r="G132" s="181"/>
      <c r="H132" s="181"/>
      <c r="I132" s="181"/>
      <c r="J132" s="181"/>
      <c r="K132" s="181"/>
      <c r="L132" s="181"/>
    </row>
    <row r="133" spans="3:12">
      <c r="C133" s="181"/>
      <c r="D133" s="181"/>
      <c r="E133" s="181"/>
      <c r="F133" s="181"/>
      <c r="G133" s="181"/>
      <c r="H133" s="181"/>
      <c r="I133" s="181"/>
      <c r="J133" s="181"/>
      <c r="K133" s="181"/>
      <c r="L133" s="181"/>
    </row>
    <row r="134" spans="3:12">
      <c r="C134" s="181"/>
      <c r="D134" s="181"/>
      <c r="E134" s="181"/>
      <c r="F134" s="181"/>
      <c r="G134" s="181"/>
      <c r="H134" s="181"/>
      <c r="I134" s="181"/>
      <c r="J134" s="181"/>
      <c r="K134" s="181"/>
      <c r="L134" s="181"/>
    </row>
    <row r="135" spans="3:12">
      <c r="C135" s="181"/>
      <c r="D135" s="181"/>
      <c r="E135" s="181"/>
      <c r="F135" s="181"/>
      <c r="G135" s="181"/>
      <c r="H135" s="181"/>
      <c r="I135" s="181"/>
      <c r="J135" s="181"/>
      <c r="K135" s="181"/>
      <c r="L135" s="181"/>
    </row>
    <row r="136" spans="3:12">
      <c r="C136" s="181"/>
      <c r="D136" s="181"/>
      <c r="E136" s="181"/>
      <c r="F136" s="181"/>
      <c r="G136" s="181"/>
      <c r="H136" s="181"/>
      <c r="I136" s="181"/>
      <c r="J136" s="181"/>
      <c r="K136" s="181"/>
      <c r="L136" s="181"/>
    </row>
    <row r="137" spans="3:12">
      <c r="C137" s="181"/>
      <c r="D137" s="181"/>
      <c r="E137" s="181"/>
      <c r="F137" s="181"/>
      <c r="G137" s="181"/>
      <c r="H137" s="181"/>
      <c r="I137" s="181"/>
      <c r="J137" s="181"/>
      <c r="K137" s="181"/>
      <c r="L137" s="181"/>
    </row>
    <row r="138" spans="3:12">
      <c r="C138" s="181"/>
      <c r="D138" s="181"/>
      <c r="E138" s="181"/>
      <c r="F138" s="181"/>
      <c r="G138" s="181"/>
      <c r="H138" s="181"/>
      <c r="I138" s="181"/>
      <c r="J138" s="181"/>
      <c r="K138" s="181"/>
      <c r="L138" s="181"/>
    </row>
    <row r="139" spans="3:12">
      <c r="C139" s="181"/>
      <c r="D139" s="181"/>
      <c r="E139" s="181"/>
      <c r="F139" s="181"/>
      <c r="G139" s="181"/>
      <c r="H139" s="181"/>
      <c r="I139" s="181"/>
      <c r="J139" s="181"/>
      <c r="K139" s="181"/>
      <c r="L139" s="181"/>
    </row>
    <row r="140" spans="3:12">
      <c r="C140" s="181"/>
      <c r="D140" s="181"/>
      <c r="E140" s="181"/>
      <c r="F140" s="181"/>
      <c r="G140" s="181"/>
      <c r="H140" s="181"/>
      <c r="I140" s="181"/>
      <c r="J140" s="181"/>
      <c r="K140" s="181"/>
      <c r="L140" s="181"/>
    </row>
    <row r="141" spans="3:12">
      <c r="C141" s="181"/>
      <c r="D141" s="181"/>
      <c r="E141" s="181"/>
      <c r="F141" s="181"/>
      <c r="G141" s="181"/>
      <c r="H141" s="181"/>
      <c r="I141" s="181"/>
      <c r="J141" s="181"/>
      <c r="K141" s="181"/>
      <c r="L141" s="181"/>
    </row>
    <row r="142" spans="3:12">
      <c r="C142" s="181"/>
      <c r="D142" s="181"/>
      <c r="E142" s="181"/>
      <c r="F142" s="181"/>
      <c r="G142" s="181"/>
      <c r="H142" s="181"/>
      <c r="I142" s="181"/>
      <c r="J142" s="181"/>
      <c r="K142" s="181"/>
      <c r="L142" s="181"/>
    </row>
    <row r="143" spans="3:12">
      <c r="C143" s="181"/>
      <c r="D143" s="181"/>
      <c r="E143" s="181"/>
      <c r="F143" s="181"/>
      <c r="G143" s="181"/>
      <c r="H143" s="181"/>
      <c r="I143" s="181"/>
      <c r="J143" s="181"/>
      <c r="K143" s="181"/>
      <c r="L143" s="181"/>
    </row>
    <row r="144" spans="3:12">
      <c r="C144" s="181"/>
      <c r="D144" s="181"/>
      <c r="E144" s="181"/>
      <c r="F144" s="181"/>
      <c r="G144" s="181"/>
      <c r="H144" s="181"/>
      <c r="I144" s="181"/>
      <c r="J144" s="181"/>
      <c r="K144" s="181"/>
      <c r="L144" s="181"/>
    </row>
    <row r="145" spans="3:12">
      <c r="C145" s="181"/>
      <c r="D145" s="181"/>
      <c r="E145" s="181"/>
      <c r="F145" s="181"/>
      <c r="G145" s="181"/>
      <c r="H145" s="181"/>
      <c r="I145" s="181"/>
      <c r="J145" s="181"/>
      <c r="K145" s="181"/>
      <c r="L145" s="181"/>
    </row>
    <row r="146" spans="3:12">
      <c r="C146" s="181"/>
      <c r="D146" s="181"/>
      <c r="E146" s="181"/>
      <c r="F146" s="181"/>
      <c r="G146" s="181"/>
      <c r="H146" s="181"/>
      <c r="I146" s="181"/>
      <c r="J146" s="181"/>
      <c r="K146" s="181"/>
      <c r="L146" s="181"/>
    </row>
    <row r="147" spans="3:12">
      <c r="C147" s="181"/>
      <c r="D147" s="181"/>
      <c r="E147" s="181"/>
      <c r="F147" s="181"/>
      <c r="G147" s="181"/>
      <c r="H147" s="181"/>
      <c r="I147" s="181"/>
      <c r="J147" s="181"/>
      <c r="K147" s="181"/>
      <c r="L147" s="181"/>
    </row>
    <row r="148" spans="3:12">
      <c r="C148" s="181"/>
      <c r="D148" s="181"/>
      <c r="E148" s="181"/>
      <c r="F148" s="181"/>
      <c r="G148" s="181"/>
      <c r="H148" s="181"/>
      <c r="I148" s="181"/>
      <c r="J148" s="181"/>
      <c r="K148" s="181"/>
      <c r="L148" s="181"/>
    </row>
    <row r="149" spans="3:12">
      <c r="C149" s="181"/>
      <c r="D149" s="181"/>
      <c r="E149" s="181"/>
      <c r="F149" s="181"/>
      <c r="G149" s="181"/>
      <c r="H149" s="181"/>
      <c r="I149" s="181"/>
      <c r="J149" s="181"/>
      <c r="K149" s="181"/>
      <c r="L149" s="181"/>
    </row>
    <row r="150" spans="3:12">
      <c r="C150" s="181"/>
      <c r="D150" s="181"/>
      <c r="E150" s="181"/>
      <c r="F150" s="181"/>
      <c r="G150" s="181"/>
      <c r="H150" s="181"/>
      <c r="I150" s="181"/>
      <c r="J150" s="181"/>
      <c r="K150" s="181"/>
      <c r="L150" s="181"/>
    </row>
    <row r="151" spans="3:12">
      <c r="C151" s="181"/>
      <c r="D151" s="181"/>
      <c r="E151" s="181"/>
      <c r="F151" s="181"/>
      <c r="G151" s="181"/>
      <c r="H151" s="181"/>
      <c r="I151" s="181"/>
      <c r="J151" s="181"/>
      <c r="K151" s="181"/>
      <c r="L151" s="181"/>
    </row>
    <row r="152" spans="3:12">
      <c r="C152" s="181"/>
      <c r="D152" s="181"/>
      <c r="E152" s="181"/>
      <c r="F152" s="181"/>
      <c r="G152" s="181"/>
      <c r="H152" s="181"/>
      <c r="I152" s="181"/>
      <c r="J152" s="181"/>
      <c r="K152" s="181"/>
      <c r="L152" s="181"/>
    </row>
    <row r="153" spans="3:12">
      <c r="C153" s="181"/>
      <c r="D153" s="181"/>
      <c r="E153" s="181"/>
      <c r="F153" s="181"/>
      <c r="G153" s="181"/>
      <c r="H153" s="181"/>
      <c r="I153" s="181"/>
      <c r="J153" s="181"/>
      <c r="K153" s="181"/>
      <c r="L153" s="181"/>
    </row>
    <row r="154" spans="3:12">
      <c r="C154" s="181"/>
      <c r="D154" s="181"/>
      <c r="E154" s="181"/>
      <c r="F154" s="181"/>
      <c r="G154" s="181"/>
      <c r="H154" s="181"/>
      <c r="I154" s="181"/>
      <c r="J154" s="181"/>
      <c r="K154" s="181"/>
      <c r="L154" s="181"/>
    </row>
    <row r="155" spans="3:12">
      <c r="C155" s="181"/>
      <c r="D155" s="181"/>
      <c r="E155" s="181"/>
      <c r="F155" s="181"/>
      <c r="G155" s="181"/>
      <c r="H155" s="181"/>
      <c r="I155" s="181"/>
      <c r="J155" s="181"/>
      <c r="K155" s="181"/>
      <c r="L155" s="181"/>
    </row>
    <row r="156" spans="3:12">
      <c r="C156" s="181"/>
      <c r="D156" s="181"/>
      <c r="E156" s="181"/>
      <c r="F156" s="181"/>
      <c r="G156" s="181"/>
      <c r="H156" s="181"/>
      <c r="I156" s="181"/>
      <c r="J156" s="181"/>
      <c r="K156" s="181"/>
      <c r="L156" s="181"/>
    </row>
    <row r="157" spans="3:12">
      <c r="C157" s="181"/>
      <c r="D157" s="181"/>
      <c r="E157" s="181"/>
      <c r="F157" s="181"/>
      <c r="G157" s="181"/>
      <c r="H157" s="181"/>
      <c r="I157" s="181"/>
      <c r="J157" s="181"/>
      <c r="K157" s="181"/>
      <c r="L157" s="181"/>
    </row>
    <row r="158" spans="3:12">
      <c r="C158" s="181"/>
      <c r="D158" s="181"/>
      <c r="E158" s="181"/>
      <c r="F158" s="181"/>
      <c r="G158" s="181"/>
      <c r="H158" s="181"/>
      <c r="I158" s="181"/>
      <c r="J158" s="181"/>
      <c r="K158" s="181"/>
      <c r="L158" s="181"/>
    </row>
    <row r="159" spans="3:12">
      <c r="C159" s="181"/>
      <c r="D159" s="181"/>
      <c r="E159" s="181"/>
      <c r="F159" s="181"/>
      <c r="G159" s="181"/>
      <c r="H159" s="181"/>
      <c r="I159" s="181"/>
      <c r="J159" s="181"/>
      <c r="K159" s="181"/>
      <c r="L159" s="181"/>
    </row>
    <row r="160" spans="3:12">
      <c r="C160" s="181"/>
      <c r="D160" s="181"/>
      <c r="E160" s="181"/>
      <c r="F160" s="181"/>
      <c r="G160" s="181"/>
      <c r="H160" s="181"/>
      <c r="I160" s="181"/>
      <c r="J160" s="181"/>
      <c r="K160" s="181"/>
      <c r="L160" s="181"/>
    </row>
    <row r="161" spans="3:12">
      <c r="C161" s="181"/>
      <c r="D161" s="181"/>
      <c r="E161" s="181"/>
      <c r="F161" s="181"/>
      <c r="G161" s="181"/>
      <c r="H161" s="181"/>
      <c r="I161" s="181"/>
      <c r="J161" s="181"/>
      <c r="K161" s="181"/>
      <c r="L161" s="181"/>
    </row>
    <row r="162" spans="3:12">
      <c r="C162" s="181"/>
      <c r="D162" s="181"/>
      <c r="E162" s="181"/>
      <c r="F162" s="181"/>
      <c r="G162" s="181"/>
      <c r="H162" s="181"/>
      <c r="I162" s="181"/>
      <c r="J162" s="181"/>
      <c r="K162" s="181"/>
      <c r="L162" s="181"/>
    </row>
    <row r="163" spans="3:12">
      <c r="C163" s="181"/>
      <c r="D163" s="181"/>
      <c r="E163" s="181"/>
      <c r="F163" s="181"/>
      <c r="G163" s="181"/>
      <c r="H163" s="181"/>
      <c r="I163" s="181"/>
      <c r="J163" s="181"/>
      <c r="K163" s="181"/>
      <c r="L163" s="181"/>
    </row>
    <row r="164" spans="3:12">
      <c r="C164" s="181"/>
      <c r="D164" s="181"/>
      <c r="E164" s="181"/>
      <c r="F164" s="181"/>
      <c r="G164" s="181"/>
      <c r="H164" s="181"/>
      <c r="I164" s="181"/>
      <c r="J164" s="181"/>
      <c r="K164" s="181"/>
      <c r="L164" s="181"/>
    </row>
    <row r="165" spans="3:12">
      <c r="C165" s="181"/>
      <c r="D165" s="181"/>
      <c r="E165" s="181"/>
      <c r="F165" s="181"/>
      <c r="G165" s="181"/>
      <c r="H165" s="181"/>
      <c r="I165" s="181"/>
      <c r="J165" s="181"/>
      <c r="K165" s="181"/>
      <c r="L165" s="181"/>
    </row>
    <row r="166" spans="3:12">
      <c r="C166" s="181"/>
      <c r="D166" s="181"/>
      <c r="E166" s="181"/>
      <c r="F166" s="181"/>
      <c r="G166" s="181"/>
      <c r="H166" s="181"/>
      <c r="I166" s="181"/>
      <c r="J166" s="181"/>
      <c r="K166" s="181"/>
      <c r="L166" s="181"/>
    </row>
    <row r="167" spans="3:12">
      <c r="C167" s="181"/>
      <c r="D167" s="181"/>
      <c r="E167" s="181"/>
      <c r="F167" s="181"/>
      <c r="G167" s="181"/>
      <c r="H167" s="181"/>
      <c r="I167" s="181"/>
      <c r="J167" s="181"/>
      <c r="K167" s="181"/>
      <c r="L167" s="181"/>
    </row>
    <row r="168" spans="3:12">
      <c r="C168" s="181"/>
      <c r="D168" s="181"/>
      <c r="E168" s="181"/>
      <c r="F168" s="181"/>
      <c r="G168" s="181"/>
      <c r="H168" s="181"/>
      <c r="I168" s="181"/>
      <c r="J168" s="181"/>
      <c r="K168" s="181"/>
      <c r="L168" s="181"/>
    </row>
    <row r="169" spans="3:12">
      <c r="C169" s="181"/>
      <c r="D169" s="181"/>
      <c r="E169" s="181"/>
      <c r="F169" s="181"/>
      <c r="G169" s="181"/>
      <c r="H169" s="181"/>
      <c r="I169" s="181"/>
      <c r="J169" s="181"/>
      <c r="K169" s="181"/>
      <c r="L169" s="181"/>
    </row>
    <row r="170" spans="3:12">
      <c r="C170" s="181"/>
      <c r="D170" s="181"/>
      <c r="E170" s="181"/>
      <c r="F170" s="181"/>
      <c r="G170" s="181"/>
      <c r="H170" s="181"/>
      <c r="I170" s="181"/>
      <c r="J170" s="181"/>
      <c r="K170" s="181"/>
      <c r="L170" s="181"/>
    </row>
    <row r="171" spans="3:12">
      <c r="C171" s="181"/>
      <c r="D171" s="181"/>
      <c r="E171" s="181"/>
      <c r="F171" s="181"/>
      <c r="G171" s="181"/>
      <c r="H171" s="181"/>
      <c r="I171" s="181"/>
      <c r="J171" s="181"/>
      <c r="K171" s="181"/>
      <c r="L171" s="181"/>
    </row>
    <row r="172" spans="3:12">
      <c r="C172" s="181"/>
      <c r="D172" s="181"/>
      <c r="E172" s="181"/>
      <c r="F172" s="181"/>
      <c r="G172" s="181"/>
      <c r="H172" s="181"/>
      <c r="I172" s="181"/>
      <c r="J172" s="181"/>
      <c r="K172" s="181"/>
      <c r="L172" s="181"/>
    </row>
    <row r="173" spans="3:12">
      <c r="C173" s="181"/>
      <c r="D173" s="181"/>
      <c r="E173" s="181"/>
      <c r="F173" s="181"/>
      <c r="G173" s="181"/>
      <c r="H173" s="181"/>
      <c r="I173" s="181"/>
      <c r="J173" s="181"/>
      <c r="K173" s="181"/>
      <c r="L173" s="181"/>
    </row>
    <row r="174" spans="3:12">
      <c r="C174" s="181"/>
      <c r="D174" s="181"/>
      <c r="E174" s="181"/>
      <c r="F174" s="181"/>
      <c r="G174" s="181"/>
      <c r="H174" s="181"/>
      <c r="I174" s="181"/>
      <c r="J174" s="181"/>
      <c r="K174" s="181"/>
      <c r="L174" s="181"/>
    </row>
    <row r="175" spans="3:12">
      <c r="C175" s="181"/>
      <c r="D175" s="181"/>
      <c r="E175" s="181"/>
      <c r="F175" s="181"/>
      <c r="G175" s="181"/>
      <c r="H175" s="181"/>
      <c r="I175" s="181"/>
      <c r="J175" s="181"/>
      <c r="K175" s="181"/>
      <c r="L175" s="181"/>
    </row>
    <row r="176" spans="3:12">
      <c r="C176" s="181"/>
      <c r="D176" s="181"/>
      <c r="E176" s="181"/>
      <c r="F176" s="181"/>
      <c r="G176" s="181"/>
      <c r="H176" s="181"/>
      <c r="I176" s="181"/>
      <c r="J176" s="181"/>
      <c r="K176" s="181"/>
      <c r="L176" s="181"/>
    </row>
    <row r="177" spans="3:12">
      <c r="C177" s="181"/>
      <c r="D177" s="181"/>
      <c r="E177" s="181"/>
      <c r="F177" s="181"/>
      <c r="G177" s="181"/>
      <c r="H177" s="181"/>
      <c r="I177" s="181"/>
      <c r="J177" s="181"/>
      <c r="K177" s="181"/>
      <c r="L177" s="181"/>
    </row>
    <row r="178" spans="3:12">
      <c r="C178" s="181"/>
      <c r="D178" s="181"/>
      <c r="E178" s="181"/>
      <c r="F178" s="181"/>
      <c r="G178" s="181"/>
      <c r="H178" s="181"/>
      <c r="I178" s="181"/>
      <c r="J178" s="181"/>
      <c r="K178" s="181"/>
      <c r="L178" s="181"/>
    </row>
    <row r="179" spans="3:12">
      <c r="C179" s="181"/>
      <c r="D179" s="181"/>
      <c r="E179" s="181"/>
      <c r="F179" s="181"/>
      <c r="G179" s="181"/>
      <c r="H179" s="181"/>
      <c r="I179" s="181"/>
      <c r="J179" s="181"/>
      <c r="K179" s="181"/>
      <c r="L179" s="181"/>
    </row>
    <row r="180" spans="3:12">
      <c r="C180" s="181"/>
      <c r="D180" s="181"/>
      <c r="E180" s="181"/>
      <c r="F180" s="181"/>
      <c r="G180" s="181"/>
      <c r="H180" s="181"/>
      <c r="I180" s="181"/>
      <c r="J180" s="181"/>
      <c r="K180" s="181"/>
      <c r="L180" s="181"/>
    </row>
    <row r="181" spans="3:12">
      <c r="C181" s="181"/>
      <c r="D181" s="181"/>
      <c r="E181" s="181"/>
      <c r="F181" s="181"/>
      <c r="G181" s="181"/>
      <c r="H181" s="181"/>
      <c r="I181" s="181"/>
      <c r="J181" s="181"/>
      <c r="K181" s="181"/>
      <c r="L181" s="181"/>
    </row>
    <row r="182" spans="3:12">
      <c r="C182" s="181"/>
      <c r="D182" s="181"/>
      <c r="E182" s="181"/>
      <c r="F182" s="181"/>
      <c r="G182" s="181"/>
      <c r="H182" s="181"/>
      <c r="I182" s="181"/>
      <c r="J182" s="181"/>
      <c r="K182" s="181"/>
      <c r="L182" s="181"/>
    </row>
    <row r="183" spans="3:12">
      <c r="C183" s="181"/>
      <c r="D183" s="181"/>
      <c r="E183" s="181"/>
      <c r="F183" s="181"/>
      <c r="G183" s="181"/>
      <c r="H183" s="181"/>
      <c r="I183" s="181"/>
      <c r="J183" s="181"/>
      <c r="K183" s="181"/>
      <c r="L183" s="181"/>
    </row>
    <row r="184" spans="3:12">
      <c r="C184" s="181"/>
      <c r="D184" s="181"/>
      <c r="E184" s="181"/>
      <c r="F184" s="181"/>
      <c r="G184" s="181"/>
      <c r="H184" s="181"/>
      <c r="I184" s="181"/>
      <c r="J184" s="181"/>
      <c r="K184" s="181"/>
      <c r="L184" s="181"/>
    </row>
    <row r="185" spans="3:12">
      <c r="C185" s="181"/>
      <c r="D185" s="181"/>
      <c r="E185" s="181"/>
      <c r="F185" s="181"/>
      <c r="G185" s="181"/>
      <c r="H185" s="181"/>
      <c r="I185" s="181"/>
      <c r="J185" s="181"/>
      <c r="K185" s="181"/>
      <c r="L185" s="181"/>
    </row>
    <row r="186" spans="3:12">
      <c r="C186" s="181"/>
      <c r="D186" s="181"/>
      <c r="E186" s="181"/>
      <c r="F186" s="181"/>
      <c r="G186" s="181"/>
      <c r="H186" s="181"/>
      <c r="I186" s="181"/>
      <c r="J186" s="181"/>
      <c r="K186" s="181"/>
      <c r="L186" s="181"/>
    </row>
    <row r="187" spans="3:12">
      <c r="C187" s="181"/>
      <c r="D187" s="181"/>
      <c r="E187" s="181"/>
      <c r="F187" s="181"/>
      <c r="G187" s="181"/>
      <c r="H187" s="181"/>
      <c r="I187" s="181"/>
      <c r="J187" s="181"/>
      <c r="K187" s="181"/>
      <c r="L187" s="181"/>
    </row>
    <row r="188" spans="3:12">
      <c r="C188" s="181"/>
      <c r="D188" s="181"/>
      <c r="E188" s="181"/>
      <c r="F188" s="181"/>
      <c r="G188" s="181"/>
      <c r="H188" s="181"/>
      <c r="I188" s="181"/>
      <c r="J188" s="181"/>
      <c r="K188" s="181"/>
      <c r="L188" s="181"/>
    </row>
    <row r="189" spans="3:12">
      <c r="C189" s="181"/>
      <c r="D189" s="181"/>
      <c r="E189" s="181"/>
      <c r="F189" s="181"/>
      <c r="G189" s="181"/>
      <c r="H189" s="181"/>
      <c r="I189" s="181"/>
      <c r="J189" s="181"/>
      <c r="K189" s="181"/>
      <c r="L189" s="181"/>
    </row>
    <row r="190" spans="3:12">
      <c r="C190" s="181"/>
      <c r="D190" s="181"/>
      <c r="E190" s="181"/>
      <c r="F190" s="181"/>
      <c r="G190" s="181"/>
      <c r="H190" s="181"/>
      <c r="I190" s="181"/>
      <c r="J190" s="181"/>
      <c r="K190" s="181"/>
      <c r="L190" s="181"/>
    </row>
    <row r="191" spans="3:12">
      <c r="C191" s="181"/>
      <c r="D191" s="181"/>
      <c r="E191" s="181"/>
      <c r="F191" s="181"/>
      <c r="G191" s="181"/>
      <c r="H191" s="181"/>
      <c r="I191" s="181"/>
      <c r="J191" s="181"/>
      <c r="K191" s="181"/>
      <c r="L191" s="181"/>
    </row>
    <row r="192" spans="3:12">
      <c r="C192" s="181"/>
      <c r="D192" s="181"/>
      <c r="E192" s="181"/>
      <c r="F192" s="181"/>
      <c r="G192" s="181"/>
      <c r="H192" s="181"/>
      <c r="I192" s="181"/>
      <c r="J192" s="181"/>
      <c r="K192" s="181"/>
      <c r="L192" s="181"/>
    </row>
    <row r="193" spans="3:12">
      <c r="C193" s="181"/>
      <c r="D193" s="181"/>
      <c r="E193" s="181"/>
      <c r="F193" s="181"/>
      <c r="G193" s="181"/>
      <c r="H193" s="181"/>
      <c r="I193" s="181"/>
      <c r="J193" s="181"/>
      <c r="K193" s="181"/>
      <c r="L193" s="181"/>
    </row>
    <row r="194" spans="3:12">
      <c r="C194" s="181"/>
      <c r="D194" s="181"/>
      <c r="E194" s="181"/>
      <c r="F194" s="181"/>
      <c r="G194" s="181"/>
      <c r="H194" s="181"/>
      <c r="I194" s="181"/>
      <c r="J194" s="181"/>
      <c r="K194" s="181"/>
      <c r="L194" s="181"/>
    </row>
    <row r="195" spans="3:12">
      <c r="C195" s="181"/>
      <c r="D195" s="181"/>
      <c r="E195" s="181"/>
      <c r="F195" s="181"/>
      <c r="G195" s="181"/>
      <c r="H195" s="181"/>
      <c r="I195" s="181"/>
      <c r="J195" s="181"/>
      <c r="K195" s="181"/>
      <c r="L195" s="181"/>
    </row>
    <row r="196" spans="3:12">
      <c r="C196" s="181"/>
      <c r="D196" s="181"/>
      <c r="E196" s="181"/>
      <c r="F196" s="181"/>
      <c r="G196" s="181"/>
      <c r="H196" s="181"/>
      <c r="I196" s="181"/>
      <c r="J196" s="181"/>
      <c r="K196" s="181"/>
      <c r="L196" s="181"/>
    </row>
    <row r="197" spans="3:12">
      <c r="C197" s="181"/>
      <c r="D197" s="181"/>
      <c r="E197" s="181"/>
      <c r="F197" s="181"/>
      <c r="G197" s="181"/>
      <c r="H197" s="181"/>
      <c r="I197" s="181"/>
      <c r="J197" s="181"/>
      <c r="K197" s="181"/>
      <c r="L197" s="181"/>
    </row>
    <row r="198" spans="3:12">
      <c r="C198" s="181"/>
      <c r="D198" s="181"/>
      <c r="E198" s="181"/>
      <c r="F198" s="181"/>
      <c r="G198" s="181"/>
      <c r="H198" s="181"/>
      <c r="I198" s="181"/>
      <c r="J198" s="181"/>
      <c r="K198" s="181"/>
      <c r="L198" s="181"/>
    </row>
    <row r="199" spans="3:12">
      <c r="C199" s="181"/>
      <c r="D199" s="181"/>
      <c r="E199" s="181"/>
      <c r="F199" s="181"/>
      <c r="G199" s="181"/>
      <c r="H199" s="181"/>
      <c r="I199" s="181"/>
      <c r="J199" s="181"/>
      <c r="K199" s="181"/>
      <c r="L199" s="181"/>
    </row>
    <row r="200" spans="3:12">
      <c r="C200" s="181"/>
      <c r="D200" s="181"/>
      <c r="E200" s="181"/>
      <c r="F200" s="181"/>
      <c r="G200" s="181"/>
      <c r="H200" s="181"/>
      <c r="I200" s="181"/>
      <c r="J200" s="181"/>
      <c r="K200" s="181"/>
      <c r="L200" s="181"/>
    </row>
    <row r="201" spans="3:12">
      <c r="C201" s="181"/>
      <c r="D201" s="181"/>
      <c r="E201" s="181"/>
      <c r="F201" s="181"/>
      <c r="G201" s="181"/>
      <c r="H201" s="181"/>
      <c r="I201" s="181"/>
      <c r="J201" s="181"/>
      <c r="K201" s="181"/>
      <c r="L201" s="181"/>
    </row>
    <row r="202" spans="3:12">
      <c r="C202" s="181"/>
      <c r="D202" s="181"/>
      <c r="E202" s="181"/>
      <c r="F202" s="181"/>
      <c r="G202" s="181"/>
      <c r="H202" s="181"/>
      <c r="I202" s="181"/>
      <c r="J202" s="181"/>
      <c r="K202" s="181"/>
      <c r="L202" s="181"/>
    </row>
    <row r="203" spans="3:12">
      <c r="C203" s="181"/>
      <c r="D203" s="181"/>
      <c r="E203" s="181"/>
      <c r="F203" s="181"/>
      <c r="G203" s="181"/>
      <c r="H203" s="181"/>
      <c r="I203" s="181"/>
      <c r="J203" s="181"/>
      <c r="K203" s="181"/>
      <c r="L203" s="181"/>
    </row>
    <row r="204" spans="3:12">
      <c r="C204" s="181"/>
      <c r="D204" s="181"/>
      <c r="E204" s="181"/>
      <c r="F204" s="181"/>
      <c r="G204" s="181"/>
      <c r="H204" s="181"/>
      <c r="I204" s="181"/>
      <c r="J204" s="181"/>
      <c r="K204" s="181"/>
      <c r="L204" s="181"/>
    </row>
    <row r="205" spans="3:12">
      <c r="C205" s="181"/>
      <c r="D205" s="181"/>
      <c r="E205" s="181"/>
      <c r="F205" s="181"/>
      <c r="G205" s="181"/>
      <c r="H205" s="181"/>
      <c r="I205" s="181"/>
      <c r="J205" s="181"/>
      <c r="K205" s="181"/>
      <c r="L205" s="181"/>
    </row>
    <row r="206" spans="3:12">
      <c r="C206" s="181"/>
      <c r="D206" s="181"/>
      <c r="E206" s="181"/>
      <c r="F206" s="181"/>
      <c r="G206" s="181"/>
      <c r="H206" s="181"/>
      <c r="I206" s="181"/>
      <c r="J206" s="181"/>
      <c r="K206" s="181"/>
      <c r="L206" s="181"/>
    </row>
    <row r="207" spans="3:12">
      <c r="C207" s="181"/>
      <c r="D207" s="181"/>
      <c r="E207" s="181"/>
      <c r="F207" s="181"/>
      <c r="G207" s="181"/>
      <c r="H207" s="181"/>
      <c r="I207" s="181"/>
      <c r="J207" s="181"/>
      <c r="K207" s="181"/>
      <c r="L207" s="181"/>
    </row>
    <row r="208" spans="3:12">
      <c r="C208" s="181"/>
      <c r="D208" s="181"/>
      <c r="E208" s="181"/>
      <c r="F208" s="181"/>
      <c r="G208" s="181"/>
      <c r="H208" s="181"/>
      <c r="I208" s="181"/>
      <c r="J208" s="181"/>
      <c r="K208" s="181"/>
      <c r="L208" s="181"/>
    </row>
    <row r="209" spans="3:12">
      <c r="C209" s="181"/>
      <c r="D209" s="181"/>
      <c r="E209" s="181"/>
      <c r="F209" s="181"/>
      <c r="G209" s="181"/>
      <c r="H209" s="181"/>
      <c r="I209" s="181"/>
      <c r="J209" s="181"/>
      <c r="K209" s="181"/>
      <c r="L209" s="181"/>
    </row>
    <row r="210" spans="3:12">
      <c r="C210" s="181"/>
      <c r="D210" s="181"/>
      <c r="E210" s="181"/>
      <c r="F210" s="181"/>
      <c r="G210" s="181"/>
      <c r="H210" s="181"/>
      <c r="I210" s="181"/>
      <c r="J210" s="181"/>
      <c r="K210" s="181"/>
      <c r="L210" s="181"/>
    </row>
    <row r="211" spans="3:12">
      <c r="C211" s="181"/>
      <c r="D211" s="181"/>
      <c r="E211" s="181"/>
      <c r="F211" s="181"/>
      <c r="G211" s="181"/>
      <c r="H211" s="181"/>
      <c r="I211" s="181"/>
      <c r="J211" s="181"/>
      <c r="K211" s="181"/>
      <c r="L211" s="181"/>
    </row>
    <row r="212" spans="3:12">
      <c r="C212" s="181"/>
      <c r="D212" s="181"/>
      <c r="E212" s="181"/>
      <c r="F212" s="181"/>
      <c r="G212" s="181"/>
      <c r="H212" s="181"/>
      <c r="I212" s="181"/>
      <c r="J212" s="181"/>
      <c r="K212" s="181"/>
      <c r="L212" s="181"/>
    </row>
    <row r="213" spans="3:12">
      <c r="C213" s="181"/>
      <c r="D213" s="181"/>
      <c r="E213" s="181"/>
      <c r="F213" s="181"/>
      <c r="G213" s="181"/>
      <c r="H213" s="181"/>
      <c r="I213" s="181"/>
      <c r="J213" s="181"/>
      <c r="K213" s="181"/>
      <c r="L213" s="181"/>
    </row>
    <row r="214" spans="3:12">
      <c r="C214" s="181"/>
      <c r="D214" s="181"/>
      <c r="E214" s="181"/>
      <c r="F214" s="181"/>
      <c r="G214" s="181"/>
      <c r="H214" s="181"/>
      <c r="I214" s="181"/>
      <c r="J214" s="181"/>
      <c r="K214" s="181"/>
      <c r="L214" s="181"/>
    </row>
    <row r="215" spans="3:12">
      <c r="C215" s="181"/>
      <c r="D215" s="181"/>
      <c r="E215" s="181"/>
      <c r="F215" s="181"/>
      <c r="G215" s="181"/>
      <c r="H215" s="181"/>
      <c r="I215" s="181"/>
      <c r="J215" s="181"/>
      <c r="K215" s="181"/>
      <c r="L215" s="181"/>
    </row>
    <row r="216" spans="3:12">
      <c r="C216" s="181"/>
      <c r="D216" s="181"/>
      <c r="E216" s="181"/>
      <c r="F216" s="181"/>
      <c r="G216" s="181"/>
      <c r="H216" s="181"/>
      <c r="I216" s="181"/>
      <c r="J216" s="181"/>
      <c r="K216" s="181"/>
      <c r="L216" s="181"/>
    </row>
    <row r="217" spans="3:12">
      <c r="C217" s="181"/>
      <c r="D217" s="181"/>
      <c r="E217" s="181"/>
      <c r="F217" s="181"/>
      <c r="G217" s="181"/>
      <c r="H217" s="181"/>
      <c r="I217" s="181"/>
      <c r="J217" s="181"/>
      <c r="K217" s="181"/>
      <c r="L217" s="181"/>
    </row>
    <row r="218" spans="3:12">
      <c r="C218" s="181"/>
      <c r="D218" s="181"/>
      <c r="E218" s="181"/>
      <c r="F218" s="181"/>
      <c r="G218" s="181"/>
      <c r="H218" s="181"/>
      <c r="I218" s="181"/>
      <c r="J218" s="181"/>
      <c r="K218" s="181"/>
      <c r="L218" s="181"/>
    </row>
    <row r="219" spans="3:12">
      <c r="C219" s="181"/>
      <c r="D219" s="181"/>
      <c r="E219" s="181"/>
      <c r="F219" s="181"/>
      <c r="G219" s="181"/>
      <c r="H219" s="181"/>
      <c r="I219" s="181"/>
      <c r="J219" s="181"/>
      <c r="K219" s="181"/>
      <c r="L219" s="181"/>
    </row>
    <row r="220" spans="3:12">
      <c r="C220" s="181"/>
      <c r="D220" s="181"/>
      <c r="E220" s="181"/>
      <c r="F220" s="181"/>
      <c r="G220" s="181"/>
      <c r="H220" s="181"/>
      <c r="I220" s="181"/>
      <c r="J220" s="181"/>
      <c r="K220" s="181"/>
      <c r="L220" s="181"/>
    </row>
    <row r="221" spans="3:12">
      <c r="C221" s="181"/>
      <c r="D221" s="181"/>
      <c r="E221" s="181"/>
      <c r="F221" s="181"/>
      <c r="G221" s="181"/>
      <c r="H221" s="181"/>
      <c r="I221" s="181"/>
      <c r="J221" s="181"/>
      <c r="K221" s="181"/>
      <c r="L221" s="181"/>
    </row>
    <row r="222" spans="3:12">
      <c r="C222" s="181"/>
      <c r="D222" s="181"/>
      <c r="E222" s="181"/>
      <c r="F222" s="181"/>
      <c r="G222" s="181"/>
      <c r="H222" s="181"/>
      <c r="I222" s="181"/>
      <c r="J222" s="181"/>
      <c r="K222" s="181"/>
      <c r="L222" s="181"/>
    </row>
    <row r="223" spans="3:12">
      <c r="C223" s="181"/>
      <c r="D223" s="181"/>
      <c r="E223" s="181"/>
      <c r="F223" s="181"/>
      <c r="G223" s="181"/>
      <c r="H223" s="181"/>
      <c r="I223" s="181"/>
      <c r="J223" s="181"/>
      <c r="K223" s="181"/>
      <c r="L223" s="181"/>
    </row>
    <row r="224" spans="3:12">
      <c r="C224" s="181"/>
      <c r="D224" s="181"/>
      <c r="E224" s="181"/>
      <c r="F224" s="181"/>
      <c r="G224" s="181"/>
      <c r="H224" s="181"/>
      <c r="I224" s="181"/>
      <c r="J224" s="181"/>
      <c r="K224" s="181"/>
      <c r="L224" s="181"/>
    </row>
    <row r="225" spans="3:12">
      <c r="C225" s="181"/>
      <c r="D225" s="181"/>
      <c r="E225" s="181"/>
      <c r="F225" s="181"/>
      <c r="G225" s="181"/>
      <c r="H225" s="181"/>
      <c r="I225" s="181"/>
      <c r="J225" s="181"/>
      <c r="K225" s="181"/>
      <c r="L225" s="181"/>
    </row>
    <row r="226" spans="3:12">
      <c r="C226" s="181"/>
      <c r="D226" s="181"/>
      <c r="E226" s="181"/>
      <c r="F226" s="181"/>
      <c r="G226" s="181"/>
      <c r="H226" s="181"/>
      <c r="I226" s="181"/>
      <c r="J226" s="181"/>
      <c r="K226" s="181"/>
      <c r="L226" s="181"/>
    </row>
    <row r="227" spans="3:12">
      <c r="C227" s="181"/>
      <c r="D227" s="181"/>
      <c r="E227" s="181"/>
      <c r="F227" s="181"/>
      <c r="G227" s="181"/>
      <c r="H227" s="181"/>
      <c r="I227" s="181"/>
      <c r="J227" s="181"/>
      <c r="K227" s="181"/>
      <c r="L227" s="181"/>
    </row>
    <row r="228" spans="3:12">
      <c r="C228" s="181"/>
      <c r="D228" s="181"/>
      <c r="E228" s="181"/>
      <c r="F228" s="181"/>
      <c r="G228" s="181"/>
      <c r="H228" s="181"/>
      <c r="I228" s="181"/>
      <c r="J228" s="181"/>
      <c r="K228" s="181"/>
      <c r="L228" s="181"/>
    </row>
    <row r="229" spans="3:12">
      <c r="C229" s="181"/>
      <c r="D229" s="181"/>
      <c r="E229" s="181"/>
      <c r="F229" s="181"/>
      <c r="G229" s="181"/>
      <c r="H229" s="181"/>
      <c r="I229" s="181"/>
      <c r="J229" s="181"/>
      <c r="K229" s="181"/>
      <c r="L229" s="181"/>
    </row>
    <row r="230" spans="3:12">
      <c r="C230" s="181"/>
      <c r="D230" s="181"/>
      <c r="E230" s="181"/>
      <c r="F230" s="181"/>
      <c r="G230" s="181"/>
      <c r="H230" s="181"/>
      <c r="I230" s="181"/>
      <c r="J230" s="181"/>
      <c r="K230" s="181"/>
      <c r="L230" s="181"/>
    </row>
    <row r="231" spans="3:12">
      <c r="C231" s="181"/>
      <c r="D231" s="181"/>
      <c r="E231" s="181"/>
      <c r="F231" s="181"/>
      <c r="G231" s="181"/>
      <c r="H231" s="181"/>
      <c r="I231" s="181"/>
      <c r="J231" s="181"/>
      <c r="K231" s="181"/>
      <c r="L231" s="181"/>
    </row>
    <row r="232" spans="3:12">
      <c r="C232" s="181"/>
      <c r="D232" s="181"/>
      <c r="E232" s="181"/>
      <c r="F232" s="181"/>
      <c r="G232" s="181"/>
      <c r="H232" s="181"/>
      <c r="I232" s="181"/>
      <c r="J232" s="181"/>
      <c r="K232" s="181"/>
      <c r="L232" s="181"/>
    </row>
    <row r="233" spans="3:12">
      <c r="C233" s="181"/>
      <c r="D233" s="181"/>
      <c r="E233" s="181"/>
      <c r="F233" s="181"/>
      <c r="G233" s="181"/>
      <c r="H233" s="181"/>
      <c r="I233" s="181"/>
      <c r="J233" s="181"/>
      <c r="K233" s="181"/>
      <c r="L233" s="181"/>
    </row>
    <row r="234" spans="3:12">
      <c r="C234" s="181"/>
      <c r="D234" s="181"/>
      <c r="E234" s="181"/>
      <c r="F234" s="181"/>
      <c r="G234" s="181"/>
      <c r="H234" s="181"/>
      <c r="I234" s="181"/>
      <c r="J234" s="181"/>
      <c r="K234" s="181"/>
      <c r="L234" s="181"/>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114"/>
  <sheetViews>
    <sheetView zoomScale="80" zoomScaleNormal="80" workbookViewId="0">
      <selection activeCell="M39" sqref="M39"/>
    </sheetView>
  </sheetViews>
  <sheetFormatPr defaultRowHeight="15"/>
  <cols>
    <col min="3" max="3" width="74.5703125" customWidth="1"/>
    <col min="4" max="4" width="7.85546875" customWidth="1"/>
    <col min="5" max="5" width="19.5703125" bestFit="1" customWidth="1"/>
    <col min="7" max="7" width="16.28515625" customWidth="1"/>
    <col min="8" max="8" width="15.140625" bestFit="1" customWidth="1"/>
    <col min="9" max="9" width="15.85546875" bestFit="1" customWidth="1"/>
    <col min="10" max="10" width="15.28515625" bestFit="1" customWidth="1"/>
    <col min="11" max="11" width="86" customWidth="1"/>
    <col min="14" max="14" width="13.28515625" customWidth="1"/>
    <col min="15" max="15" width="12.140625" bestFit="1" customWidth="1"/>
    <col min="17" max="17" width="9.28515625" bestFit="1" customWidth="1"/>
    <col min="20" max="20" width="9.140625" bestFit="1" customWidth="1"/>
    <col min="21" max="21" width="17.5703125" bestFit="1" customWidth="1"/>
    <col min="22" max="22" width="18.42578125" bestFit="1" customWidth="1"/>
  </cols>
  <sheetData>
    <row r="2" spans="1:14" ht="15.75">
      <c r="K2" s="392" t="s">
        <v>568</v>
      </c>
    </row>
    <row r="3" spans="1:14" ht="26.25">
      <c r="B3" s="45" t="s">
        <v>1</v>
      </c>
      <c r="C3" s="333"/>
      <c r="D3" s="333"/>
      <c r="E3" s="333"/>
      <c r="F3" s="333"/>
      <c r="G3" s="333"/>
      <c r="H3" s="333"/>
      <c r="I3" s="333"/>
      <c r="J3" s="333"/>
      <c r="K3" s="333"/>
    </row>
    <row r="4" spans="1:14" ht="15.75">
      <c r="B4" s="407" t="s">
        <v>483</v>
      </c>
      <c r="C4" s="418"/>
      <c r="D4" s="418"/>
      <c r="E4" s="418"/>
      <c r="F4" s="418"/>
      <c r="G4" s="418"/>
      <c r="H4" s="418"/>
      <c r="I4" s="418"/>
      <c r="J4" s="418"/>
      <c r="K4" s="418"/>
      <c r="L4" s="248"/>
      <c r="M4" s="248"/>
      <c r="N4" s="248"/>
    </row>
    <row r="5" spans="1:14" ht="15.75">
      <c r="A5" s="248"/>
      <c r="B5" s="248"/>
      <c r="C5" s="248"/>
      <c r="D5" s="248"/>
      <c r="E5" s="248"/>
      <c r="F5" s="248"/>
      <c r="G5" s="248"/>
      <c r="H5" s="248"/>
      <c r="I5" s="248"/>
      <c r="J5" s="248"/>
      <c r="K5" s="420" t="s">
        <v>484</v>
      </c>
      <c r="L5" s="248"/>
      <c r="M5" s="248"/>
      <c r="N5" s="248"/>
    </row>
    <row r="6" spans="1:14" ht="15.75">
      <c r="A6" s="248"/>
      <c r="B6" s="248"/>
      <c r="C6" s="248"/>
      <c r="D6" s="248"/>
      <c r="E6" s="248"/>
      <c r="F6" s="248"/>
      <c r="G6" s="248"/>
      <c r="H6" s="248"/>
      <c r="I6" s="248"/>
      <c r="J6" s="248"/>
      <c r="K6" s="248"/>
      <c r="L6" s="248"/>
      <c r="M6" s="248"/>
      <c r="N6" s="248"/>
    </row>
    <row r="7" spans="1:14" ht="15.75">
      <c r="A7" s="248"/>
      <c r="B7" s="248"/>
      <c r="C7" s="328" t="s">
        <v>485</v>
      </c>
      <c r="D7" s="248"/>
      <c r="E7" s="248"/>
      <c r="F7" s="248"/>
      <c r="G7" s="248"/>
      <c r="H7" s="248"/>
      <c r="I7" s="248"/>
      <c r="J7" s="248"/>
      <c r="K7" s="248"/>
      <c r="L7" s="248"/>
      <c r="M7" s="248"/>
      <c r="N7" s="248"/>
    </row>
    <row r="8" spans="1:14" ht="15.75">
      <c r="A8" s="248"/>
      <c r="B8" s="248"/>
      <c r="C8" s="248"/>
      <c r="D8" s="248"/>
      <c r="E8" s="248"/>
      <c r="F8" s="248"/>
      <c r="G8" s="248"/>
      <c r="H8" s="248"/>
      <c r="I8" s="248"/>
      <c r="J8" s="248"/>
      <c r="K8" s="248"/>
      <c r="L8" s="248"/>
      <c r="M8" s="248"/>
      <c r="N8" s="248"/>
    </row>
    <row r="9" spans="1:14" ht="15.75">
      <c r="A9" s="248"/>
      <c r="B9" s="248"/>
      <c r="C9" s="315" t="s">
        <v>486</v>
      </c>
      <c r="D9" s="248"/>
      <c r="E9" s="248"/>
      <c r="F9" s="248"/>
      <c r="G9" s="248"/>
      <c r="H9" s="248"/>
      <c r="I9" s="248"/>
      <c r="J9" s="248"/>
      <c r="K9" s="248"/>
      <c r="L9" s="248"/>
      <c r="M9" s="248"/>
      <c r="N9" s="248"/>
    </row>
    <row r="10" spans="1:14" ht="15.75">
      <c r="A10" s="248"/>
      <c r="B10" s="248"/>
      <c r="C10" s="248"/>
      <c r="D10" s="248"/>
      <c r="E10" s="248"/>
      <c r="F10" s="248"/>
      <c r="G10" s="248"/>
      <c r="H10" s="248"/>
      <c r="I10" s="248"/>
      <c r="J10" s="248"/>
      <c r="K10" s="248"/>
      <c r="L10" s="248"/>
      <c r="M10" s="248"/>
      <c r="N10" s="248"/>
    </row>
    <row r="11" spans="1:14" ht="15.75">
      <c r="A11" s="248"/>
      <c r="B11" s="248"/>
      <c r="C11" s="248" t="s">
        <v>487</v>
      </c>
      <c r="D11" s="248"/>
      <c r="E11" s="248"/>
      <c r="F11" s="248"/>
      <c r="G11" s="248"/>
      <c r="H11" s="248"/>
      <c r="I11" s="248"/>
      <c r="J11" s="248"/>
      <c r="K11" s="248"/>
      <c r="L11" s="248"/>
      <c r="M11" s="248"/>
      <c r="N11" s="248"/>
    </row>
    <row r="12" spans="1:14" ht="15.75">
      <c r="A12" s="248"/>
      <c r="B12" s="310" t="s">
        <v>184</v>
      </c>
      <c r="C12" s="248"/>
      <c r="D12" s="248"/>
      <c r="E12" s="248"/>
      <c r="F12" s="248"/>
      <c r="G12" s="248"/>
      <c r="H12" s="248"/>
      <c r="I12" s="248"/>
      <c r="J12" s="248"/>
      <c r="K12" s="248"/>
      <c r="L12" s="248"/>
      <c r="M12" s="248"/>
      <c r="N12" s="248"/>
    </row>
    <row r="13" spans="1:14" ht="15.75">
      <c r="A13" s="248"/>
      <c r="B13" s="311" t="s">
        <v>11</v>
      </c>
      <c r="C13" s="311" t="s">
        <v>488</v>
      </c>
      <c r="D13" s="248"/>
      <c r="E13" s="327" t="s">
        <v>489</v>
      </c>
      <c r="F13" s="248"/>
      <c r="G13" s="311" t="s">
        <v>27</v>
      </c>
      <c r="H13" s="311" t="s">
        <v>27</v>
      </c>
      <c r="I13" s="311" t="s">
        <v>27</v>
      </c>
      <c r="J13" s="311" t="s">
        <v>268</v>
      </c>
      <c r="K13" s="311" t="s">
        <v>490</v>
      </c>
      <c r="L13" s="248"/>
      <c r="M13" s="248"/>
    </row>
    <row r="14" spans="1:14" ht="15.75">
      <c r="A14" s="248"/>
      <c r="B14" s="310" t="s">
        <v>18</v>
      </c>
      <c r="C14" s="310" t="s">
        <v>19</v>
      </c>
      <c r="D14" s="248"/>
      <c r="E14" s="310" t="s">
        <v>20</v>
      </c>
      <c r="F14" s="248"/>
      <c r="G14" s="310" t="s">
        <v>21</v>
      </c>
      <c r="H14" s="310" t="s">
        <v>22</v>
      </c>
      <c r="I14" s="310" t="s">
        <v>23</v>
      </c>
      <c r="J14" s="310" t="s">
        <v>24</v>
      </c>
      <c r="K14" s="310" t="s">
        <v>191</v>
      </c>
      <c r="L14" s="248"/>
      <c r="M14" s="248"/>
      <c r="N14" s="248"/>
    </row>
    <row r="15" spans="1:14" ht="15.75">
      <c r="A15" s="248"/>
      <c r="C15" s="248"/>
      <c r="D15" s="248"/>
      <c r="E15" s="248"/>
      <c r="F15" s="248"/>
      <c r="G15" s="248"/>
      <c r="H15" s="248"/>
      <c r="I15" s="248"/>
      <c r="J15" s="248"/>
      <c r="K15" s="248"/>
      <c r="L15" s="248"/>
      <c r="M15" s="248"/>
      <c r="N15" s="248"/>
    </row>
    <row r="16" spans="1:14" ht="15.75">
      <c r="A16" s="248"/>
      <c r="B16" s="310">
        <v>1</v>
      </c>
      <c r="C16" s="316" t="s">
        <v>642</v>
      </c>
      <c r="D16" s="248"/>
      <c r="E16" s="92" t="s">
        <v>491</v>
      </c>
      <c r="F16" s="248"/>
      <c r="G16" s="313"/>
      <c r="H16" s="313"/>
      <c r="I16" s="313"/>
      <c r="J16" s="313"/>
      <c r="K16" s="248" t="s">
        <v>552</v>
      </c>
      <c r="L16" s="248"/>
      <c r="M16" s="248"/>
      <c r="N16" s="248"/>
    </row>
    <row r="17" spans="1:14" ht="15.75">
      <c r="A17" s="248"/>
      <c r="B17" s="310">
        <f>B16+1</f>
        <v>2</v>
      </c>
      <c r="C17" s="248"/>
      <c r="D17" s="248"/>
      <c r="E17" s="248"/>
      <c r="F17" s="248"/>
      <c r="G17" s="309" t="s">
        <v>561</v>
      </c>
      <c r="H17" s="309" t="s">
        <v>561</v>
      </c>
      <c r="I17" s="309" t="s">
        <v>561</v>
      </c>
      <c r="K17" s="248"/>
      <c r="L17" s="248"/>
      <c r="M17" s="248"/>
      <c r="N17" s="248"/>
    </row>
    <row r="18" spans="1:14" ht="15.75">
      <c r="A18" s="248"/>
      <c r="B18" s="310">
        <f t="shared" ref="B18:B25" si="0">B17+1</f>
        <v>3</v>
      </c>
      <c r="C18" s="345" t="s">
        <v>492</v>
      </c>
      <c r="D18" s="248"/>
      <c r="E18" s="311" t="s">
        <v>31</v>
      </c>
      <c r="F18" s="311" t="s">
        <v>493</v>
      </c>
      <c r="G18" s="423" t="s">
        <v>60</v>
      </c>
      <c r="H18" s="423" t="s">
        <v>279</v>
      </c>
      <c r="I18" s="423" t="s">
        <v>494</v>
      </c>
      <c r="J18" s="423" t="s">
        <v>310</v>
      </c>
      <c r="K18" s="571" t="s">
        <v>6</v>
      </c>
      <c r="L18" s="248"/>
      <c r="M18" s="248"/>
      <c r="N18" s="248"/>
    </row>
    <row r="19" spans="1:14" ht="15.75">
      <c r="A19" s="248"/>
      <c r="B19" s="310">
        <f t="shared" si="0"/>
        <v>4</v>
      </c>
      <c r="C19" s="533" t="s">
        <v>562</v>
      </c>
      <c r="D19" s="50"/>
      <c r="E19" s="91">
        <v>345096.83</v>
      </c>
      <c r="F19" s="450"/>
      <c r="G19" s="313">
        <f>E19</f>
        <v>345096.83</v>
      </c>
      <c r="H19" s="313"/>
      <c r="I19" s="313"/>
      <c r="J19" s="313"/>
      <c r="K19" s="312" t="s">
        <v>562</v>
      </c>
      <c r="L19" s="248"/>
      <c r="M19" s="248"/>
      <c r="N19" s="248"/>
    </row>
    <row r="20" spans="1:14" ht="15.75">
      <c r="A20" s="248"/>
      <c r="B20" s="310">
        <f>B19+1</f>
        <v>5</v>
      </c>
      <c r="C20" s="312" t="s">
        <v>560</v>
      </c>
      <c r="D20" s="248"/>
      <c r="E20" s="566"/>
      <c r="F20" s="341"/>
      <c r="G20" s="313">
        <f>E20</f>
        <v>0</v>
      </c>
      <c r="H20" s="313"/>
      <c r="I20" s="313"/>
      <c r="J20" s="313"/>
      <c r="K20" s="312" t="s">
        <v>497</v>
      </c>
      <c r="L20" s="248"/>
      <c r="M20" s="248"/>
      <c r="N20" s="248"/>
    </row>
    <row r="21" spans="1:14" ht="15.75">
      <c r="A21" s="248"/>
      <c r="B21" s="310">
        <f>B20+1</f>
        <v>6</v>
      </c>
      <c r="C21" s="312" t="s">
        <v>560</v>
      </c>
      <c r="D21" s="248"/>
      <c r="E21" s="562">
        <v>0</v>
      </c>
      <c r="F21" s="341"/>
      <c r="G21" s="563">
        <f>E21</f>
        <v>0</v>
      </c>
      <c r="H21" s="551"/>
      <c r="I21" s="551"/>
      <c r="J21" s="551"/>
      <c r="K21" s="312" t="s">
        <v>497</v>
      </c>
      <c r="L21" s="248"/>
      <c r="M21" s="248"/>
      <c r="N21" s="248"/>
    </row>
    <row r="22" spans="1:14" ht="15.75">
      <c r="A22" s="248"/>
      <c r="B22" s="310">
        <f>B21+1</f>
        <v>7</v>
      </c>
      <c r="C22" s="312" t="s">
        <v>495</v>
      </c>
      <c r="D22" s="248"/>
      <c r="E22" s="309">
        <f>SUM(E19:E21)</f>
        <v>345096.83</v>
      </c>
      <c r="F22" s="341"/>
      <c r="G22" s="313">
        <f>SUM(G19:G21)</f>
        <v>345096.83</v>
      </c>
      <c r="H22" s="313"/>
      <c r="I22" s="313"/>
      <c r="J22" s="313"/>
      <c r="K22" s="312" t="s">
        <v>563</v>
      </c>
      <c r="L22" s="248"/>
      <c r="M22" s="248"/>
      <c r="N22" s="248"/>
    </row>
    <row r="23" spans="1:14" ht="15.75">
      <c r="A23" s="248"/>
      <c r="B23" s="310">
        <f>B22+1</f>
        <v>8</v>
      </c>
      <c r="C23" s="312"/>
      <c r="D23" s="248"/>
      <c r="E23" s="309"/>
      <c r="F23" s="341"/>
      <c r="G23" s="313"/>
      <c r="H23" s="313"/>
      <c r="I23" s="313"/>
      <c r="J23" s="313"/>
      <c r="K23" s="312"/>
      <c r="L23" s="248"/>
      <c r="M23" s="248"/>
      <c r="N23" s="248"/>
    </row>
    <row r="24" spans="1:14" ht="15.75">
      <c r="A24" s="248"/>
      <c r="B24" s="310">
        <f t="shared" si="0"/>
        <v>9</v>
      </c>
      <c r="C24" s="345" t="s">
        <v>496</v>
      </c>
      <c r="D24" s="248"/>
      <c r="E24" s="309"/>
      <c r="F24" s="341"/>
      <c r="G24" s="360"/>
      <c r="H24" s="360"/>
      <c r="I24" s="360"/>
      <c r="J24" s="360"/>
      <c r="K24" s="248"/>
      <c r="L24" s="248"/>
      <c r="M24" s="248"/>
      <c r="N24" s="248"/>
    </row>
    <row r="25" spans="1:14" ht="15.75">
      <c r="A25" s="248"/>
      <c r="B25" s="310">
        <f t="shared" si="0"/>
        <v>10</v>
      </c>
      <c r="C25" s="533" t="s">
        <v>582</v>
      </c>
      <c r="D25" s="248"/>
      <c r="E25" s="309">
        <v>57988.266666666663</v>
      </c>
      <c r="F25" s="450"/>
      <c r="G25" s="313"/>
      <c r="H25" s="313">
        <f>E25</f>
        <v>57988.266666666663</v>
      </c>
      <c r="I25" s="313"/>
      <c r="J25" s="313"/>
      <c r="K25" s="312" t="s">
        <v>582</v>
      </c>
      <c r="L25" s="248"/>
      <c r="M25" s="248"/>
      <c r="N25" s="248"/>
    </row>
    <row r="26" spans="1:14" ht="15.75">
      <c r="A26" s="248"/>
      <c r="B26" s="310">
        <f>B25+1</f>
        <v>11</v>
      </c>
      <c r="C26" s="312" t="s">
        <v>496</v>
      </c>
      <c r="D26" s="248"/>
      <c r="E26" s="562"/>
      <c r="F26" s="341"/>
      <c r="G26" s="551"/>
      <c r="H26" s="563"/>
      <c r="I26" s="551"/>
      <c r="J26" s="551"/>
      <c r="K26" s="312" t="s">
        <v>497</v>
      </c>
      <c r="L26" s="248"/>
      <c r="M26" s="248"/>
      <c r="N26" s="248"/>
    </row>
    <row r="27" spans="1:14" ht="15.75">
      <c r="A27" s="248"/>
      <c r="B27" s="310">
        <f>B26+1</f>
        <v>12</v>
      </c>
      <c r="C27" s="312" t="s">
        <v>496</v>
      </c>
      <c r="D27" s="248"/>
      <c r="E27" s="309">
        <f>SUM(E25:E26)</f>
        <v>57988.266666666663</v>
      </c>
      <c r="F27" s="341"/>
      <c r="G27" s="313"/>
      <c r="H27" s="313">
        <f>SUM(H25:H26)</f>
        <v>57988.266666666663</v>
      </c>
      <c r="I27" s="313"/>
      <c r="J27" s="313"/>
      <c r="K27" s="312" t="s">
        <v>564</v>
      </c>
      <c r="L27" s="248"/>
      <c r="M27" s="248"/>
      <c r="N27" s="248"/>
    </row>
    <row r="28" spans="1:14" ht="15.75">
      <c r="A28" s="248"/>
      <c r="B28" s="310">
        <f>B27+1</f>
        <v>13</v>
      </c>
      <c r="C28" s="312"/>
      <c r="D28" s="248"/>
      <c r="E28" s="309"/>
      <c r="F28" s="341"/>
      <c r="G28" s="313"/>
      <c r="H28" s="313"/>
      <c r="I28" s="313"/>
      <c r="J28" s="313"/>
      <c r="K28" s="312"/>
      <c r="L28" s="248"/>
      <c r="M28" s="248"/>
      <c r="N28" s="248"/>
    </row>
    <row r="29" spans="1:14" ht="15.75">
      <c r="A29" s="248"/>
      <c r="B29" s="310">
        <f>B28+1</f>
        <v>14</v>
      </c>
      <c r="C29" s="345" t="s">
        <v>558</v>
      </c>
      <c r="D29" s="248"/>
      <c r="E29" s="309"/>
      <c r="F29" s="341"/>
      <c r="G29" s="360"/>
      <c r="H29" s="360"/>
      <c r="I29" s="360"/>
      <c r="J29" s="360"/>
      <c r="K29" s="248"/>
      <c r="L29" s="248"/>
      <c r="M29" s="248"/>
      <c r="N29" s="248"/>
    </row>
    <row r="30" spans="1:14" ht="15.75">
      <c r="A30" s="248"/>
      <c r="B30" s="310">
        <f t="shared" ref="B30:B93" si="1">B29+1</f>
        <v>15</v>
      </c>
      <c r="C30" s="312" t="s">
        <v>559</v>
      </c>
      <c r="D30" s="248"/>
      <c r="E30" s="575">
        <f>64000-35000</f>
        <v>29000</v>
      </c>
      <c r="F30" s="450"/>
      <c r="G30" s="313"/>
      <c r="H30" s="313"/>
      <c r="I30" s="563">
        <f>E30</f>
        <v>29000</v>
      </c>
      <c r="J30" s="313"/>
      <c r="K30" s="312" t="s">
        <v>645</v>
      </c>
      <c r="L30" s="248"/>
      <c r="M30" s="248"/>
      <c r="N30" s="248"/>
    </row>
    <row r="31" spans="1:14" ht="15.75">
      <c r="B31" s="310">
        <f>B30+1</f>
        <v>16</v>
      </c>
      <c r="C31" s="312" t="s">
        <v>558</v>
      </c>
      <c r="E31" s="566">
        <f>SUM(E30:E30)</f>
        <v>29000</v>
      </c>
      <c r="F31" s="341"/>
      <c r="G31" s="551"/>
      <c r="H31" s="551"/>
      <c r="I31" s="551">
        <f>SUM(I30:I30)</f>
        <v>29000</v>
      </c>
      <c r="J31" s="551"/>
      <c r="K31" s="312" t="s">
        <v>565</v>
      </c>
    </row>
    <row r="32" spans="1:14" ht="15.75">
      <c r="A32" s="248"/>
      <c r="B32" s="310">
        <f>B31+1</f>
        <v>17</v>
      </c>
      <c r="C32" s="312"/>
      <c r="D32" s="248"/>
      <c r="E32" s="309"/>
      <c r="F32" s="341"/>
      <c r="G32" s="551"/>
      <c r="H32" s="551"/>
      <c r="I32" s="551"/>
      <c r="J32" s="551"/>
      <c r="K32" s="312"/>
      <c r="L32" s="248"/>
      <c r="M32" s="248"/>
      <c r="N32" s="248"/>
    </row>
    <row r="33" spans="1:14" ht="15.75">
      <c r="A33" s="248"/>
      <c r="B33" s="310">
        <f t="shared" si="1"/>
        <v>18</v>
      </c>
      <c r="C33" s="345" t="s">
        <v>498</v>
      </c>
      <c r="D33" s="248"/>
      <c r="E33" s="309"/>
      <c r="F33" s="341"/>
      <c r="G33" s="360"/>
      <c r="H33" s="360"/>
      <c r="I33" s="360"/>
      <c r="J33" s="360"/>
      <c r="K33" s="248"/>
      <c r="L33" s="248"/>
      <c r="M33" s="248"/>
      <c r="N33" s="248"/>
    </row>
    <row r="34" spans="1:14" ht="15.75">
      <c r="A34" s="248"/>
      <c r="B34" s="310">
        <f t="shared" si="1"/>
        <v>19</v>
      </c>
      <c r="C34" s="533" t="s">
        <v>498</v>
      </c>
      <c r="D34" s="248"/>
      <c r="E34" s="360">
        <v>2353923.1694806218</v>
      </c>
      <c r="F34" s="450"/>
      <c r="G34" s="313">
        <v>2109729.8113276167</v>
      </c>
      <c r="H34" s="313">
        <v>125462.44001424621</v>
      </c>
      <c r="I34" s="313">
        <v>118730.91813875834</v>
      </c>
      <c r="J34" s="313"/>
      <c r="K34" s="312" t="s">
        <v>583</v>
      </c>
      <c r="L34" s="248"/>
      <c r="M34" s="248"/>
      <c r="N34" s="248"/>
    </row>
    <row r="35" spans="1:14" ht="15.75">
      <c r="A35" s="248"/>
      <c r="B35" s="310">
        <f t="shared" si="1"/>
        <v>20</v>
      </c>
      <c r="C35" s="312" t="s">
        <v>499</v>
      </c>
      <c r="D35" s="248"/>
      <c r="E35" s="360"/>
      <c r="F35" s="450"/>
      <c r="G35" s="313"/>
      <c r="H35" s="313"/>
      <c r="I35" s="313"/>
      <c r="J35" s="313"/>
      <c r="K35" s="312" t="s">
        <v>497</v>
      </c>
      <c r="L35" s="248"/>
      <c r="M35" s="248"/>
      <c r="N35" s="248"/>
    </row>
    <row r="36" spans="1:14" ht="15.75">
      <c r="A36" s="248"/>
      <c r="B36" s="310">
        <f t="shared" si="1"/>
        <v>21</v>
      </c>
      <c r="C36" s="312" t="s">
        <v>499</v>
      </c>
      <c r="D36" s="248"/>
      <c r="E36" s="576"/>
      <c r="G36" s="313"/>
      <c r="H36" s="313"/>
      <c r="I36" s="313"/>
      <c r="J36" s="313"/>
      <c r="K36" s="312" t="s">
        <v>497</v>
      </c>
      <c r="L36" s="248"/>
      <c r="M36" s="248"/>
      <c r="N36" s="248"/>
    </row>
    <row r="37" spans="1:14" ht="15.75">
      <c r="A37" s="248"/>
      <c r="B37" s="310">
        <f t="shared" si="1"/>
        <v>22</v>
      </c>
      <c r="C37" s="312" t="s">
        <v>499</v>
      </c>
      <c r="D37" s="248"/>
      <c r="E37" s="509"/>
      <c r="F37" s="450"/>
      <c r="G37" s="313"/>
      <c r="H37" s="313"/>
      <c r="I37" s="313"/>
      <c r="J37" s="313"/>
      <c r="K37" s="312" t="s">
        <v>497</v>
      </c>
      <c r="L37" s="248"/>
      <c r="M37" s="248"/>
      <c r="N37" s="248"/>
    </row>
    <row r="38" spans="1:14" ht="15.75">
      <c r="A38" s="248"/>
      <c r="B38" s="310">
        <f t="shared" si="1"/>
        <v>23</v>
      </c>
      <c r="C38" s="312" t="s">
        <v>499</v>
      </c>
      <c r="D38" s="248"/>
      <c r="E38" s="360"/>
      <c r="F38" s="450"/>
      <c r="G38" s="313">
        <v>0</v>
      </c>
      <c r="H38" s="313">
        <v>0</v>
      </c>
      <c r="I38" s="313">
        <v>0</v>
      </c>
      <c r="J38" s="313"/>
      <c r="K38" s="312" t="s">
        <v>497</v>
      </c>
      <c r="L38" s="248"/>
      <c r="M38" s="248"/>
      <c r="N38" s="248"/>
    </row>
    <row r="39" spans="1:14" ht="15.75">
      <c r="A39" s="248"/>
      <c r="B39" s="310">
        <f t="shared" si="1"/>
        <v>24</v>
      </c>
      <c r="C39" s="312" t="s">
        <v>499</v>
      </c>
      <c r="D39" s="248"/>
      <c r="E39" s="309"/>
      <c r="F39" s="341"/>
      <c r="G39" s="313">
        <v>0</v>
      </c>
      <c r="H39" s="313">
        <v>0</v>
      </c>
      <c r="I39" s="313">
        <v>0</v>
      </c>
      <c r="J39" s="313"/>
      <c r="K39" s="312" t="s">
        <v>497</v>
      </c>
      <c r="L39" s="248"/>
      <c r="M39" s="248"/>
      <c r="N39" s="248"/>
    </row>
    <row r="40" spans="1:14" ht="17.25">
      <c r="A40" s="248"/>
      <c r="B40" s="310">
        <f t="shared" si="1"/>
        <v>25</v>
      </c>
      <c r="C40" s="312" t="s">
        <v>499</v>
      </c>
      <c r="D40" s="248"/>
      <c r="E40" s="562"/>
      <c r="F40" s="341"/>
      <c r="G40" s="563">
        <v>0</v>
      </c>
      <c r="H40" s="563">
        <v>0</v>
      </c>
      <c r="I40" s="563">
        <v>0</v>
      </c>
      <c r="J40" s="314"/>
      <c r="K40" s="312" t="s">
        <v>497</v>
      </c>
      <c r="L40" s="248"/>
      <c r="M40" s="248"/>
      <c r="N40" s="248"/>
    </row>
    <row r="41" spans="1:14" ht="17.25">
      <c r="A41" s="248"/>
      <c r="B41" s="310">
        <f t="shared" si="1"/>
        <v>26</v>
      </c>
      <c r="C41" s="312" t="s">
        <v>567</v>
      </c>
      <c r="D41" s="248"/>
      <c r="E41" s="309">
        <f>SUM(E34:E40)</f>
        <v>2353923.1694806218</v>
      </c>
      <c r="F41" s="248"/>
      <c r="G41" s="313">
        <f>SUM(G34:G40)</f>
        <v>2109729.8113276167</v>
      </c>
      <c r="H41" s="313">
        <f>SUM(H34:H40)</f>
        <v>125462.44001424621</v>
      </c>
      <c r="I41" s="313">
        <f>SUM(I34:I40)</f>
        <v>118730.91813875834</v>
      </c>
      <c r="J41" s="314"/>
      <c r="K41" s="312" t="s">
        <v>566</v>
      </c>
      <c r="L41" s="248"/>
      <c r="M41" s="248"/>
      <c r="N41" s="248"/>
    </row>
    <row r="42" spans="1:14" ht="15.75">
      <c r="A42" s="248"/>
      <c r="B42" s="310">
        <f t="shared" si="1"/>
        <v>27</v>
      </c>
      <c r="C42" s="248"/>
      <c r="D42" s="248"/>
      <c r="E42" s="309"/>
      <c r="F42" s="248"/>
      <c r="G42" s="309"/>
      <c r="H42" s="309"/>
      <c r="I42" s="309"/>
      <c r="J42" s="309"/>
      <c r="K42" s="248"/>
      <c r="L42" s="248"/>
      <c r="M42" s="248"/>
      <c r="N42" s="248"/>
    </row>
    <row r="43" spans="1:14" ht="15.75">
      <c r="A43" s="248"/>
      <c r="B43" s="310">
        <f t="shared" si="1"/>
        <v>28</v>
      </c>
      <c r="C43" s="248"/>
      <c r="D43" s="248"/>
      <c r="E43" s="570"/>
      <c r="F43" s="248"/>
      <c r="G43" s="309"/>
      <c r="H43" s="309"/>
      <c r="I43" s="309"/>
      <c r="J43" s="309"/>
      <c r="K43" s="248"/>
      <c r="L43" s="248"/>
      <c r="M43" s="248"/>
      <c r="N43" s="248"/>
    </row>
    <row r="44" spans="1:14" ht="15.75">
      <c r="A44" s="248"/>
      <c r="B44" s="310">
        <f t="shared" si="1"/>
        <v>29</v>
      </c>
      <c r="C44" s="418"/>
      <c r="D44" s="418"/>
      <c r="E44" s="570"/>
      <c r="F44" s="418"/>
      <c r="G44" s="570"/>
      <c r="H44" s="570"/>
      <c r="I44" s="419"/>
      <c r="J44" s="419"/>
      <c r="K44" s="418"/>
      <c r="L44" s="248"/>
      <c r="M44" s="248"/>
      <c r="N44" s="248"/>
    </row>
    <row r="45" spans="1:14" ht="15.75">
      <c r="A45" s="248"/>
      <c r="B45" s="310">
        <f t="shared" si="1"/>
        <v>30</v>
      </c>
      <c r="C45" s="418"/>
      <c r="D45" s="418"/>
      <c r="E45" s="570"/>
      <c r="F45" s="418"/>
      <c r="G45" s="570"/>
      <c r="H45" s="570"/>
      <c r="I45" s="419"/>
      <c r="J45" s="419"/>
      <c r="K45" s="418"/>
      <c r="L45" s="248"/>
      <c r="M45" s="248"/>
      <c r="N45" s="248"/>
    </row>
    <row r="46" spans="1:14" ht="15.75">
      <c r="A46" s="248"/>
      <c r="B46" s="310">
        <f t="shared" si="1"/>
        <v>31</v>
      </c>
      <c r="C46" s="248"/>
      <c r="D46" s="248"/>
      <c r="E46" s="309"/>
      <c r="F46" s="248"/>
      <c r="G46" s="309"/>
      <c r="H46" s="309"/>
      <c r="I46" s="309"/>
      <c r="J46" s="309"/>
      <c r="K46" s="420" t="s">
        <v>500</v>
      </c>
      <c r="L46" s="248"/>
      <c r="M46" s="248"/>
      <c r="N46" s="248"/>
    </row>
    <row r="47" spans="1:14" ht="15.75">
      <c r="A47" s="248"/>
      <c r="B47" s="310">
        <f t="shared" si="1"/>
        <v>32</v>
      </c>
      <c r="C47" s="248"/>
      <c r="D47" s="248"/>
      <c r="E47" s="248"/>
      <c r="F47" s="248"/>
      <c r="G47" s="248"/>
      <c r="H47" s="248"/>
      <c r="I47" s="248"/>
      <c r="J47" s="248"/>
      <c r="K47" s="392" t="s">
        <v>568</v>
      </c>
      <c r="L47" s="248"/>
      <c r="M47" s="248"/>
      <c r="N47" s="248"/>
    </row>
    <row r="48" spans="1:14" ht="15.75">
      <c r="A48" s="248"/>
      <c r="B48" s="310">
        <f t="shared" si="1"/>
        <v>33</v>
      </c>
      <c r="C48" s="311" t="s">
        <v>488</v>
      </c>
      <c r="D48" s="248"/>
      <c r="E48" s="327" t="s">
        <v>489</v>
      </c>
      <c r="F48" s="248"/>
      <c r="G48" s="311" t="s">
        <v>27</v>
      </c>
      <c r="H48" s="311" t="s">
        <v>27</v>
      </c>
      <c r="I48" s="311" t="s">
        <v>27</v>
      </c>
      <c r="J48" s="311" t="s">
        <v>268</v>
      </c>
      <c r="K48" s="311" t="s">
        <v>490</v>
      </c>
      <c r="L48" s="248"/>
      <c r="M48" s="248"/>
      <c r="N48" s="248"/>
    </row>
    <row r="49" spans="1:14" ht="15.75">
      <c r="A49" s="248"/>
      <c r="B49" s="310">
        <f t="shared" si="1"/>
        <v>34</v>
      </c>
      <c r="C49" s="310" t="s">
        <v>19</v>
      </c>
      <c r="D49" s="248"/>
      <c r="E49" s="310" t="s">
        <v>20</v>
      </c>
      <c r="F49" s="248"/>
      <c r="G49" s="310" t="s">
        <v>21</v>
      </c>
      <c r="H49" s="310" t="s">
        <v>22</v>
      </c>
      <c r="I49" s="310" t="s">
        <v>23</v>
      </c>
      <c r="J49" s="310" t="s">
        <v>24</v>
      </c>
      <c r="K49" s="310" t="s">
        <v>191</v>
      </c>
      <c r="L49" s="248"/>
      <c r="M49" s="248"/>
      <c r="N49" s="248"/>
    </row>
    <row r="50" spans="1:14" ht="15.75">
      <c r="A50" s="248"/>
      <c r="B50" s="310">
        <f t="shared" si="1"/>
        <v>35</v>
      </c>
      <c r="C50" s="248"/>
      <c r="D50" s="248"/>
      <c r="E50" s="360"/>
      <c r="F50" s="248"/>
      <c r="G50" s="360" t="s">
        <v>60</v>
      </c>
      <c r="H50" s="360" t="s">
        <v>279</v>
      </c>
      <c r="I50" s="360" t="s">
        <v>494</v>
      </c>
      <c r="J50" s="360" t="s">
        <v>310</v>
      </c>
      <c r="K50" s="248"/>
      <c r="L50" s="248"/>
      <c r="M50" s="248"/>
      <c r="N50" s="248"/>
    </row>
    <row r="51" spans="1:14" ht="15.75">
      <c r="A51" s="248"/>
      <c r="B51" s="310">
        <f t="shared" si="1"/>
        <v>36</v>
      </c>
      <c r="C51" s="316" t="s">
        <v>643</v>
      </c>
      <c r="D51" s="248"/>
      <c r="E51" s="54" t="s">
        <v>501</v>
      </c>
      <c r="F51" s="248"/>
      <c r="G51" s="313">
        <v>0</v>
      </c>
      <c r="H51" s="313"/>
      <c r="I51" s="313"/>
      <c r="J51" s="313"/>
      <c r="K51" s="248" t="s">
        <v>552</v>
      </c>
      <c r="L51" s="248"/>
      <c r="M51" s="248"/>
      <c r="N51" s="248"/>
    </row>
    <row r="52" spans="1:14" ht="15.75">
      <c r="A52" s="248"/>
      <c r="B52" s="310">
        <f t="shared" si="1"/>
        <v>37</v>
      </c>
      <c r="C52" s="248"/>
      <c r="D52" s="248"/>
      <c r="E52" s="248" t="s">
        <v>31</v>
      </c>
      <c r="F52" s="248"/>
      <c r="G52" s="360"/>
      <c r="H52" s="360"/>
      <c r="I52" s="360"/>
      <c r="J52" s="360"/>
      <c r="K52" s="248"/>
      <c r="L52" s="248"/>
      <c r="M52" s="248"/>
      <c r="N52" s="248"/>
    </row>
    <row r="53" spans="1:14" ht="15.75">
      <c r="A53" s="248"/>
      <c r="B53" s="310">
        <f t="shared" si="1"/>
        <v>38</v>
      </c>
      <c r="C53" s="248" t="s">
        <v>502</v>
      </c>
      <c r="D53" s="248"/>
      <c r="E53" s="360" t="s">
        <v>503</v>
      </c>
      <c r="F53" s="248"/>
      <c r="K53" s="248"/>
      <c r="L53" s="248"/>
      <c r="M53" s="248"/>
      <c r="N53" s="248"/>
    </row>
    <row r="54" spans="1:14" ht="15.75">
      <c r="A54" s="248"/>
      <c r="B54" s="310">
        <f t="shared" si="1"/>
        <v>39</v>
      </c>
      <c r="C54" s="533" t="s">
        <v>608</v>
      </c>
      <c r="D54" s="248"/>
      <c r="E54" s="360">
        <v>22756.855230000001</v>
      </c>
      <c r="F54" s="248"/>
      <c r="G54" s="551">
        <f>E54</f>
        <v>22756.855230000001</v>
      </c>
      <c r="H54" s="313">
        <v>0</v>
      </c>
      <c r="I54" s="313">
        <v>0</v>
      </c>
      <c r="J54" s="313">
        <v>0</v>
      </c>
      <c r="K54" s="312" t="s">
        <v>570</v>
      </c>
      <c r="L54" s="248"/>
      <c r="M54" s="248"/>
      <c r="N54" s="248"/>
    </row>
    <row r="55" spans="1:14" ht="15.75">
      <c r="A55" s="248"/>
      <c r="B55" s="310">
        <f t="shared" si="1"/>
        <v>40</v>
      </c>
      <c r="C55" s="312" t="s">
        <v>504</v>
      </c>
      <c r="D55" s="248"/>
      <c r="E55" s="360">
        <v>0</v>
      </c>
      <c r="F55" s="248"/>
      <c r="G55" s="551">
        <f t="shared" ref="G55:G56" si="2">E55</f>
        <v>0</v>
      </c>
      <c r="H55" s="313">
        <v>0</v>
      </c>
      <c r="I55" s="313">
        <v>0</v>
      </c>
      <c r="J55" s="551">
        <f t="shared" ref="J55" si="3">E55-G55</f>
        <v>0</v>
      </c>
      <c r="K55" s="312" t="s">
        <v>497</v>
      </c>
      <c r="L55" s="248"/>
      <c r="M55" s="248"/>
      <c r="N55" s="248"/>
    </row>
    <row r="56" spans="1:14" ht="17.25">
      <c r="A56" s="248"/>
      <c r="B56" s="310">
        <f t="shared" si="1"/>
        <v>41</v>
      </c>
      <c r="C56" s="312" t="s">
        <v>504</v>
      </c>
      <c r="D56" s="248"/>
      <c r="E56" s="565">
        <v>0</v>
      </c>
      <c r="F56" s="248"/>
      <c r="G56" s="314">
        <f t="shared" si="2"/>
        <v>0</v>
      </c>
      <c r="H56" s="314">
        <v>0</v>
      </c>
      <c r="I56" s="314">
        <v>0</v>
      </c>
      <c r="J56" s="314">
        <f>E56-G56</f>
        <v>0</v>
      </c>
      <c r="K56" s="312" t="s">
        <v>497</v>
      </c>
      <c r="L56" s="248"/>
      <c r="M56" s="248"/>
      <c r="N56" s="248"/>
    </row>
    <row r="57" spans="1:14" ht="15.75">
      <c r="A57" s="248"/>
      <c r="B57" s="310">
        <f t="shared" si="1"/>
        <v>42</v>
      </c>
      <c r="C57" s="248" t="s">
        <v>571</v>
      </c>
      <c r="D57" s="248"/>
      <c r="E57" s="360">
        <f>SUM(E54:E56)</f>
        <v>22756.855230000001</v>
      </c>
      <c r="F57" s="248"/>
      <c r="G57" s="313">
        <f>SUM(G54:G56)</f>
        <v>22756.855230000001</v>
      </c>
      <c r="H57" s="313">
        <f t="shared" ref="H57:I57" si="4">SUM(H54:H56)</f>
        <v>0</v>
      </c>
      <c r="I57" s="313">
        <f t="shared" si="4"/>
        <v>0</v>
      </c>
      <c r="J57" s="313">
        <f>SUM(J54:J56)</f>
        <v>0</v>
      </c>
      <c r="K57" s="312" t="s">
        <v>505</v>
      </c>
      <c r="L57" s="248"/>
      <c r="M57" s="248"/>
      <c r="N57" s="248"/>
    </row>
    <row r="58" spans="1:14" ht="15.75">
      <c r="A58" s="248"/>
      <c r="B58" s="310">
        <f t="shared" si="1"/>
        <v>43</v>
      </c>
      <c r="C58" s="248"/>
      <c r="D58" s="248"/>
      <c r="E58" s="360"/>
      <c r="F58" s="248"/>
      <c r="G58" s="360"/>
      <c r="H58" s="360"/>
      <c r="I58" s="360"/>
      <c r="J58" s="360"/>
      <c r="K58" s="248"/>
      <c r="L58" s="248"/>
      <c r="M58" s="248"/>
      <c r="N58" s="248"/>
    </row>
    <row r="59" spans="1:14" ht="15.75">
      <c r="A59" s="248"/>
      <c r="B59" s="310">
        <f t="shared" si="1"/>
        <v>44</v>
      </c>
      <c r="C59" s="248" t="s">
        <v>506</v>
      </c>
      <c r="D59" s="248"/>
      <c r="E59" s="550" t="s">
        <v>507</v>
      </c>
      <c r="F59" s="248"/>
      <c r="G59" s="360"/>
      <c r="H59" s="360"/>
      <c r="I59" s="360"/>
      <c r="J59" s="360"/>
      <c r="K59" s="248"/>
      <c r="L59" s="248"/>
      <c r="M59" s="248"/>
      <c r="N59" s="248"/>
    </row>
    <row r="60" spans="1:14" ht="15.75">
      <c r="A60" s="248"/>
      <c r="B60" s="310">
        <f t="shared" si="1"/>
        <v>45</v>
      </c>
      <c r="C60" s="533" t="s">
        <v>608</v>
      </c>
      <c r="D60" s="248"/>
      <c r="E60" s="360">
        <v>7960.2168500000007</v>
      </c>
      <c r="F60" s="248"/>
      <c r="G60" s="313">
        <v>0</v>
      </c>
      <c r="H60" s="313">
        <f>E60</f>
        <v>7960.2168500000007</v>
      </c>
      <c r="I60" s="313">
        <v>0</v>
      </c>
      <c r="J60" s="466">
        <f>G60</f>
        <v>0</v>
      </c>
      <c r="K60" s="312" t="s">
        <v>590</v>
      </c>
      <c r="L60" s="248"/>
      <c r="M60" s="248"/>
      <c r="N60" s="248"/>
    </row>
    <row r="61" spans="1:14" ht="15.75">
      <c r="A61" s="248"/>
      <c r="B61" s="310">
        <f t="shared" si="1"/>
        <v>46</v>
      </c>
      <c r="C61" s="312" t="s">
        <v>508</v>
      </c>
      <c r="D61" s="248"/>
      <c r="E61" s="360">
        <v>0</v>
      </c>
      <c r="F61" s="248"/>
      <c r="G61" s="313">
        <v>0</v>
      </c>
      <c r="H61" s="313">
        <f>E61</f>
        <v>0</v>
      </c>
      <c r="I61" s="313">
        <v>0</v>
      </c>
      <c r="J61" s="313">
        <f>E61-G61</f>
        <v>0</v>
      </c>
      <c r="K61" s="312" t="s">
        <v>497</v>
      </c>
      <c r="L61" s="248"/>
      <c r="M61" s="248"/>
      <c r="N61" s="248"/>
    </row>
    <row r="62" spans="1:14" ht="17.25">
      <c r="A62" s="248"/>
      <c r="B62" s="310">
        <f t="shared" si="1"/>
        <v>47</v>
      </c>
      <c r="C62" s="312" t="s">
        <v>508</v>
      </c>
      <c r="D62" s="248"/>
      <c r="E62" s="565">
        <v>0</v>
      </c>
      <c r="F62" s="248"/>
      <c r="G62" s="314">
        <v>0</v>
      </c>
      <c r="H62" s="314">
        <v>0</v>
      </c>
      <c r="I62" s="314">
        <v>0</v>
      </c>
      <c r="J62" s="314">
        <f>E62-G62</f>
        <v>0</v>
      </c>
      <c r="K62" s="312" t="s">
        <v>497</v>
      </c>
      <c r="L62" s="248"/>
      <c r="M62" s="248"/>
      <c r="N62" s="248"/>
    </row>
    <row r="63" spans="1:14" ht="15.75">
      <c r="A63" s="248"/>
      <c r="B63" s="310">
        <f t="shared" si="1"/>
        <v>48</v>
      </c>
      <c r="C63" s="248" t="s">
        <v>572</v>
      </c>
      <c r="D63" s="248"/>
      <c r="E63" s="360">
        <f>SUM(E60:E62)</f>
        <v>7960.2168500000007</v>
      </c>
      <c r="F63" s="248"/>
      <c r="G63" s="313">
        <f>SUM(G60:G62)</f>
        <v>0</v>
      </c>
      <c r="H63" s="313">
        <f t="shared" ref="H63:I63" si="5">SUM(H60:H62)</f>
        <v>7960.2168500000007</v>
      </c>
      <c r="I63" s="313">
        <f t="shared" si="5"/>
        <v>0</v>
      </c>
      <c r="J63" s="313">
        <f>SUM(J60:J62)</f>
        <v>0</v>
      </c>
      <c r="K63" s="312" t="s">
        <v>509</v>
      </c>
      <c r="L63" s="248"/>
      <c r="M63" s="248"/>
      <c r="N63" s="248"/>
    </row>
    <row r="64" spans="1:14" ht="15.75">
      <c r="A64" s="248"/>
      <c r="B64" s="310">
        <f t="shared" si="1"/>
        <v>49</v>
      </c>
      <c r="C64" s="248"/>
      <c r="D64" s="248"/>
      <c r="E64" s="360"/>
      <c r="F64" s="248"/>
      <c r="G64" s="360"/>
      <c r="H64" s="360"/>
      <c r="I64" s="360"/>
      <c r="J64" s="309"/>
      <c r="K64" s="248"/>
      <c r="L64" s="248"/>
      <c r="M64" s="248"/>
      <c r="N64" s="248"/>
    </row>
    <row r="65" spans="1:14" ht="15.75">
      <c r="A65" s="248"/>
      <c r="B65" s="310">
        <f t="shared" si="1"/>
        <v>50</v>
      </c>
      <c r="C65" s="248" t="s">
        <v>573</v>
      </c>
      <c r="D65" s="248"/>
      <c r="E65" s="550" t="s">
        <v>507</v>
      </c>
      <c r="F65" s="248"/>
      <c r="G65" s="360"/>
      <c r="H65" s="360"/>
      <c r="I65" s="360"/>
      <c r="J65" s="360"/>
      <c r="K65" s="248"/>
      <c r="L65" s="248"/>
      <c r="M65" s="248"/>
      <c r="N65" s="248"/>
    </row>
    <row r="66" spans="1:14" ht="15.75">
      <c r="A66" s="248"/>
      <c r="B66" s="310">
        <f t="shared" si="1"/>
        <v>51</v>
      </c>
      <c r="C66" s="533" t="s">
        <v>608</v>
      </c>
      <c r="D66" s="248"/>
      <c r="E66" s="360">
        <v>62932.537920000002</v>
      </c>
      <c r="F66" s="248"/>
      <c r="G66" s="313">
        <v>0</v>
      </c>
      <c r="H66" s="313">
        <v>0</v>
      </c>
      <c r="I66" s="313">
        <f>E66</f>
        <v>62932.537920000002</v>
      </c>
      <c r="J66" s="466">
        <f>G66</f>
        <v>0</v>
      </c>
      <c r="K66" s="312" t="s">
        <v>591</v>
      </c>
      <c r="L66" s="248"/>
      <c r="M66" s="248"/>
      <c r="N66" s="248"/>
    </row>
    <row r="67" spans="1:14" ht="15.75">
      <c r="A67" s="248"/>
      <c r="B67" s="310">
        <f t="shared" si="1"/>
        <v>52</v>
      </c>
      <c r="C67" s="312" t="s">
        <v>574</v>
      </c>
      <c r="D67" s="248"/>
      <c r="E67" s="360">
        <v>0</v>
      </c>
      <c r="F67" s="248"/>
      <c r="G67" s="313">
        <f t="shared" ref="G67:G68" si="6">E67</f>
        <v>0</v>
      </c>
      <c r="H67" s="313">
        <v>0</v>
      </c>
      <c r="I67" s="313">
        <v>0</v>
      </c>
      <c r="J67" s="313">
        <f t="shared" ref="J67:J68" si="7">E67-G67</f>
        <v>0</v>
      </c>
      <c r="K67" s="312" t="s">
        <v>497</v>
      </c>
      <c r="L67" s="248"/>
      <c r="M67" s="248"/>
      <c r="N67" s="248"/>
    </row>
    <row r="68" spans="1:14" ht="17.25">
      <c r="A68" s="248"/>
      <c r="B68" s="310">
        <f t="shared" si="1"/>
        <v>53</v>
      </c>
      <c r="C68" s="312" t="s">
        <v>574</v>
      </c>
      <c r="D68" s="248"/>
      <c r="E68" s="565">
        <v>0</v>
      </c>
      <c r="F68" s="248"/>
      <c r="G68" s="314">
        <f t="shared" si="6"/>
        <v>0</v>
      </c>
      <c r="H68" s="314">
        <v>0</v>
      </c>
      <c r="I68" s="314">
        <v>0</v>
      </c>
      <c r="J68" s="314">
        <f t="shared" si="7"/>
        <v>0</v>
      </c>
      <c r="K68" s="312" t="s">
        <v>497</v>
      </c>
      <c r="L68" s="248"/>
      <c r="M68" s="248"/>
      <c r="N68" s="248"/>
    </row>
    <row r="69" spans="1:14" ht="15.75">
      <c r="A69" s="248"/>
      <c r="B69" s="310">
        <f t="shared" si="1"/>
        <v>54</v>
      </c>
      <c r="C69" s="248" t="s">
        <v>575</v>
      </c>
      <c r="D69" s="248"/>
      <c r="E69" s="360">
        <f>SUM(E66:E68)</f>
        <v>62932.537920000002</v>
      </c>
      <c r="F69" s="248"/>
      <c r="G69" s="313">
        <f>SUM(G66:G68)</f>
        <v>0</v>
      </c>
      <c r="H69" s="313">
        <f t="shared" ref="H69:I69" si="8">SUM(H66:H68)</f>
        <v>0</v>
      </c>
      <c r="I69" s="313">
        <f t="shared" si="8"/>
        <v>62932.537920000002</v>
      </c>
      <c r="J69" s="313">
        <f>SUM(J66:J68)</f>
        <v>0</v>
      </c>
      <c r="K69" s="312" t="s">
        <v>576</v>
      </c>
      <c r="L69" s="248"/>
      <c r="M69" s="248"/>
      <c r="N69" s="248"/>
    </row>
    <row r="70" spans="1:14" ht="15.75">
      <c r="A70" s="248"/>
      <c r="B70" s="310">
        <f t="shared" si="1"/>
        <v>55</v>
      </c>
      <c r="C70" s="248"/>
      <c r="D70" s="248"/>
      <c r="E70" s="360"/>
      <c r="F70" s="248"/>
      <c r="G70" s="360"/>
      <c r="H70" s="360"/>
      <c r="I70" s="360"/>
      <c r="J70" s="309"/>
      <c r="K70" s="248"/>
      <c r="L70" s="248"/>
      <c r="M70" s="248"/>
      <c r="N70" s="248"/>
    </row>
    <row r="71" spans="1:14" ht="15.75">
      <c r="A71" s="248"/>
      <c r="B71" s="310">
        <f t="shared" si="1"/>
        <v>56</v>
      </c>
      <c r="C71" s="248" t="s">
        <v>510</v>
      </c>
      <c r="D71" s="248"/>
      <c r="E71" s="309"/>
      <c r="F71" s="248"/>
      <c r="G71" s="360"/>
      <c r="H71" s="360"/>
      <c r="I71" s="360"/>
      <c r="J71" s="360"/>
      <c r="K71" s="248"/>
      <c r="L71" s="248"/>
      <c r="M71" s="248"/>
      <c r="N71" s="248"/>
    </row>
    <row r="72" spans="1:14" ht="15.75">
      <c r="A72" s="248"/>
      <c r="B72" s="310">
        <f t="shared" si="1"/>
        <v>57</v>
      </c>
      <c r="C72" s="312" t="s">
        <v>607</v>
      </c>
      <c r="D72" s="248"/>
      <c r="E72" s="309">
        <v>751654.19837098976</v>
      </c>
      <c r="F72" s="450"/>
      <c r="G72" s="313">
        <v>673678.43210563809</v>
      </c>
      <c r="H72" s="313">
        <v>40062.637131603697</v>
      </c>
      <c r="I72" s="313">
        <v>37913.12913374792</v>
      </c>
      <c r="J72" s="313"/>
      <c r="K72" s="533" t="s">
        <v>607</v>
      </c>
      <c r="L72" s="248"/>
      <c r="M72" s="248"/>
      <c r="N72" s="248"/>
    </row>
    <row r="73" spans="1:14" ht="15.75">
      <c r="A73" s="248"/>
      <c r="B73" s="310">
        <f t="shared" si="1"/>
        <v>58</v>
      </c>
      <c r="C73" s="312" t="s">
        <v>602</v>
      </c>
      <c r="D73" s="248"/>
      <c r="E73" s="360">
        <v>3397137</v>
      </c>
      <c r="F73" s="450"/>
      <c r="G73" s="313">
        <v>3044721.80527686</v>
      </c>
      <c r="H73" s="313">
        <v>181064.99932056727</v>
      </c>
      <c r="I73" s="313">
        <v>171350.1954025724</v>
      </c>
      <c r="J73" s="313">
        <v>0</v>
      </c>
      <c r="K73" s="533" t="s">
        <v>577</v>
      </c>
      <c r="L73" s="248"/>
      <c r="M73" s="248"/>
      <c r="N73" s="248"/>
    </row>
    <row r="74" spans="1:14" ht="15.75">
      <c r="A74" s="248"/>
      <c r="B74" s="310">
        <f t="shared" si="1"/>
        <v>59</v>
      </c>
      <c r="C74" s="312" t="s">
        <v>578</v>
      </c>
      <c r="D74" s="248"/>
      <c r="E74" s="309">
        <v>195291</v>
      </c>
      <c r="F74" s="248"/>
      <c r="G74" s="313">
        <v>175031.72997565987</v>
      </c>
      <c r="H74" s="313">
        <v>10408.87217157062</v>
      </c>
      <c r="I74" s="313">
        <v>9850.3978527694835</v>
      </c>
      <c r="J74" s="313">
        <v>0</v>
      </c>
      <c r="K74" s="312" t="s">
        <v>578</v>
      </c>
      <c r="L74" s="248"/>
      <c r="M74" s="248"/>
      <c r="N74" s="248"/>
    </row>
    <row r="75" spans="1:14" ht="15.75">
      <c r="A75" s="248"/>
      <c r="B75" s="310">
        <f t="shared" si="1"/>
        <v>60</v>
      </c>
      <c r="C75" s="312" t="s">
        <v>574</v>
      </c>
      <c r="D75" s="248"/>
      <c r="E75" s="562">
        <v>0</v>
      </c>
      <c r="F75" s="572"/>
      <c r="G75" s="563">
        <v>0</v>
      </c>
      <c r="H75" s="563">
        <v>0</v>
      </c>
      <c r="I75" s="563">
        <v>0</v>
      </c>
      <c r="J75" s="563">
        <v>0</v>
      </c>
      <c r="K75" s="312" t="s">
        <v>603</v>
      </c>
      <c r="L75" s="248"/>
      <c r="M75" s="248"/>
      <c r="N75" s="248"/>
    </row>
    <row r="76" spans="1:14" ht="15.75">
      <c r="A76" s="248"/>
      <c r="B76" s="310">
        <f t="shared" si="1"/>
        <v>61</v>
      </c>
      <c r="C76" s="248" t="s">
        <v>510</v>
      </c>
      <c r="D76" s="248"/>
      <c r="E76" s="309">
        <f>SUM(E72:E75)</f>
        <v>4344082.1983709894</v>
      </c>
      <c r="F76" s="248"/>
      <c r="G76" s="313">
        <f>SUM(G72:G75)</f>
        <v>3893431.967358158</v>
      </c>
      <c r="H76" s="313">
        <f>SUM(H72:H75)</f>
        <v>231536.50862374157</v>
      </c>
      <c r="I76" s="313">
        <f>SUM(I72:I75)</f>
        <v>219113.72238908979</v>
      </c>
      <c r="J76" s="313">
        <f>SUM(J73:J75)</f>
        <v>0</v>
      </c>
      <c r="K76" s="312" t="s">
        <v>511</v>
      </c>
      <c r="L76" s="248"/>
      <c r="M76" s="248"/>
      <c r="N76" s="248"/>
    </row>
    <row r="77" spans="1:14" ht="15.75">
      <c r="A77" s="248"/>
      <c r="B77" s="310">
        <f t="shared" si="1"/>
        <v>62</v>
      </c>
      <c r="L77" s="248"/>
      <c r="M77" s="248"/>
      <c r="N77" s="248"/>
    </row>
    <row r="78" spans="1:14" ht="15.75">
      <c r="A78" s="248"/>
      <c r="B78" s="310">
        <f t="shared" si="1"/>
        <v>63</v>
      </c>
      <c r="C78" s="248"/>
      <c r="D78" s="248"/>
      <c r="F78" s="248"/>
      <c r="G78" s="309"/>
      <c r="H78" s="309"/>
      <c r="I78" s="309"/>
      <c r="J78" s="309"/>
      <c r="K78" s="248"/>
      <c r="L78" s="248"/>
      <c r="M78" s="248"/>
      <c r="N78" s="248"/>
    </row>
    <row r="79" spans="1:14" ht="15.75">
      <c r="A79" s="248"/>
      <c r="B79" s="310">
        <f t="shared" si="1"/>
        <v>64</v>
      </c>
      <c r="D79" s="248"/>
      <c r="E79" s="77"/>
      <c r="F79" s="248"/>
      <c r="G79" s="309"/>
      <c r="H79" s="309"/>
      <c r="I79" s="309"/>
      <c r="J79" s="309"/>
      <c r="K79" s="248"/>
      <c r="L79" s="248"/>
      <c r="M79" s="248"/>
      <c r="N79" s="248"/>
    </row>
    <row r="80" spans="1:14" ht="15.75">
      <c r="A80" s="248"/>
      <c r="B80" s="310">
        <f t="shared" si="1"/>
        <v>65</v>
      </c>
      <c r="C80" s="328" t="s">
        <v>644</v>
      </c>
      <c r="D80" s="248"/>
      <c r="E80" s="360"/>
      <c r="F80" s="248"/>
      <c r="G80" s="564"/>
      <c r="H80" s="564"/>
      <c r="I80" s="564"/>
      <c r="J80" s="313"/>
      <c r="K80" s="248" t="s">
        <v>552</v>
      </c>
      <c r="L80" s="248"/>
      <c r="M80" s="248"/>
      <c r="N80" s="248"/>
    </row>
    <row r="81" spans="1:14" ht="15.75">
      <c r="A81" s="248"/>
      <c r="B81" s="310">
        <f t="shared" si="1"/>
        <v>66</v>
      </c>
      <c r="D81" s="248"/>
      <c r="E81" s="76"/>
      <c r="F81" s="248"/>
      <c r="G81" s="360"/>
      <c r="H81" s="360"/>
      <c r="I81" s="360"/>
      <c r="J81" s="309"/>
      <c r="K81" s="248"/>
      <c r="L81" s="248"/>
      <c r="M81" s="248"/>
      <c r="N81" s="248"/>
    </row>
    <row r="82" spans="1:14" ht="15.75">
      <c r="A82" s="248"/>
      <c r="B82" s="310">
        <f t="shared" si="1"/>
        <v>67</v>
      </c>
      <c r="C82" s="248" t="s">
        <v>512</v>
      </c>
      <c r="D82" s="248"/>
      <c r="E82" s="360"/>
      <c r="F82" s="248"/>
      <c r="K82" s="248"/>
      <c r="L82" s="248"/>
      <c r="M82" s="248"/>
      <c r="N82" s="248"/>
    </row>
    <row r="83" spans="1:14" ht="15.75">
      <c r="A83" s="248"/>
      <c r="B83" s="310">
        <f t="shared" si="1"/>
        <v>68</v>
      </c>
      <c r="C83" s="312" t="s">
        <v>580</v>
      </c>
      <c r="D83" s="248"/>
      <c r="E83" s="360">
        <v>544502.29041729902</v>
      </c>
      <c r="F83" s="248"/>
      <c r="G83" s="317">
        <f>E83</f>
        <v>544502.29041729902</v>
      </c>
      <c r="H83" s="466"/>
      <c r="I83" s="466"/>
      <c r="J83" s="313"/>
      <c r="K83" s="312" t="s">
        <v>580</v>
      </c>
      <c r="L83" s="248"/>
      <c r="M83" s="248"/>
      <c r="N83" s="248"/>
    </row>
    <row r="84" spans="1:14" ht="15.75">
      <c r="A84" s="248"/>
      <c r="B84" s="310">
        <f t="shared" si="1"/>
        <v>69</v>
      </c>
      <c r="C84" s="312" t="s">
        <v>513</v>
      </c>
      <c r="D84" s="248"/>
      <c r="E84" s="360">
        <v>0</v>
      </c>
      <c r="F84" s="248"/>
      <c r="G84" s="313"/>
      <c r="H84" s="313"/>
      <c r="I84" s="313"/>
      <c r="J84" s="313"/>
      <c r="K84" s="312" t="s">
        <v>497</v>
      </c>
      <c r="L84" s="248"/>
      <c r="M84" s="248"/>
      <c r="N84" s="248"/>
    </row>
    <row r="85" spans="1:14" ht="15.75">
      <c r="A85" s="248"/>
      <c r="B85" s="310">
        <f t="shared" si="1"/>
        <v>70</v>
      </c>
      <c r="C85" s="312" t="s">
        <v>513</v>
      </c>
      <c r="D85" s="248"/>
      <c r="E85" s="360">
        <v>0</v>
      </c>
      <c r="F85" s="248"/>
      <c r="G85" s="313"/>
      <c r="H85" s="313"/>
      <c r="I85" s="313"/>
      <c r="J85" s="313"/>
      <c r="K85" s="312" t="s">
        <v>497</v>
      </c>
      <c r="L85" s="248"/>
      <c r="M85" s="248"/>
      <c r="N85" s="248"/>
    </row>
    <row r="86" spans="1:14" ht="15.75">
      <c r="A86" s="248"/>
      <c r="B86" s="310">
        <f t="shared" si="1"/>
        <v>71</v>
      </c>
      <c r="C86" s="312" t="s">
        <v>513</v>
      </c>
      <c r="D86" s="248"/>
      <c r="E86" s="360">
        <v>0</v>
      </c>
      <c r="F86" s="248"/>
      <c r="G86" s="313"/>
      <c r="H86" s="313"/>
      <c r="I86" s="313"/>
      <c r="J86" s="313"/>
      <c r="K86" s="312" t="s">
        <v>497</v>
      </c>
      <c r="L86" s="248"/>
      <c r="M86" s="248"/>
      <c r="N86" s="248"/>
    </row>
    <row r="87" spans="1:14" ht="15.75">
      <c r="A87" s="248"/>
      <c r="B87" s="310">
        <f t="shared" si="1"/>
        <v>72</v>
      </c>
      <c r="C87" s="312" t="s">
        <v>513</v>
      </c>
      <c r="D87" s="248"/>
      <c r="E87" s="360"/>
      <c r="F87" s="248"/>
      <c r="G87" s="313"/>
      <c r="H87" s="313"/>
      <c r="I87" s="313"/>
      <c r="J87" s="313"/>
      <c r="K87" s="312" t="s">
        <v>497</v>
      </c>
      <c r="L87" s="248"/>
      <c r="M87" s="248"/>
      <c r="N87" s="248"/>
    </row>
    <row r="88" spans="1:14" ht="17.25">
      <c r="A88" s="248"/>
      <c r="B88" s="310">
        <f t="shared" si="1"/>
        <v>73</v>
      </c>
      <c r="C88" s="312" t="s">
        <v>513</v>
      </c>
      <c r="D88" s="248"/>
      <c r="E88" s="565" t="s">
        <v>364</v>
      </c>
      <c r="F88" s="248"/>
      <c r="G88" s="574"/>
      <c r="H88" s="314"/>
      <c r="I88" s="314"/>
      <c r="J88" s="314"/>
      <c r="K88" s="312" t="s">
        <v>497</v>
      </c>
      <c r="L88" s="248"/>
      <c r="M88" s="248"/>
      <c r="N88" s="248"/>
    </row>
    <row r="89" spans="1:14" ht="15.75">
      <c r="B89" s="310">
        <f t="shared" si="1"/>
        <v>74</v>
      </c>
      <c r="C89" s="248"/>
      <c r="D89" s="248"/>
      <c r="E89" s="309">
        <f>SUM(E83:E88)</f>
        <v>544502.29041729902</v>
      </c>
      <c r="F89" s="248"/>
      <c r="G89" s="360">
        <f>SUM(G83:G88)</f>
        <v>544502.29041729902</v>
      </c>
      <c r="H89" s="309">
        <f>SUM(H83:H88)</f>
        <v>0</v>
      </c>
      <c r="I89" s="309">
        <f>SUM(I83:I88)</f>
        <v>0</v>
      </c>
      <c r="J89" s="309">
        <f>SUM(J83:J88)</f>
        <v>0</v>
      </c>
      <c r="K89" s="248" t="s">
        <v>514</v>
      </c>
    </row>
    <row r="90" spans="1:14" ht="15.75">
      <c r="B90" s="310">
        <f t="shared" si="1"/>
        <v>75</v>
      </c>
      <c r="C90" s="248" t="s">
        <v>579</v>
      </c>
      <c r="D90" s="248"/>
      <c r="E90" s="360"/>
      <c r="F90" s="248"/>
      <c r="G90" s="360"/>
      <c r="H90" s="360"/>
      <c r="I90" s="360"/>
      <c r="J90" s="360"/>
      <c r="K90" s="248"/>
    </row>
    <row r="91" spans="1:14" ht="15.75">
      <c r="B91" s="310">
        <f t="shared" si="1"/>
        <v>76</v>
      </c>
      <c r="C91" s="312" t="s">
        <v>581</v>
      </c>
      <c r="D91" s="248"/>
      <c r="E91" s="360">
        <v>32380.727419361268</v>
      </c>
      <c r="F91" s="248"/>
      <c r="G91" s="313"/>
      <c r="H91" s="313">
        <f>E91</f>
        <v>32380.727419361268</v>
      </c>
      <c r="I91" s="313"/>
      <c r="J91" s="313"/>
      <c r="K91" s="312" t="s">
        <v>581</v>
      </c>
    </row>
    <row r="92" spans="1:14" ht="15.75">
      <c r="B92" s="310">
        <f t="shared" si="1"/>
        <v>77</v>
      </c>
      <c r="C92" s="312" t="s">
        <v>515</v>
      </c>
      <c r="D92" s="248"/>
      <c r="E92" s="309"/>
      <c r="F92" s="248"/>
      <c r="G92" s="313"/>
      <c r="H92" s="313"/>
      <c r="I92" s="313"/>
      <c r="J92" s="313"/>
      <c r="K92" s="312" t="s">
        <v>497</v>
      </c>
    </row>
    <row r="93" spans="1:14" ht="15.75">
      <c r="B93" s="310">
        <f t="shared" si="1"/>
        <v>78</v>
      </c>
      <c r="C93" s="312" t="s">
        <v>515</v>
      </c>
      <c r="D93" s="248"/>
      <c r="E93" s="309"/>
      <c r="F93" s="248"/>
      <c r="G93" s="313"/>
      <c r="H93" s="313"/>
      <c r="I93" s="313"/>
      <c r="J93" s="313"/>
      <c r="K93" s="312" t="s">
        <v>497</v>
      </c>
    </row>
    <row r="94" spans="1:14" ht="15.75">
      <c r="B94" s="310">
        <f t="shared" ref="B94:B109" si="9">B93+1</f>
        <v>79</v>
      </c>
      <c r="C94" s="312" t="s">
        <v>515</v>
      </c>
      <c r="D94" s="248"/>
      <c r="E94" s="309"/>
      <c r="F94" s="248"/>
      <c r="G94" s="313"/>
      <c r="H94" s="313"/>
      <c r="I94" s="313"/>
      <c r="J94" s="313"/>
      <c r="K94" s="312" t="s">
        <v>497</v>
      </c>
    </row>
    <row r="95" spans="1:14" ht="17.25">
      <c r="B95" s="310">
        <f t="shared" si="9"/>
        <v>80</v>
      </c>
      <c r="C95" s="312" t="s">
        <v>515</v>
      </c>
      <c r="D95" s="248"/>
      <c r="E95" s="565" t="s">
        <v>364</v>
      </c>
      <c r="F95" s="248"/>
      <c r="G95" s="314"/>
      <c r="H95" s="314">
        <v>0</v>
      </c>
      <c r="I95" s="551"/>
      <c r="J95" s="314"/>
      <c r="K95" s="312" t="s">
        <v>497</v>
      </c>
    </row>
    <row r="96" spans="1:14" ht="15.75">
      <c r="B96" s="310">
        <f t="shared" si="9"/>
        <v>81</v>
      </c>
      <c r="C96" s="248"/>
      <c r="D96" s="248"/>
      <c r="E96" s="309">
        <f>SUM(E91:E95)</f>
        <v>32380.727419361268</v>
      </c>
      <c r="F96" s="248"/>
      <c r="G96" s="309">
        <f>SUM(G91:G95)</f>
        <v>0</v>
      </c>
      <c r="H96" s="309">
        <f>SUM(H91:H95)</f>
        <v>32380.727419361268</v>
      </c>
      <c r="I96" s="309">
        <f>SUM(I90:I95)</f>
        <v>0</v>
      </c>
      <c r="J96" s="309">
        <f>SUM(J91:J95)</f>
        <v>0</v>
      </c>
      <c r="K96" s="248" t="s">
        <v>516</v>
      </c>
    </row>
    <row r="97" spans="2:11" ht="15.75">
      <c r="B97" s="310">
        <f t="shared" si="9"/>
        <v>82</v>
      </c>
      <c r="C97" s="248" t="s">
        <v>605</v>
      </c>
      <c r="D97" s="248"/>
      <c r="E97" s="360"/>
      <c r="F97" s="248"/>
      <c r="G97" s="360"/>
      <c r="H97" s="360"/>
      <c r="I97" s="360"/>
      <c r="J97" s="360"/>
      <c r="K97" s="248"/>
    </row>
    <row r="98" spans="2:11" ht="15.75">
      <c r="B98" s="310">
        <f t="shared" si="9"/>
        <v>83</v>
      </c>
      <c r="C98" s="312" t="s">
        <v>604</v>
      </c>
      <c r="D98" s="248"/>
      <c r="E98" s="360">
        <v>30643.382163339709</v>
      </c>
      <c r="F98" s="248"/>
      <c r="G98" s="313"/>
      <c r="H98" s="313"/>
      <c r="I98" s="313">
        <f>E98</f>
        <v>30643.382163339709</v>
      </c>
      <c r="J98" s="313"/>
      <c r="K98" s="312" t="s">
        <v>604</v>
      </c>
    </row>
    <row r="99" spans="2:11" ht="15.75">
      <c r="B99" s="310">
        <f t="shared" si="9"/>
        <v>84</v>
      </c>
      <c r="C99" s="312" t="s">
        <v>624</v>
      </c>
      <c r="D99" s="248"/>
      <c r="E99" s="309"/>
      <c r="F99" s="248"/>
      <c r="G99" s="313"/>
      <c r="H99" s="313"/>
      <c r="I99" s="313"/>
      <c r="J99" s="313"/>
      <c r="K99" s="312" t="s">
        <v>497</v>
      </c>
    </row>
    <row r="100" spans="2:11" ht="15.75">
      <c r="B100" s="310">
        <f t="shared" si="9"/>
        <v>85</v>
      </c>
      <c r="C100" s="312" t="s">
        <v>624</v>
      </c>
      <c r="D100" s="248"/>
      <c r="E100" s="309"/>
      <c r="F100" s="248"/>
      <c r="G100" s="313"/>
      <c r="H100" s="313"/>
      <c r="I100" s="313"/>
      <c r="J100" s="313"/>
      <c r="K100" s="312" t="s">
        <v>497</v>
      </c>
    </row>
    <row r="101" spans="2:11" ht="15.75">
      <c r="B101" s="310">
        <f t="shared" si="9"/>
        <v>86</v>
      </c>
      <c r="C101" s="312" t="s">
        <v>624</v>
      </c>
      <c r="D101" s="248"/>
      <c r="E101" s="309"/>
      <c r="F101" s="248"/>
      <c r="G101" s="313"/>
      <c r="H101" s="313"/>
      <c r="I101" s="313"/>
      <c r="J101" s="313"/>
      <c r="K101" s="312" t="s">
        <v>497</v>
      </c>
    </row>
    <row r="102" spans="2:11" ht="17.25">
      <c r="B102" s="310">
        <f t="shared" si="9"/>
        <v>87</v>
      </c>
      <c r="C102" s="312" t="s">
        <v>624</v>
      </c>
      <c r="D102" s="248"/>
      <c r="E102" s="565" t="s">
        <v>364</v>
      </c>
      <c r="F102" s="248"/>
      <c r="G102" s="314"/>
      <c r="H102" s="314"/>
      <c r="I102" s="314">
        <v>0</v>
      </c>
      <c r="J102" s="314"/>
      <c r="K102" s="312" t="s">
        <v>497</v>
      </c>
    </row>
    <row r="103" spans="2:11" ht="15.75">
      <c r="B103" s="310">
        <f t="shared" si="9"/>
        <v>88</v>
      </c>
      <c r="C103" s="248"/>
      <c r="D103" s="248"/>
      <c r="E103" s="309">
        <f>SUM(E98:E102)</f>
        <v>30643.382163339709</v>
      </c>
      <c r="F103" s="248"/>
      <c r="G103" s="309">
        <f>SUM(G98:G102)</f>
        <v>0</v>
      </c>
      <c r="H103" s="309">
        <f>SUM(H98:H102)</f>
        <v>0</v>
      </c>
      <c r="I103" s="309">
        <f>SUM(I98:I102)</f>
        <v>30643.382163339709</v>
      </c>
      <c r="J103" s="309">
        <f>SUM(J98:J102)</f>
        <v>0</v>
      </c>
      <c r="K103" s="248" t="s">
        <v>516</v>
      </c>
    </row>
    <row r="104" spans="2:11" ht="15.75">
      <c r="B104" s="310">
        <f t="shared" si="9"/>
        <v>89</v>
      </c>
      <c r="C104" s="248" t="s">
        <v>517</v>
      </c>
      <c r="D104" s="248"/>
      <c r="E104" s="309"/>
      <c r="F104" s="248"/>
      <c r="G104" s="360"/>
      <c r="H104" s="360"/>
      <c r="I104" s="360"/>
      <c r="J104" s="360"/>
      <c r="K104" s="248"/>
    </row>
    <row r="105" spans="2:11" ht="15.75">
      <c r="B105" s="310">
        <f t="shared" si="9"/>
        <v>90</v>
      </c>
      <c r="C105" s="312" t="s">
        <v>518</v>
      </c>
      <c r="D105" s="248"/>
      <c r="E105" s="309"/>
      <c r="F105" s="248"/>
      <c r="G105" s="313"/>
      <c r="H105" s="313"/>
      <c r="I105" s="313"/>
      <c r="J105" s="313"/>
      <c r="K105" s="312" t="s">
        <v>497</v>
      </c>
    </row>
    <row r="106" spans="2:11" ht="15.75">
      <c r="B106" s="310">
        <f t="shared" si="9"/>
        <v>91</v>
      </c>
      <c r="C106" s="312" t="s">
        <v>518</v>
      </c>
      <c r="D106" s="248"/>
      <c r="E106" s="309"/>
      <c r="F106" s="248"/>
      <c r="G106" s="313"/>
      <c r="H106" s="313"/>
      <c r="I106" s="313"/>
      <c r="J106" s="313"/>
      <c r="K106" s="312" t="s">
        <v>497</v>
      </c>
    </row>
    <row r="107" spans="2:11" ht="15.75">
      <c r="B107" s="310">
        <f t="shared" si="9"/>
        <v>92</v>
      </c>
      <c r="C107" s="312" t="s">
        <v>518</v>
      </c>
      <c r="D107" s="248"/>
      <c r="E107" s="309"/>
      <c r="F107" s="248"/>
      <c r="G107" s="313"/>
      <c r="H107" s="313"/>
      <c r="I107" s="313"/>
      <c r="J107" s="313"/>
      <c r="K107" s="312" t="s">
        <v>497</v>
      </c>
    </row>
    <row r="108" spans="2:11" ht="17.25">
      <c r="B108" s="310">
        <f t="shared" si="9"/>
        <v>93</v>
      </c>
      <c r="C108" s="312" t="s">
        <v>518</v>
      </c>
      <c r="D108" s="248"/>
      <c r="E108" s="573"/>
      <c r="F108" s="248"/>
      <c r="G108" s="314"/>
      <c r="H108" s="314"/>
      <c r="I108" s="551"/>
      <c r="J108" s="314"/>
      <c r="K108" s="312" t="s">
        <v>497</v>
      </c>
    </row>
    <row r="109" spans="2:11" ht="15.75">
      <c r="B109" s="310">
        <f t="shared" si="9"/>
        <v>94</v>
      </c>
      <c r="C109" s="248" t="s">
        <v>519</v>
      </c>
      <c r="D109" s="248"/>
      <c r="E109" s="309">
        <f>SUM(E105:E108)</f>
        <v>0</v>
      </c>
      <c r="F109" s="248"/>
      <c r="G109" s="309">
        <f>SUM(G104:G108)</f>
        <v>0</v>
      </c>
      <c r="H109" s="309">
        <f>SUM(H104:H108)</f>
        <v>0</v>
      </c>
      <c r="I109" s="309">
        <f>SUM(I105:I108)</f>
        <v>0</v>
      </c>
      <c r="J109" s="309">
        <f>SUM(J98:J108)</f>
        <v>0</v>
      </c>
      <c r="K109" s="248" t="s">
        <v>520</v>
      </c>
    </row>
    <row r="110" spans="2:11" ht="15.75">
      <c r="B110" s="310"/>
      <c r="C110" s="248"/>
      <c r="D110" s="248"/>
      <c r="E110" s="309"/>
      <c r="F110" s="248"/>
      <c r="G110" s="309"/>
      <c r="H110" s="309"/>
      <c r="I110" s="309"/>
      <c r="J110" s="309"/>
      <c r="K110" s="248"/>
    </row>
    <row r="111" spans="2:11">
      <c r="E111" s="13"/>
    </row>
    <row r="112" spans="2:11">
      <c r="E112" s="13"/>
    </row>
    <row r="113" spans="5:5">
      <c r="E113" s="13"/>
    </row>
    <row r="114" spans="5:5">
      <c r="E114" s="13"/>
    </row>
  </sheetData>
  <printOptions horizontalCentered="1"/>
  <pageMargins left="0.45" right="0.45" top="0.5" bottom="0.5" header="0.3" footer="0.3"/>
  <pageSetup scale="48" fitToHeight="2" orientation="landscape" r:id="rId1"/>
  <headerFooter>
    <oddFooter xml:space="preserve">&amp;CADD LINES AND ZONES FOR DATA IN FUTURE AS NEEDED
</oddFooter>
  </headerFooter>
  <rowBreaks count="1" manualBreakCount="1">
    <brk id="44"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5"/>
  <cols>
    <col min="3" max="3" width="61" bestFit="1" customWidth="1"/>
    <col min="6" max="6" width="13.7109375" customWidth="1"/>
  </cols>
  <sheetData>
    <row r="2" spans="2:11" ht="15.75">
      <c r="B2" s="426"/>
      <c r="C2" s="426"/>
      <c r="D2" s="426"/>
      <c r="E2" s="426"/>
      <c r="F2" s="400" t="s">
        <v>587</v>
      </c>
    </row>
    <row r="3" spans="2:11" ht="15.75">
      <c r="B3" s="426"/>
      <c r="C3" s="426"/>
      <c r="D3" s="426"/>
      <c r="E3" s="426"/>
      <c r="F3" s="400"/>
    </row>
    <row r="4" spans="2:11" ht="15.75">
      <c r="B4" s="426"/>
      <c r="C4" s="426"/>
      <c r="D4" s="426"/>
      <c r="E4" s="426"/>
      <c r="F4" s="171" t="s">
        <v>521</v>
      </c>
    </row>
    <row r="5" spans="2:11" ht="26.25">
      <c r="B5" s="426"/>
      <c r="C5" s="45" t="s">
        <v>1</v>
      </c>
      <c r="D5" s="427"/>
      <c r="E5" s="427"/>
      <c r="F5" s="427"/>
    </row>
    <row r="6" spans="2:11" ht="15.75">
      <c r="B6" s="426"/>
      <c r="C6" s="407" t="s">
        <v>522</v>
      </c>
      <c r="D6" s="427"/>
      <c r="E6" s="427"/>
      <c r="F6" s="427"/>
    </row>
    <row r="7" spans="2:11" ht="15.75">
      <c r="B7" s="426"/>
      <c r="C7" s="404"/>
      <c r="D7" s="426"/>
      <c r="E7" s="426"/>
      <c r="F7" s="426"/>
    </row>
    <row r="8" spans="2:11" ht="15.75">
      <c r="B8" s="426"/>
      <c r="C8" s="404"/>
      <c r="D8" s="426"/>
      <c r="E8" s="426"/>
      <c r="F8" s="426"/>
    </row>
    <row r="9" spans="2:11" ht="15.75">
      <c r="B9" s="428" t="s">
        <v>184</v>
      </c>
      <c r="C9" s="404"/>
      <c r="D9" s="426"/>
      <c r="E9" s="426"/>
      <c r="F9" s="426"/>
    </row>
    <row r="10" spans="2:11">
      <c r="B10" s="428" t="s">
        <v>11</v>
      </c>
      <c r="C10" s="428" t="s">
        <v>488</v>
      </c>
      <c r="D10" s="426" t="s">
        <v>523</v>
      </c>
      <c r="E10" s="426"/>
      <c r="F10" s="429">
        <v>2023</v>
      </c>
    </row>
    <row r="11" spans="2:11">
      <c r="B11" s="430" t="s">
        <v>18</v>
      </c>
      <c r="C11" s="430" t="s">
        <v>19</v>
      </c>
      <c r="D11" s="426"/>
      <c r="E11" s="426"/>
      <c r="F11" s="430" t="s">
        <v>20</v>
      </c>
    </row>
    <row r="12" spans="2:11">
      <c r="B12" s="426"/>
      <c r="C12" s="426"/>
      <c r="D12" s="426"/>
      <c r="E12" s="426"/>
      <c r="F12" s="426"/>
    </row>
    <row r="13" spans="2:11" ht="17.25">
      <c r="B13" s="428">
        <v>1</v>
      </c>
      <c r="C13" s="426" t="s">
        <v>524</v>
      </c>
      <c r="D13" s="426"/>
      <c r="E13" s="426"/>
      <c r="F13" s="431">
        <f>VLOOKUP($F$10,'H-32A-WP06 - Debt Service'!B31:U100,20,FALSE)+VLOOKUP($F$10,'H-32A-WP06 - Debt Service'!W31:AH100,12,FALSE)+'H-32A-WP06b - Int on Work Cap'!I19</f>
        <v>3271749.0021567671</v>
      </c>
    </row>
    <row r="14" spans="2:11">
      <c r="B14" s="428">
        <f>B13+1</f>
        <v>2</v>
      </c>
      <c r="C14" s="426"/>
      <c r="D14" s="426"/>
      <c r="E14" s="426"/>
      <c r="F14" s="426"/>
    </row>
    <row r="15" spans="2:11">
      <c r="B15" s="428">
        <f t="shared" ref="B15:B26" si="0">B14+1</f>
        <v>3</v>
      </c>
      <c r="C15" s="426" t="s">
        <v>525</v>
      </c>
      <c r="D15" s="426"/>
      <c r="E15" s="426"/>
      <c r="F15" s="432"/>
    </row>
    <row r="16" spans="2:11">
      <c r="B16" s="428">
        <f t="shared" si="0"/>
        <v>4</v>
      </c>
      <c r="C16" s="426" t="s">
        <v>526</v>
      </c>
      <c r="D16" s="426"/>
      <c r="E16" s="426"/>
      <c r="F16" s="432">
        <f>'H-32A-WP06b - Int on Work Cap'!I19</f>
        <v>106315.76</v>
      </c>
      <c r="K16" s="265"/>
    </row>
    <row r="17" spans="2:6">
      <c r="B17" s="428">
        <f t="shared" si="0"/>
        <v>5</v>
      </c>
      <c r="C17" s="426" t="s">
        <v>527</v>
      </c>
      <c r="D17" s="426"/>
      <c r="E17" s="426"/>
      <c r="F17" s="433">
        <v>0</v>
      </c>
    </row>
    <row r="18" spans="2:6">
      <c r="B18" s="428">
        <f t="shared" si="0"/>
        <v>6</v>
      </c>
      <c r="C18" s="434" t="s">
        <v>528</v>
      </c>
      <c r="D18" s="426"/>
      <c r="E18" s="426"/>
      <c r="F18" s="433">
        <v>0</v>
      </c>
    </row>
    <row r="19" spans="2:6">
      <c r="B19" s="428">
        <f t="shared" si="0"/>
        <v>7</v>
      </c>
      <c r="C19" s="426" t="s">
        <v>529</v>
      </c>
      <c r="D19" s="426"/>
      <c r="E19" s="426"/>
      <c r="F19" s="433">
        <v>0</v>
      </c>
    </row>
    <row r="20" spans="2:6">
      <c r="B20" s="428">
        <f t="shared" si="0"/>
        <v>8</v>
      </c>
      <c r="C20" s="426"/>
      <c r="D20" s="426"/>
      <c r="E20" s="426"/>
      <c r="F20" s="432"/>
    </row>
    <row r="21" spans="2:6">
      <c r="B21" s="428">
        <f t="shared" si="0"/>
        <v>9</v>
      </c>
      <c r="C21" s="426" t="s">
        <v>530</v>
      </c>
      <c r="D21" s="426"/>
      <c r="E21" s="426"/>
      <c r="F21" s="432">
        <f>F13-SUM(F16:F19)</f>
        <v>3165433.2421567673</v>
      </c>
    </row>
    <row r="22" spans="2:6">
      <c r="B22" s="428">
        <f t="shared" si="0"/>
        <v>10</v>
      </c>
      <c r="C22" s="426" t="s">
        <v>531</v>
      </c>
      <c r="D22" s="426"/>
      <c r="E22" s="426"/>
      <c r="F22" s="435">
        <v>0.4</v>
      </c>
    </row>
    <row r="23" spans="2:6">
      <c r="B23" s="428">
        <f t="shared" si="0"/>
        <v>11</v>
      </c>
      <c r="C23" s="426" t="s">
        <v>532</v>
      </c>
      <c r="D23" s="426"/>
      <c r="E23" s="426"/>
      <c r="F23" s="436">
        <f>F22*F21</f>
        <v>1266173.296862707</v>
      </c>
    </row>
    <row r="24" spans="2:6">
      <c r="B24" s="428">
        <f t="shared" si="0"/>
        <v>12</v>
      </c>
      <c r="C24" s="426"/>
      <c r="D24" s="426"/>
      <c r="E24" s="426"/>
      <c r="F24" s="426"/>
    </row>
    <row r="25" spans="2:6">
      <c r="B25" s="428">
        <f t="shared" si="0"/>
        <v>13</v>
      </c>
      <c r="C25" s="437" t="s">
        <v>215</v>
      </c>
      <c r="D25" s="426"/>
      <c r="E25" s="426"/>
      <c r="F25" s="426"/>
    </row>
    <row r="26" spans="2:6">
      <c r="B26" s="428">
        <f t="shared" si="0"/>
        <v>14</v>
      </c>
      <c r="C26" s="437" t="s">
        <v>533</v>
      </c>
      <c r="D26" s="426"/>
      <c r="E26" s="426"/>
      <c r="F26" s="426"/>
    </row>
    <row r="27" spans="2:6">
      <c r="B27" s="426"/>
      <c r="C27" s="426"/>
      <c r="D27" s="426"/>
      <c r="E27" s="426"/>
      <c r="F27" s="426"/>
    </row>
    <row r="28" spans="2:6">
      <c r="B28" s="426"/>
      <c r="C28" s="426"/>
      <c r="D28" s="426"/>
      <c r="E28" s="426"/>
      <c r="F28" s="426"/>
    </row>
    <row r="29" spans="2:6">
      <c r="B29" s="426"/>
      <c r="C29" s="426"/>
      <c r="D29" s="426"/>
      <c r="E29" s="426"/>
      <c r="F29" s="426"/>
    </row>
    <row r="30" spans="2:6">
      <c r="B30" s="426"/>
      <c r="C30" s="426"/>
      <c r="D30" s="426"/>
      <c r="E30" s="426"/>
      <c r="F30" s="426"/>
    </row>
    <row r="31" spans="2:6">
      <c r="B31" s="426"/>
      <c r="C31" s="426"/>
      <c r="D31" s="426"/>
      <c r="E31" s="426"/>
      <c r="F31" s="426"/>
    </row>
    <row r="32" spans="2:6">
      <c r="B32" s="426"/>
      <c r="C32" s="426"/>
      <c r="D32" s="426"/>
      <c r="E32" s="426"/>
      <c r="F32" s="426"/>
    </row>
    <row r="33" spans="2:6">
      <c r="B33" s="426"/>
      <c r="C33" s="426"/>
      <c r="D33" s="426"/>
      <c r="E33" s="426"/>
      <c r="F33" s="426"/>
    </row>
    <row r="34" spans="2:6">
      <c r="B34" s="426"/>
      <c r="C34" s="426"/>
      <c r="D34" s="426"/>
      <c r="E34" s="426"/>
      <c r="F34" s="426"/>
    </row>
    <row r="35" spans="2:6">
      <c r="B35" s="426"/>
      <c r="C35" s="426"/>
      <c r="D35" s="426"/>
      <c r="E35" s="426"/>
      <c r="F35" s="426"/>
    </row>
    <row r="36" spans="2:6">
      <c r="B36" s="426"/>
      <c r="C36" s="426"/>
      <c r="D36" s="426"/>
      <c r="E36" s="426"/>
      <c r="F36" s="426"/>
    </row>
    <row r="37" spans="2:6">
      <c r="B37" s="426"/>
      <c r="C37" s="426"/>
      <c r="D37" s="426"/>
      <c r="E37" s="426"/>
      <c r="F37" s="426"/>
    </row>
    <row r="38" spans="2:6">
      <c r="B38" s="426"/>
      <c r="C38" s="426"/>
      <c r="D38" s="426"/>
      <c r="E38" s="426"/>
      <c r="F38" s="426"/>
    </row>
    <row r="39" spans="2:6">
      <c r="B39" s="426"/>
      <c r="C39" s="426"/>
      <c r="D39" s="426"/>
      <c r="E39" s="426"/>
      <c r="F39" s="426"/>
    </row>
  </sheetData>
  <printOptions horizontalCentered="1"/>
  <pageMargins left="0.45" right="0.45" top="0.75" bottom="0.75" header="0.3" footer="0.3"/>
  <pageSetup scale="9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31"/>
  <sheetViews>
    <sheetView workbookViewId="0"/>
  </sheetViews>
  <sheetFormatPr defaultColWidth="8.7109375" defaultRowHeight="15"/>
  <cols>
    <col min="1" max="1" width="14.5703125" customWidth="1"/>
    <col min="2" max="2" width="19.140625" customWidth="1"/>
    <col min="3" max="3" width="16.85546875" customWidth="1"/>
    <col min="4" max="4" width="15.42578125" customWidth="1"/>
    <col min="5" max="5" width="3.140625" customWidth="1"/>
    <col min="6" max="7" width="12.28515625" bestFit="1" customWidth="1"/>
    <col min="8" max="8" width="14" customWidth="1"/>
    <col min="9" max="9" width="15.140625" customWidth="1"/>
    <col min="10" max="10" width="3.28515625" customWidth="1"/>
    <col min="11" max="11" width="30.85546875" bestFit="1" customWidth="1"/>
  </cols>
  <sheetData>
    <row r="2" spans="1:11">
      <c r="I2" s="518" t="s">
        <v>534</v>
      </c>
    </row>
    <row r="3" spans="1:11">
      <c r="I3" s="518" t="s">
        <v>617</v>
      </c>
    </row>
    <row r="4" spans="1:11">
      <c r="B4" s="594" t="s">
        <v>535</v>
      </c>
      <c r="C4" s="594"/>
      <c r="D4" s="594"/>
      <c r="E4" s="594"/>
      <c r="F4" s="594"/>
      <c r="G4" s="594"/>
      <c r="H4" s="594"/>
      <c r="I4" s="594"/>
    </row>
    <row r="5" spans="1:11">
      <c r="B5" s="594" t="s">
        <v>536</v>
      </c>
      <c r="C5" s="594"/>
      <c r="D5" s="594"/>
      <c r="E5" s="594"/>
      <c r="F5" s="594"/>
      <c r="G5" s="594"/>
      <c r="H5" s="594"/>
      <c r="I5" s="594"/>
    </row>
    <row r="6" spans="1:11">
      <c r="B6" s="594" t="s">
        <v>537</v>
      </c>
      <c r="C6" s="594"/>
      <c r="D6" s="594"/>
      <c r="E6" s="594"/>
      <c r="F6" s="594"/>
      <c r="G6" s="594"/>
      <c r="H6" s="594"/>
      <c r="I6" s="594"/>
    </row>
    <row r="7" spans="1:11">
      <c r="B7" s="14"/>
      <c r="C7" s="14"/>
      <c r="D7" s="14"/>
      <c r="E7" s="14"/>
      <c r="F7" s="14"/>
      <c r="G7" s="14"/>
    </row>
    <row r="8" spans="1:11">
      <c r="B8" s="14"/>
      <c r="C8" s="14"/>
      <c r="D8" s="14"/>
      <c r="E8" s="14"/>
      <c r="F8" s="14"/>
      <c r="G8" s="14"/>
      <c r="H8" s="14"/>
      <c r="I8" s="14"/>
    </row>
    <row r="9" spans="1:11">
      <c r="B9" s="14"/>
      <c r="C9" s="14"/>
      <c r="D9" s="14"/>
      <c r="E9" s="14"/>
      <c r="F9" s="14"/>
      <c r="G9" s="14"/>
      <c r="H9" s="14"/>
      <c r="I9" s="14"/>
    </row>
    <row r="11" spans="1:11">
      <c r="F11" s="595" t="s">
        <v>538</v>
      </c>
      <c r="G11" s="596"/>
      <c r="H11" s="595" t="s">
        <v>539</v>
      </c>
      <c r="I11" s="596"/>
    </row>
    <row r="12" spans="1:11" ht="30">
      <c r="A12" s="512"/>
      <c r="B12" s="522" t="s">
        <v>540</v>
      </c>
      <c r="C12" s="523" t="s">
        <v>490</v>
      </c>
      <c r="D12" s="522" t="s">
        <v>541</v>
      </c>
      <c r="E12" s="522"/>
      <c r="F12" s="523" t="s">
        <v>542</v>
      </c>
      <c r="G12" s="523" t="s">
        <v>543</v>
      </c>
      <c r="H12" s="522" t="s">
        <v>544</v>
      </c>
      <c r="I12" s="522" t="s">
        <v>545</v>
      </c>
      <c r="J12" s="14"/>
      <c r="K12" s="514"/>
    </row>
    <row r="13" spans="1:11">
      <c r="B13" s="517">
        <v>43070</v>
      </c>
      <c r="C13" t="s">
        <v>546</v>
      </c>
      <c r="D13" s="560">
        <v>1067.5</v>
      </c>
      <c r="E13" s="560"/>
      <c r="F13" s="560">
        <f t="shared" ref="F13:F21" si="0">+D13/2</f>
        <v>533.75</v>
      </c>
      <c r="G13" s="560">
        <f t="shared" ref="G13:G21" si="1">+F13</f>
        <v>533.75</v>
      </c>
      <c r="H13" s="561">
        <f t="shared" ref="H13:H21" si="2">+F13/3</f>
        <v>177.91666666666666</v>
      </c>
      <c r="I13" s="546">
        <v>923</v>
      </c>
      <c r="J13" s="516"/>
    </row>
    <row r="14" spans="1:11">
      <c r="B14" s="517">
        <v>43070</v>
      </c>
      <c r="C14" t="s">
        <v>547</v>
      </c>
      <c r="D14" s="560">
        <v>438.16</v>
      </c>
      <c r="E14" s="560"/>
      <c r="F14" s="560">
        <f t="shared" si="0"/>
        <v>219.08</v>
      </c>
      <c r="G14" s="560">
        <f t="shared" si="1"/>
        <v>219.08</v>
      </c>
      <c r="H14" s="561">
        <f t="shared" si="2"/>
        <v>73.026666666666671</v>
      </c>
      <c r="I14" s="546">
        <v>923</v>
      </c>
      <c r="J14" s="516"/>
    </row>
    <row r="15" spans="1:11">
      <c r="B15" s="517">
        <v>43709</v>
      </c>
      <c r="C15" t="s">
        <v>547</v>
      </c>
      <c r="D15" s="560">
        <f>F15+G15</f>
        <v>36117.360000000001</v>
      </c>
      <c r="E15" s="560"/>
      <c r="F15" s="560">
        <f>G15</f>
        <v>18058.68</v>
      </c>
      <c r="G15" s="560">
        <f>H15*3</f>
        <v>18058.68</v>
      </c>
      <c r="H15" s="561">
        <v>6019.56</v>
      </c>
      <c r="I15" s="546">
        <v>920</v>
      </c>
      <c r="J15" s="516"/>
      <c r="K15" s="516"/>
    </row>
    <row r="16" spans="1:11">
      <c r="B16" s="517">
        <v>43709</v>
      </c>
      <c r="C16" t="s">
        <v>547</v>
      </c>
      <c r="D16" s="560">
        <f t="shared" ref="D16:D17" si="3">F16+G16</f>
        <v>54545.759999999995</v>
      </c>
      <c r="E16" s="560"/>
      <c r="F16" s="560">
        <f t="shared" ref="F16:F17" si="4">G16</f>
        <v>27272.879999999997</v>
      </c>
      <c r="G16" s="560">
        <f t="shared" ref="G16:G17" si="5">H16*3</f>
        <v>27272.879999999997</v>
      </c>
      <c r="H16" s="561">
        <v>9090.9599999999991</v>
      </c>
      <c r="I16" s="546">
        <v>922</v>
      </c>
      <c r="J16" s="516"/>
    </row>
    <row r="17" spans="1:10">
      <c r="B17" s="517">
        <v>43709</v>
      </c>
      <c r="C17" t="s">
        <v>547</v>
      </c>
      <c r="D17" s="560">
        <f t="shared" si="3"/>
        <v>20052</v>
      </c>
      <c r="E17" s="560"/>
      <c r="F17" s="560">
        <f t="shared" si="4"/>
        <v>10026</v>
      </c>
      <c r="G17" s="560">
        <f t="shared" si="5"/>
        <v>10026</v>
      </c>
      <c r="H17" s="561">
        <v>3342</v>
      </c>
      <c r="I17" s="546">
        <v>922</v>
      </c>
      <c r="J17" s="516"/>
    </row>
    <row r="18" spans="1:10">
      <c r="B18" s="517">
        <v>43739</v>
      </c>
      <c r="C18" t="s">
        <v>546</v>
      </c>
      <c r="D18" s="560">
        <v>8550.02</v>
      </c>
      <c r="E18" s="560"/>
      <c r="F18" s="560">
        <f t="shared" si="0"/>
        <v>4275.01</v>
      </c>
      <c r="G18" s="560">
        <f t="shared" si="1"/>
        <v>4275.01</v>
      </c>
      <c r="H18" s="561">
        <f t="shared" si="2"/>
        <v>1425.0033333333333</v>
      </c>
      <c r="I18" s="546">
        <v>566</v>
      </c>
      <c r="J18" s="516"/>
    </row>
    <row r="19" spans="1:10">
      <c r="B19" s="517">
        <v>43739</v>
      </c>
      <c r="C19" t="s">
        <v>548</v>
      </c>
      <c r="D19" s="560">
        <f>34846.5+12116.5</f>
        <v>46963</v>
      </c>
      <c r="E19" s="560"/>
      <c r="F19" s="560">
        <f t="shared" si="0"/>
        <v>23481.5</v>
      </c>
      <c r="G19" s="560">
        <f t="shared" si="1"/>
        <v>23481.5</v>
      </c>
      <c r="H19" s="561">
        <f t="shared" si="2"/>
        <v>7827.166666666667</v>
      </c>
      <c r="I19" s="546">
        <v>923</v>
      </c>
      <c r="J19" s="516"/>
    </row>
    <row r="20" spans="1:10">
      <c r="B20" s="517">
        <v>43739</v>
      </c>
      <c r="C20" t="s">
        <v>549</v>
      </c>
      <c r="D20" s="560">
        <v>678.08</v>
      </c>
      <c r="E20" s="560"/>
      <c r="F20" s="560">
        <f t="shared" si="0"/>
        <v>339.04</v>
      </c>
      <c r="G20" s="560">
        <f t="shared" si="1"/>
        <v>339.04</v>
      </c>
      <c r="H20" s="561">
        <f t="shared" si="2"/>
        <v>113.01333333333334</v>
      </c>
      <c r="I20" s="546">
        <v>930</v>
      </c>
      <c r="J20" s="516"/>
    </row>
    <row r="21" spans="1:10">
      <c r="B21" s="517">
        <v>43800</v>
      </c>
      <c r="C21" t="s">
        <v>548</v>
      </c>
      <c r="D21" s="560">
        <v>2126.6999999999998</v>
      </c>
      <c r="E21" s="560"/>
      <c r="F21" s="560">
        <f t="shared" si="0"/>
        <v>1063.3499999999999</v>
      </c>
      <c r="G21" s="560">
        <f t="shared" si="1"/>
        <v>1063.3499999999999</v>
      </c>
      <c r="H21" s="561">
        <f t="shared" si="2"/>
        <v>354.45</v>
      </c>
      <c r="I21" s="546">
        <v>923</v>
      </c>
      <c r="J21" s="516"/>
    </row>
    <row r="22" spans="1:10">
      <c r="B22" s="517"/>
      <c r="D22" s="547">
        <f>SUM(D13:D21)</f>
        <v>170538.58</v>
      </c>
      <c r="E22" s="545"/>
      <c r="F22" s="547">
        <f>SUM(F13:F21)</f>
        <v>85269.29</v>
      </c>
      <c r="G22" s="547">
        <f>SUM(G13:G21)</f>
        <v>85269.29</v>
      </c>
      <c r="H22" s="548">
        <f>SUM(H13:H21)</f>
        <v>28423.096666666668</v>
      </c>
      <c r="I22" s="546"/>
      <c r="J22" s="516"/>
    </row>
    <row r="23" spans="1:10">
      <c r="B23" s="517"/>
      <c r="D23" s="515"/>
      <c r="E23" s="515"/>
      <c r="F23" s="515"/>
      <c r="G23" s="515"/>
      <c r="H23" t="s">
        <v>550</v>
      </c>
      <c r="I23" s="513"/>
      <c r="J23" s="516"/>
    </row>
    <row r="24" spans="1:10">
      <c r="A24" s="518"/>
      <c r="D24" s="518"/>
      <c r="E24" s="518"/>
      <c r="F24" s="518"/>
      <c r="G24" s="518"/>
      <c r="H24" s="516"/>
    </row>
    <row r="25" spans="1:10">
      <c r="H25" s="516"/>
    </row>
    <row r="26" spans="1:10">
      <c r="H26" s="516"/>
    </row>
    <row r="27" spans="1:10">
      <c r="H27" s="516"/>
      <c r="I27" s="525"/>
    </row>
    <row r="28" spans="1:10">
      <c r="H28" s="516"/>
    </row>
    <row r="29" spans="1:10">
      <c r="C29" s="516"/>
      <c r="H29" s="516"/>
    </row>
    <row r="30" spans="1:10" ht="17.25">
      <c r="H30" s="527"/>
    </row>
    <row r="31" spans="1:10">
      <c r="H31" s="516"/>
    </row>
  </sheetData>
  <mergeCells count="5">
    <mergeCell ref="B4:I4"/>
    <mergeCell ref="B5:I5"/>
    <mergeCell ref="B6:I6"/>
    <mergeCell ref="F11:G11"/>
    <mergeCell ref="H11:I11"/>
  </mergeCells>
  <printOptions horizontalCentered="1"/>
  <pageMargins left="0.45" right="0.45" top="0.5" bottom="0.5" header="0.3" footer="0.3"/>
  <pageSetup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topLeftCell="A17" workbookViewId="0">
      <selection activeCell="H34" sqref="H34"/>
    </sheetView>
  </sheetViews>
  <sheetFormatPr defaultColWidth="9.140625" defaultRowHeight="15.75"/>
  <cols>
    <col min="1" max="1" width="9" style="21" customWidth="1"/>
    <col min="2" max="2" width="13.85546875" style="20" customWidth="1"/>
    <col min="3" max="3" width="9.140625" style="20"/>
    <col min="4" max="4" width="3.5703125" style="20" customWidth="1"/>
    <col min="5" max="10" width="16.42578125" style="21" customWidth="1"/>
    <col min="11" max="11" width="7.42578125" style="21" customWidth="1"/>
    <col min="12" max="12" width="17.7109375" style="20" customWidth="1"/>
    <col min="13" max="13" width="19.28515625" style="22" bestFit="1" customWidth="1"/>
    <col min="14" max="14" width="16.7109375" style="20" customWidth="1"/>
    <col min="15" max="16384" width="9.140625" style="20"/>
  </cols>
  <sheetData>
    <row r="1" spans="1:14" ht="21">
      <c r="A1" s="336"/>
      <c r="J1" s="392" t="s">
        <v>588</v>
      </c>
    </row>
    <row r="2" spans="1:14" ht="26.25">
      <c r="A2" s="45" t="s">
        <v>1</v>
      </c>
      <c r="B2" s="46"/>
      <c r="C2" s="46"/>
      <c r="D2" s="46"/>
      <c r="E2" s="46"/>
      <c r="F2" s="46"/>
      <c r="G2" s="46"/>
      <c r="H2" s="46"/>
      <c r="I2" s="46"/>
      <c r="J2" s="46"/>
    </row>
    <row r="3" spans="1:14" ht="21">
      <c r="A3" s="47" t="s">
        <v>182</v>
      </c>
      <c r="B3" s="46"/>
      <c r="C3" s="46"/>
      <c r="D3" s="46"/>
      <c r="E3" s="46"/>
      <c r="F3" s="46"/>
      <c r="G3" s="46"/>
      <c r="H3" s="46"/>
      <c r="I3" s="46"/>
      <c r="J3" s="46"/>
    </row>
    <row r="4" spans="1:14">
      <c r="J4" s="21" t="s">
        <v>183</v>
      </c>
    </row>
    <row r="5" spans="1:14">
      <c r="A5" s="19" t="str">
        <f>J1</f>
        <v>Attachment H-32A - WP01 - Plant - 2023</v>
      </c>
      <c r="J5" s="21" t="str">
        <f>'Attachment H-32A'!K8</f>
        <v>Projected</v>
      </c>
    </row>
    <row r="7" spans="1:14">
      <c r="A7" s="20"/>
    </row>
    <row r="8" spans="1:14">
      <c r="A8" s="23" t="s">
        <v>184</v>
      </c>
      <c r="B8" s="34"/>
      <c r="C8" s="34"/>
      <c r="L8" s="21"/>
      <c r="M8" s="445"/>
      <c r="N8" s="21"/>
    </row>
    <row r="9" spans="1:14">
      <c r="A9" s="48" t="s">
        <v>11</v>
      </c>
      <c r="B9" s="48" t="s">
        <v>185</v>
      </c>
      <c r="C9" s="48" t="s">
        <v>186</v>
      </c>
      <c r="D9" s="49"/>
      <c r="E9" s="48" t="s">
        <v>187</v>
      </c>
      <c r="F9" s="48" t="s">
        <v>17</v>
      </c>
      <c r="G9" s="48" t="s">
        <v>188</v>
      </c>
      <c r="H9" s="48" t="s">
        <v>189</v>
      </c>
      <c r="I9" s="48" t="s">
        <v>190</v>
      </c>
      <c r="J9" s="48" t="s">
        <v>31</v>
      </c>
      <c r="K9" s="20"/>
      <c r="L9" s="21"/>
      <c r="M9" s="21"/>
      <c r="N9" s="21"/>
    </row>
    <row r="10" spans="1:14">
      <c r="A10" s="21" t="s">
        <v>18</v>
      </c>
      <c r="B10" s="21" t="s">
        <v>19</v>
      </c>
      <c r="C10" s="21" t="s">
        <v>20</v>
      </c>
      <c r="D10" s="21"/>
      <c r="E10" s="21" t="s">
        <v>21</v>
      </c>
      <c r="F10" s="21" t="s">
        <v>22</v>
      </c>
      <c r="G10" s="21" t="s">
        <v>23</v>
      </c>
      <c r="H10" s="21" t="s">
        <v>24</v>
      </c>
      <c r="I10" s="21" t="s">
        <v>191</v>
      </c>
      <c r="J10" s="21" t="s">
        <v>192</v>
      </c>
      <c r="K10" s="20"/>
    </row>
    <row r="11" spans="1:14">
      <c r="D11" s="24" t="s">
        <v>193</v>
      </c>
      <c r="E11" s="25" t="s">
        <v>194</v>
      </c>
      <c r="F11" s="25" t="s">
        <v>195</v>
      </c>
      <c r="G11" s="25" t="s">
        <v>196</v>
      </c>
      <c r="H11" s="25" t="s">
        <v>197</v>
      </c>
      <c r="I11" s="25" t="s">
        <v>198</v>
      </c>
      <c r="J11" s="20"/>
      <c r="K11" s="20"/>
    </row>
    <row r="12" spans="1:14">
      <c r="D12" s="24"/>
      <c r="E12" s="25"/>
      <c r="F12" s="25"/>
      <c r="G12" s="25"/>
      <c r="H12" s="25"/>
      <c r="I12" s="25"/>
      <c r="J12" s="20"/>
      <c r="K12" s="20"/>
    </row>
    <row r="13" spans="1:14">
      <c r="A13" s="25">
        <v>1</v>
      </c>
      <c r="B13" s="20" t="s">
        <v>199</v>
      </c>
      <c r="C13" s="26">
        <v>2022</v>
      </c>
      <c r="E13" s="27"/>
      <c r="F13" s="582">
        <v>21162523.16</v>
      </c>
      <c r="G13" s="27"/>
      <c r="H13" s="27">
        <v>0</v>
      </c>
      <c r="I13" s="27">
        <v>0</v>
      </c>
      <c r="J13" s="28">
        <f>SUM(E13:I13)</f>
        <v>21162523.16</v>
      </c>
      <c r="K13" s="28"/>
      <c r="L13" s="442"/>
      <c r="N13" s="444"/>
    </row>
    <row r="14" spans="1:14">
      <c r="A14" s="25">
        <f>A13+1</f>
        <v>2</v>
      </c>
      <c r="B14" s="20" t="s">
        <v>200</v>
      </c>
      <c r="C14" s="20">
        <f>C13+1</f>
        <v>2023</v>
      </c>
      <c r="E14" s="27"/>
      <c r="F14" s="582">
        <v>22876078.109999999</v>
      </c>
      <c r="G14" s="27"/>
      <c r="H14" s="27">
        <v>0</v>
      </c>
      <c r="I14" s="27">
        <v>0</v>
      </c>
      <c r="J14" s="28">
        <f t="shared" ref="J14:J25" si="0">SUM(E14:I14)</f>
        <v>22876078.109999999</v>
      </c>
      <c r="K14" s="28"/>
      <c r="L14" s="443"/>
      <c r="N14" s="444"/>
    </row>
    <row r="15" spans="1:14">
      <c r="A15" s="25">
        <f t="shared" ref="A15:A51" si="1">A14+1</f>
        <v>3</v>
      </c>
      <c r="B15" s="20" t="s">
        <v>201</v>
      </c>
      <c r="C15" s="20">
        <f>C14</f>
        <v>2023</v>
      </c>
      <c r="E15" s="27"/>
      <c r="F15" s="582">
        <v>22876078.109999999</v>
      </c>
      <c r="G15" s="27"/>
      <c r="H15" s="27">
        <v>0</v>
      </c>
      <c r="I15" s="27">
        <v>0</v>
      </c>
      <c r="J15" s="28">
        <f t="shared" si="0"/>
        <v>22876078.109999999</v>
      </c>
      <c r="K15" s="28"/>
      <c r="L15" s="443"/>
      <c r="N15" s="444"/>
    </row>
    <row r="16" spans="1:14">
      <c r="A16" s="25">
        <f t="shared" si="1"/>
        <v>4</v>
      </c>
      <c r="B16" s="20" t="s">
        <v>202</v>
      </c>
      <c r="C16" s="20">
        <f t="shared" ref="C16:C25" si="2">C15</f>
        <v>2023</v>
      </c>
      <c r="E16" s="27"/>
      <c r="F16" s="582">
        <v>22876078.109999999</v>
      </c>
      <c r="G16" s="27"/>
      <c r="H16" s="27">
        <v>0</v>
      </c>
      <c r="I16" s="27">
        <v>0</v>
      </c>
      <c r="J16" s="28">
        <f t="shared" si="0"/>
        <v>22876078.109999999</v>
      </c>
      <c r="K16" s="28"/>
      <c r="L16" s="443"/>
      <c r="N16" s="444"/>
    </row>
    <row r="17" spans="1:14">
      <c r="A17" s="25">
        <f t="shared" si="1"/>
        <v>5</v>
      </c>
      <c r="B17" s="20" t="s">
        <v>203</v>
      </c>
      <c r="C17" s="20">
        <f t="shared" si="2"/>
        <v>2023</v>
      </c>
      <c r="E17" s="27"/>
      <c r="F17" s="582">
        <v>22970556.379999999</v>
      </c>
      <c r="G17" s="27"/>
      <c r="H17" s="27">
        <v>0</v>
      </c>
      <c r="I17" s="27">
        <v>0</v>
      </c>
      <c r="J17" s="28">
        <f t="shared" si="0"/>
        <v>22970556.379999999</v>
      </c>
      <c r="K17" s="28"/>
      <c r="L17" s="443"/>
      <c r="N17" s="444"/>
    </row>
    <row r="18" spans="1:14">
      <c r="A18" s="25">
        <f t="shared" si="1"/>
        <v>6</v>
      </c>
      <c r="B18" s="20" t="s">
        <v>204</v>
      </c>
      <c r="C18" s="20">
        <f t="shared" si="2"/>
        <v>2023</v>
      </c>
      <c r="E18" s="27"/>
      <c r="F18" s="582">
        <v>22970556.379999999</v>
      </c>
      <c r="G18" s="27"/>
      <c r="H18" s="27">
        <v>0</v>
      </c>
      <c r="I18" s="27">
        <v>0</v>
      </c>
      <c r="J18" s="28">
        <f t="shared" si="0"/>
        <v>22970556.379999999</v>
      </c>
      <c r="K18" s="28"/>
      <c r="L18" s="443"/>
      <c r="N18" s="444"/>
    </row>
    <row r="19" spans="1:14">
      <c r="A19" s="25">
        <f t="shared" si="1"/>
        <v>7</v>
      </c>
      <c r="B19" s="20" t="s">
        <v>205</v>
      </c>
      <c r="C19" s="20">
        <f t="shared" si="2"/>
        <v>2023</v>
      </c>
      <c r="E19" s="27"/>
      <c r="F19" s="582">
        <v>24792703.02</v>
      </c>
      <c r="G19" s="27"/>
      <c r="H19" s="27">
        <v>0</v>
      </c>
      <c r="I19" s="27">
        <v>0</v>
      </c>
      <c r="J19" s="28">
        <f t="shared" si="0"/>
        <v>24792703.02</v>
      </c>
      <c r="K19" s="28"/>
      <c r="L19" s="443"/>
      <c r="N19" s="444"/>
    </row>
    <row r="20" spans="1:14">
      <c r="A20" s="25">
        <f t="shared" si="1"/>
        <v>8</v>
      </c>
      <c r="B20" s="20" t="s">
        <v>206</v>
      </c>
      <c r="C20" s="20">
        <f t="shared" si="2"/>
        <v>2023</v>
      </c>
      <c r="E20" s="27"/>
      <c r="F20" s="582">
        <v>24792703.02</v>
      </c>
      <c r="G20" s="27"/>
      <c r="H20" s="27">
        <v>0</v>
      </c>
      <c r="I20" s="27">
        <v>0</v>
      </c>
      <c r="J20" s="28">
        <f t="shared" si="0"/>
        <v>24792703.02</v>
      </c>
      <c r="K20" s="28"/>
      <c r="L20" s="443"/>
      <c r="N20" s="444"/>
    </row>
    <row r="21" spans="1:14">
      <c r="A21" s="25">
        <f t="shared" si="1"/>
        <v>9</v>
      </c>
      <c r="B21" s="20" t="s">
        <v>207</v>
      </c>
      <c r="C21" s="20">
        <f t="shared" si="2"/>
        <v>2023</v>
      </c>
      <c r="E21" s="27"/>
      <c r="F21" s="582">
        <v>24792703.02</v>
      </c>
      <c r="G21" s="27"/>
      <c r="H21" s="27">
        <v>0</v>
      </c>
      <c r="I21" s="27">
        <v>0</v>
      </c>
      <c r="J21" s="28">
        <f t="shared" si="0"/>
        <v>24792703.02</v>
      </c>
      <c r="K21" s="28"/>
      <c r="L21" s="443"/>
      <c r="N21" s="444"/>
    </row>
    <row r="22" spans="1:14">
      <c r="A22" s="25">
        <f t="shared" si="1"/>
        <v>10</v>
      </c>
      <c r="B22" s="20" t="s">
        <v>208</v>
      </c>
      <c r="C22" s="20">
        <f t="shared" si="2"/>
        <v>2023</v>
      </c>
      <c r="E22" s="27"/>
      <c r="F22" s="582">
        <v>26542703.02</v>
      </c>
      <c r="G22" s="27"/>
      <c r="H22" s="27">
        <v>0</v>
      </c>
      <c r="I22" s="27">
        <v>0</v>
      </c>
      <c r="J22" s="28">
        <f t="shared" si="0"/>
        <v>26542703.02</v>
      </c>
      <c r="K22" s="28"/>
      <c r="L22" s="443"/>
      <c r="N22" s="444"/>
    </row>
    <row r="23" spans="1:14">
      <c r="A23" s="25">
        <f t="shared" si="1"/>
        <v>11</v>
      </c>
      <c r="B23" s="20" t="s">
        <v>209</v>
      </c>
      <c r="C23" s="20">
        <f t="shared" si="2"/>
        <v>2023</v>
      </c>
      <c r="E23" s="27"/>
      <c r="F23" s="582">
        <v>26542703.02</v>
      </c>
      <c r="G23" s="27"/>
      <c r="H23" s="27">
        <v>0</v>
      </c>
      <c r="I23" s="27">
        <v>0</v>
      </c>
      <c r="J23" s="28">
        <f t="shared" si="0"/>
        <v>26542703.02</v>
      </c>
      <c r="K23" s="28"/>
      <c r="L23" s="443"/>
      <c r="N23" s="444"/>
    </row>
    <row r="24" spans="1:14">
      <c r="A24" s="25">
        <f t="shared" si="1"/>
        <v>12</v>
      </c>
      <c r="B24" s="20" t="s">
        <v>210</v>
      </c>
      <c r="C24" s="20">
        <f t="shared" si="2"/>
        <v>2023</v>
      </c>
      <c r="E24" s="27"/>
      <c r="F24" s="582">
        <v>26542703.02</v>
      </c>
      <c r="G24" s="27"/>
      <c r="H24" s="27">
        <v>0</v>
      </c>
      <c r="I24" s="27">
        <v>0</v>
      </c>
      <c r="J24" s="28">
        <f t="shared" si="0"/>
        <v>26542703.02</v>
      </c>
      <c r="K24" s="28"/>
      <c r="L24" s="443"/>
      <c r="N24" s="444"/>
    </row>
    <row r="25" spans="1:14">
      <c r="A25" s="25">
        <f t="shared" si="1"/>
        <v>13</v>
      </c>
      <c r="B25" s="20" t="s">
        <v>199</v>
      </c>
      <c r="C25" s="20">
        <f t="shared" si="2"/>
        <v>2023</v>
      </c>
      <c r="E25" s="27"/>
      <c r="F25" s="582">
        <v>26542703.02</v>
      </c>
      <c r="G25" s="27"/>
      <c r="H25" s="27">
        <v>0</v>
      </c>
      <c r="I25" s="27">
        <v>0</v>
      </c>
      <c r="J25" s="28">
        <f t="shared" si="0"/>
        <v>26542703.02</v>
      </c>
      <c r="K25" s="28"/>
      <c r="L25" s="443"/>
      <c r="N25" s="444"/>
    </row>
    <row r="26" spans="1:14">
      <c r="A26" s="25">
        <f t="shared" si="1"/>
        <v>14</v>
      </c>
      <c r="E26" s="29"/>
      <c r="F26" s="29"/>
      <c r="G26" s="29"/>
      <c r="H26" s="29"/>
      <c r="I26" s="29"/>
      <c r="J26" s="28"/>
      <c r="K26" s="28"/>
    </row>
    <row r="27" spans="1:14">
      <c r="A27" s="25">
        <f t="shared" si="1"/>
        <v>15</v>
      </c>
      <c r="B27" s="20" t="s">
        <v>211</v>
      </c>
      <c r="E27" s="29">
        <f>SUM(E13:E25)/13</f>
        <v>0</v>
      </c>
      <c r="F27" s="29">
        <f>SUM(F13:F25)/13</f>
        <v>24329291.645384617</v>
      </c>
      <c r="G27" s="29">
        <f t="shared" ref="G27:I27" si="3">SUM(G13:G25)/13</f>
        <v>0</v>
      </c>
      <c r="H27" s="29">
        <f t="shared" si="3"/>
        <v>0</v>
      </c>
      <c r="I27" s="29">
        <f t="shared" si="3"/>
        <v>0</v>
      </c>
      <c r="J27" s="29">
        <f>SUM(J13:J25)/13</f>
        <v>24329291.645384617</v>
      </c>
      <c r="K27" s="29"/>
    </row>
    <row r="28" spans="1:14">
      <c r="A28" s="25">
        <f t="shared" si="1"/>
        <v>16</v>
      </c>
    </row>
    <row r="29" spans="1:14">
      <c r="A29" s="25">
        <f t="shared" si="1"/>
        <v>17</v>
      </c>
    </row>
    <row r="30" spans="1:14">
      <c r="A30" s="25">
        <f t="shared" si="1"/>
        <v>18</v>
      </c>
      <c r="B30" s="30" t="s">
        <v>212</v>
      </c>
      <c r="C30" s="31"/>
      <c r="D30" s="31"/>
      <c r="E30" s="32"/>
      <c r="F30" s="32"/>
      <c r="G30" s="33"/>
      <c r="H30" s="20"/>
      <c r="I30" s="34"/>
      <c r="J30" s="34"/>
      <c r="K30" s="34"/>
      <c r="L30" s="34"/>
    </row>
    <row r="31" spans="1:14">
      <c r="A31" s="25">
        <f t="shared" si="1"/>
        <v>19</v>
      </c>
      <c r="B31" s="35"/>
      <c r="E31" s="20"/>
      <c r="F31" s="23" t="s">
        <v>17</v>
      </c>
      <c r="G31" s="36"/>
      <c r="H31" s="20"/>
      <c r="I31" s="34" t="s">
        <v>213</v>
      </c>
      <c r="J31" s="34"/>
      <c r="K31" s="34"/>
      <c r="L31" s="34"/>
    </row>
    <row r="32" spans="1:14">
      <c r="A32" s="25">
        <f t="shared" si="1"/>
        <v>20</v>
      </c>
      <c r="B32" s="35"/>
      <c r="E32" s="20"/>
      <c r="F32" s="23"/>
      <c r="G32" s="36"/>
      <c r="H32" s="20"/>
      <c r="I32" s="34"/>
      <c r="J32" s="34"/>
      <c r="K32" s="34"/>
      <c r="L32" s="34"/>
    </row>
    <row r="33" spans="1:12">
      <c r="A33" s="25">
        <f t="shared" si="1"/>
        <v>21</v>
      </c>
      <c r="B33" s="35"/>
      <c r="D33" s="24" t="s">
        <v>193</v>
      </c>
      <c r="E33" s="20"/>
      <c r="F33" s="25" t="s">
        <v>214</v>
      </c>
      <c r="G33" s="36"/>
      <c r="H33" s="20"/>
      <c r="I33" s="34"/>
      <c r="J33" s="34"/>
      <c r="K33" s="34"/>
      <c r="L33" s="34"/>
    </row>
    <row r="34" spans="1:12">
      <c r="A34" s="25">
        <f t="shared" si="1"/>
        <v>22</v>
      </c>
      <c r="B34" s="35" t="s">
        <v>199</v>
      </c>
      <c r="C34" s="26">
        <v>2022</v>
      </c>
      <c r="E34" s="20"/>
      <c r="F34" s="583">
        <v>1774984</v>
      </c>
      <c r="G34" s="36"/>
      <c r="H34" s="20"/>
      <c r="I34" s="444">
        <f>F34+F13</f>
        <v>22937507.16</v>
      </c>
      <c r="J34" s="34"/>
      <c r="K34" s="34"/>
      <c r="L34" s="34"/>
    </row>
    <row r="35" spans="1:12">
      <c r="A35" s="25">
        <f t="shared" si="1"/>
        <v>23</v>
      </c>
      <c r="B35" s="35" t="s">
        <v>200</v>
      </c>
      <c r="C35" s="20">
        <f>C34+1</f>
        <v>2023</v>
      </c>
      <c r="E35" s="20"/>
      <c r="F35" s="583">
        <v>1774984</v>
      </c>
      <c r="G35" s="36"/>
      <c r="H35" s="20"/>
      <c r="I35" s="444">
        <f t="shared" ref="I35:I46" si="4">F35+F14</f>
        <v>24651062.109999999</v>
      </c>
      <c r="J35" s="34"/>
      <c r="K35" s="34"/>
      <c r="L35" s="34"/>
    </row>
    <row r="36" spans="1:12">
      <c r="A36" s="25">
        <f t="shared" si="1"/>
        <v>24</v>
      </c>
      <c r="B36" s="35" t="s">
        <v>201</v>
      </c>
      <c r="C36" s="20">
        <f>C35</f>
        <v>2023</v>
      </c>
      <c r="E36" s="20"/>
      <c r="F36" s="583">
        <v>1774984</v>
      </c>
      <c r="G36" s="36"/>
      <c r="H36" s="20"/>
      <c r="I36" s="444">
        <f t="shared" si="4"/>
        <v>24651062.109999999</v>
      </c>
      <c r="J36" s="34"/>
      <c r="K36" s="34"/>
      <c r="L36" s="34"/>
    </row>
    <row r="37" spans="1:12">
      <c r="A37" s="25">
        <f t="shared" si="1"/>
        <v>25</v>
      </c>
      <c r="B37" s="35" t="s">
        <v>202</v>
      </c>
      <c r="C37" s="20">
        <f t="shared" ref="C37:C46" si="5">C36</f>
        <v>2023</v>
      </c>
      <c r="E37" s="20"/>
      <c r="F37" s="583">
        <v>1774984</v>
      </c>
      <c r="G37" s="36"/>
      <c r="H37" s="20"/>
      <c r="I37" s="444">
        <f t="shared" si="4"/>
        <v>24651062.109999999</v>
      </c>
      <c r="J37" s="34"/>
      <c r="K37" s="34"/>
      <c r="L37" s="34"/>
    </row>
    <row r="38" spans="1:12">
      <c r="A38" s="25">
        <f t="shared" si="1"/>
        <v>26</v>
      </c>
      <c r="B38" s="35" t="s">
        <v>203</v>
      </c>
      <c r="C38" s="20">
        <f t="shared" si="5"/>
        <v>2023</v>
      </c>
      <c r="E38" s="20"/>
      <c r="F38" s="583">
        <v>1774984</v>
      </c>
      <c r="G38" s="36"/>
      <c r="H38" s="20"/>
      <c r="I38" s="444">
        <f t="shared" si="4"/>
        <v>24745540.379999999</v>
      </c>
      <c r="J38" s="34"/>
      <c r="K38" s="34"/>
      <c r="L38" s="34"/>
    </row>
    <row r="39" spans="1:12">
      <c r="A39" s="25">
        <f t="shared" si="1"/>
        <v>27</v>
      </c>
      <c r="B39" s="35" t="s">
        <v>204</v>
      </c>
      <c r="C39" s="20">
        <f t="shared" si="5"/>
        <v>2023</v>
      </c>
      <c r="E39" s="20"/>
      <c r="F39" s="583">
        <v>1774984</v>
      </c>
      <c r="G39" s="36"/>
      <c r="H39" s="20"/>
      <c r="I39" s="444">
        <f t="shared" si="4"/>
        <v>24745540.379999999</v>
      </c>
      <c r="J39" s="20"/>
      <c r="K39" s="20"/>
    </row>
    <row r="40" spans="1:12">
      <c r="A40" s="25">
        <f t="shared" si="1"/>
        <v>28</v>
      </c>
      <c r="B40" s="35" t="s">
        <v>205</v>
      </c>
      <c r="C40" s="20">
        <f t="shared" si="5"/>
        <v>2023</v>
      </c>
      <c r="E40" s="20"/>
      <c r="F40" s="583">
        <v>1774984</v>
      </c>
      <c r="G40" s="36"/>
      <c r="H40" s="20"/>
      <c r="I40" s="444">
        <f t="shared" si="4"/>
        <v>26567687.02</v>
      </c>
      <c r="J40" s="20"/>
      <c r="K40" s="20"/>
    </row>
    <row r="41" spans="1:12">
      <c r="A41" s="25">
        <f t="shared" si="1"/>
        <v>29</v>
      </c>
      <c r="B41" s="35" t="s">
        <v>206</v>
      </c>
      <c r="C41" s="20">
        <f t="shared" si="5"/>
        <v>2023</v>
      </c>
      <c r="E41" s="20"/>
      <c r="F41" s="583">
        <v>1774984</v>
      </c>
      <c r="G41" s="36"/>
      <c r="H41" s="20"/>
      <c r="I41" s="444">
        <f t="shared" si="4"/>
        <v>26567687.02</v>
      </c>
      <c r="J41" s="20"/>
      <c r="K41" s="20"/>
    </row>
    <row r="42" spans="1:12">
      <c r="A42" s="25">
        <f t="shared" si="1"/>
        <v>30</v>
      </c>
      <c r="B42" s="35" t="s">
        <v>207</v>
      </c>
      <c r="C42" s="20">
        <f t="shared" si="5"/>
        <v>2023</v>
      </c>
      <c r="E42" s="20"/>
      <c r="F42" s="583">
        <v>1774984</v>
      </c>
      <c r="G42" s="36"/>
      <c r="H42" s="20"/>
      <c r="I42" s="444">
        <f t="shared" si="4"/>
        <v>26567687.02</v>
      </c>
      <c r="J42" s="20"/>
      <c r="K42" s="20"/>
    </row>
    <row r="43" spans="1:12">
      <c r="A43" s="25">
        <f t="shared" si="1"/>
        <v>31</v>
      </c>
      <c r="B43" s="35" t="s">
        <v>208</v>
      </c>
      <c r="C43" s="20">
        <f t="shared" si="5"/>
        <v>2023</v>
      </c>
      <c r="E43" s="20"/>
      <c r="F43" s="583">
        <v>1774984</v>
      </c>
      <c r="G43" s="36"/>
      <c r="H43" s="20"/>
      <c r="I43" s="444">
        <f t="shared" si="4"/>
        <v>28317687.02</v>
      </c>
      <c r="J43" s="20"/>
      <c r="K43" s="20"/>
    </row>
    <row r="44" spans="1:12">
      <c r="A44" s="25">
        <f t="shared" si="1"/>
        <v>32</v>
      </c>
      <c r="B44" s="35" t="s">
        <v>209</v>
      </c>
      <c r="C44" s="20">
        <f t="shared" si="5"/>
        <v>2023</v>
      </c>
      <c r="E44" s="20"/>
      <c r="F44" s="583">
        <v>1774984</v>
      </c>
      <c r="G44" s="36"/>
      <c r="H44" s="20"/>
      <c r="I44" s="444">
        <f t="shared" si="4"/>
        <v>28317687.02</v>
      </c>
      <c r="J44" s="20"/>
      <c r="K44" s="20"/>
    </row>
    <row r="45" spans="1:12">
      <c r="A45" s="25">
        <f t="shared" si="1"/>
        <v>33</v>
      </c>
      <c r="B45" s="35" t="s">
        <v>210</v>
      </c>
      <c r="C45" s="20">
        <f t="shared" si="5"/>
        <v>2023</v>
      </c>
      <c r="E45" s="20"/>
      <c r="F45" s="583">
        <v>1774984</v>
      </c>
      <c r="G45" s="36"/>
      <c r="H45" s="20"/>
      <c r="I45" s="444">
        <f t="shared" si="4"/>
        <v>28317687.02</v>
      </c>
      <c r="J45" s="20"/>
      <c r="K45" s="20"/>
    </row>
    <row r="46" spans="1:12">
      <c r="A46" s="25">
        <f t="shared" si="1"/>
        <v>34</v>
      </c>
      <c r="B46" s="35" t="s">
        <v>199</v>
      </c>
      <c r="C46" s="20">
        <f t="shared" si="5"/>
        <v>2023</v>
      </c>
      <c r="E46" s="20"/>
      <c r="F46" s="583">
        <v>1774984</v>
      </c>
      <c r="G46" s="36"/>
      <c r="H46" s="20"/>
      <c r="I46" s="444">
        <f t="shared" si="4"/>
        <v>28317687.02</v>
      </c>
      <c r="J46" s="20"/>
      <c r="K46" s="20"/>
    </row>
    <row r="47" spans="1:12">
      <c r="A47" s="25">
        <f t="shared" si="1"/>
        <v>35</v>
      </c>
      <c r="B47" s="35"/>
      <c r="E47" s="20"/>
      <c r="F47" s="37"/>
      <c r="G47" s="36"/>
      <c r="H47" s="20"/>
      <c r="I47" s="20"/>
      <c r="J47" s="20"/>
      <c r="K47" s="20"/>
    </row>
    <row r="48" spans="1:12">
      <c r="A48" s="25">
        <f t="shared" si="1"/>
        <v>36</v>
      </c>
      <c r="B48" s="38" t="s">
        <v>211</v>
      </c>
      <c r="C48" s="39"/>
      <c r="D48" s="39"/>
      <c r="E48" s="39"/>
      <c r="F48" s="40">
        <f>SUM(F34:F46)/13</f>
        <v>1774984</v>
      </c>
      <c r="G48" s="41"/>
      <c r="H48" s="20"/>
      <c r="I48" s="20"/>
      <c r="J48" s="20"/>
      <c r="K48" s="20"/>
    </row>
    <row r="49" spans="1:3">
      <c r="A49" s="25">
        <f t="shared" si="1"/>
        <v>37</v>
      </c>
    </row>
    <row r="50" spans="1:3">
      <c r="A50" s="25">
        <f t="shared" si="1"/>
        <v>38</v>
      </c>
      <c r="B50" s="20" t="s">
        <v>215</v>
      </c>
    </row>
    <row r="51" spans="1:3">
      <c r="A51" s="25">
        <f t="shared" si="1"/>
        <v>39</v>
      </c>
      <c r="B51" s="21" t="s">
        <v>193</v>
      </c>
      <c r="C51" s="20" t="s">
        <v>216</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3"/>
  <sheetViews>
    <sheetView workbookViewId="0"/>
  </sheetViews>
  <sheetFormatPr defaultColWidth="9.140625" defaultRowHeight="15.75"/>
  <cols>
    <col min="1" max="1" width="8.7109375" style="21" customWidth="1"/>
    <col min="2" max="2" width="13.85546875" style="20" customWidth="1"/>
    <col min="3" max="3" width="9.140625" style="20"/>
    <col min="4" max="4" width="15" style="20" customWidth="1"/>
    <col min="5" max="6" width="16.42578125" style="21" customWidth="1"/>
    <col min="7" max="7" width="11.28515625" style="21" customWidth="1"/>
    <col min="8" max="10" width="16.42578125" style="21" customWidth="1"/>
    <col min="11" max="11" width="7.42578125" style="21" customWidth="1"/>
    <col min="12" max="12" width="17.5703125" style="20" customWidth="1"/>
    <col min="13" max="13" width="17.42578125" style="135" bestFit="1" customWidth="1"/>
    <col min="14" max="16384" width="9.140625" style="20"/>
  </cols>
  <sheetData>
    <row r="1" spans="1:13">
      <c r="J1" s="392" t="s">
        <v>584</v>
      </c>
    </row>
    <row r="2" spans="1:13" ht="26.25">
      <c r="C2" s="45" t="s">
        <v>1</v>
      </c>
      <c r="D2" s="46"/>
      <c r="E2" s="46"/>
      <c r="F2" s="46"/>
      <c r="G2" s="46"/>
      <c r="H2" s="46"/>
      <c r="I2" s="46"/>
      <c r="J2" s="46"/>
    </row>
    <row r="3" spans="1:13" ht="18.75">
      <c r="C3" s="393" t="s">
        <v>217</v>
      </c>
      <c r="D3" s="46"/>
      <c r="E3" s="46"/>
      <c r="F3" s="46"/>
      <c r="G3" s="46"/>
      <c r="H3" s="46"/>
      <c r="I3" s="46"/>
      <c r="J3" s="46"/>
    </row>
    <row r="4" spans="1:13">
      <c r="J4" s="21" t="s">
        <v>218</v>
      </c>
    </row>
    <row r="6" spans="1:13" ht="21">
      <c r="A6" s="336"/>
      <c r="I6" s="19"/>
    </row>
    <row r="7" spans="1:13">
      <c r="A7" s="19"/>
      <c r="B7" s="46"/>
      <c r="C7" s="19" t="str">
        <f ca="1">RIGHT(CELL("filename",D7),LEN(CELL("filename",D7))-FIND("]",CELL("filename",D7)))</f>
        <v>H-32A-WP02 - Revenue Credits</v>
      </c>
      <c r="D7" s="46"/>
      <c r="E7" s="46"/>
      <c r="F7" s="46"/>
      <c r="G7" s="46"/>
      <c r="H7" s="46"/>
      <c r="I7" s="46"/>
      <c r="J7" s="46"/>
    </row>
    <row r="8" spans="1:13">
      <c r="B8" s="286"/>
      <c r="C8" s="286"/>
      <c r="D8" s="286"/>
      <c r="E8" s="286"/>
      <c r="F8" s="286"/>
      <c r="G8" s="286"/>
      <c r="H8" s="286"/>
      <c r="I8" s="286"/>
      <c r="J8" s="286"/>
      <c r="K8" s="287"/>
      <c r="L8" s="288"/>
      <c r="M8" s="577"/>
    </row>
    <row r="9" spans="1:13">
      <c r="B9" s="288"/>
      <c r="C9" s="288"/>
      <c r="D9" s="288"/>
      <c r="E9" s="287"/>
      <c r="F9" s="287"/>
      <c r="G9" s="287"/>
      <c r="H9" s="287"/>
      <c r="I9" s="287"/>
      <c r="J9" s="287"/>
      <c r="K9" s="287"/>
      <c r="L9" s="288"/>
      <c r="M9" s="577"/>
    </row>
    <row r="10" spans="1:13">
      <c r="A10" s="19"/>
      <c r="B10" s="288"/>
      <c r="C10" s="288"/>
      <c r="D10" s="288" t="s">
        <v>219</v>
      </c>
      <c r="E10" s="287"/>
      <c r="F10" s="287"/>
      <c r="G10" s="287"/>
      <c r="H10" s="287"/>
      <c r="I10" s="287"/>
      <c r="J10" s="287"/>
      <c r="K10" s="287"/>
      <c r="L10" s="288"/>
      <c r="M10" s="577"/>
    </row>
    <row r="11" spans="1:13">
      <c r="A11" s="19"/>
      <c r="B11" s="288"/>
      <c r="C11" s="287" t="s">
        <v>8</v>
      </c>
      <c r="D11" s="288"/>
      <c r="E11" s="287"/>
      <c r="F11" s="287"/>
      <c r="G11" s="287"/>
      <c r="H11" s="287"/>
      <c r="I11" s="287"/>
      <c r="J11" s="287"/>
      <c r="K11" s="287"/>
      <c r="L11" s="288"/>
      <c r="M11" s="577"/>
    </row>
    <row r="12" spans="1:13">
      <c r="A12" s="19"/>
      <c r="B12" s="288"/>
      <c r="C12" s="302" t="s">
        <v>11</v>
      </c>
      <c r="D12" s="389" t="s">
        <v>29</v>
      </c>
      <c r="E12" s="287"/>
      <c r="F12" s="287"/>
      <c r="G12" s="287"/>
      <c r="H12" s="302" t="s">
        <v>27</v>
      </c>
      <c r="I12" s="303" t="s">
        <v>220</v>
      </c>
      <c r="J12" s="287"/>
      <c r="K12" s="287"/>
      <c r="L12" s="288"/>
      <c r="M12" s="577"/>
    </row>
    <row r="13" spans="1:13">
      <c r="A13" s="23"/>
      <c r="B13" s="290"/>
      <c r="C13" s="21" t="s">
        <v>18</v>
      </c>
      <c r="D13" s="21" t="s">
        <v>19</v>
      </c>
      <c r="E13" s="20"/>
      <c r="F13" s="20"/>
      <c r="G13" s="20"/>
      <c r="H13" s="21" t="s">
        <v>20</v>
      </c>
      <c r="I13" s="148" t="s">
        <v>21</v>
      </c>
      <c r="J13" s="20"/>
      <c r="K13" s="148"/>
      <c r="L13" s="288"/>
      <c r="M13" s="577"/>
    </row>
    <row r="14" spans="1:13">
      <c r="A14" s="48"/>
      <c r="B14" s="291"/>
      <c r="C14" s="291"/>
      <c r="D14" s="288"/>
      <c r="E14" s="291"/>
      <c r="F14" s="291"/>
      <c r="G14" s="291"/>
      <c r="H14" s="291" t="s">
        <v>221</v>
      </c>
      <c r="I14" s="20"/>
      <c r="J14" s="291"/>
      <c r="K14" s="288"/>
      <c r="L14" s="288"/>
      <c r="M14" s="577"/>
    </row>
    <row r="15" spans="1:13">
      <c r="A15" s="48"/>
      <c r="B15" s="291"/>
      <c r="C15" s="291"/>
      <c r="D15" s="288"/>
      <c r="E15" s="291"/>
      <c r="F15" s="291"/>
      <c r="G15" s="291"/>
      <c r="H15" s="291"/>
      <c r="I15" s="291"/>
      <c r="J15" s="291"/>
      <c r="K15" s="288"/>
      <c r="L15" s="288"/>
      <c r="M15" s="577"/>
    </row>
    <row r="16" spans="1:13">
      <c r="B16" s="287"/>
      <c r="C16" s="287">
        <v>1</v>
      </c>
      <c r="D16" s="50" t="s">
        <v>222</v>
      </c>
      <c r="E16" s="287"/>
      <c r="F16" s="287"/>
      <c r="G16" s="287"/>
      <c r="H16" s="301">
        <v>0</v>
      </c>
      <c r="I16" s="300"/>
      <c r="J16" s="300"/>
      <c r="K16" s="304"/>
      <c r="L16" s="304"/>
      <c r="M16" s="577"/>
    </row>
    <row r="17" spans="1:13">
      <c r="B17" s="288"/>
      <c r="C17" s="287">
        <f>C16+1</f>
        <v>2</v>
      </c>
      <c r="D17" s="288" t="s">
        <v>223</v>
      </c>
      <c r="E17" s="292"/>
      <c r="F17" s="292"/>
      <c r="G17" s="292"/>
      <c r="H17" s="308"/>
      <c r="I17" s="301"/>
      <c r="J17" s="304"/>
      <c r="K17" s="304"/>
      <c r="L17" s="304"/>
      <c r="M17" s="577"/>
    </row>
    <row r="18" spans="1:13">
      <c r="B18" s="288"/>
      <c r="C18" s="287">
        <f t="shared" ref="C18:C30" si="0">C17+1</f>
        <v>3</v>
      </c>
      <c r="D18" s="288" t="s">
        <v>224</v>
      </c>
      <c r="E18" s="292"/>
      <c r="F18" s="292"/>
      <c r="G18" s="292"/>
      <c r="H18" s="301">
        <f>H16-H17</f>
        <v>0</v>
      </c>
      <c r="I18" s="301"/>
      <c r="J18" s="304"/>
      <c r="K18" s="304"/>
      <c r="L18" s="304"/>
      <c r="M18" s="577"/>
    </row>
    <row r="19" spans="1:13">
      <c r="B19" s="288"/>
      <c r="C19" s="287">
        <f t="shared" si="0"/>
        <v>4</v>
      </c>
      <c r="D19" s="288"/>
      <c r="E19" s="292"/>
      <c r="F19" s="292"/>
      <c r="G19" s="292"/>
      <c r="H19" s="301"/>
      <c r="I19" s="301"/>
      <c r="J19" s="304"/>
      <c r="K19" s="304"/>
      <c r="L19" s="304"/>
      <c r="M19" s="577"/>
    </row>
    <row r="20" spans="1:13">
      <c r="B20" s="288"/>
      <c r="C20" s="287">
        <f t="shared" si="0"/>
        <v>5</v>
      </c>
      <c r="D20" s="288"/>
      <c r="E20" s="292"/>
      <c r="F20" s="292"/>
      <c r="G20" s="292"/>
      <c r="H20" s="301"/>
      <c r="I20" s="301"/>
      <c r="J20" s="304"/>
      <c r="K20" s="304"/>
      <c r="L20" s="304"/>
      <c r="M20" s="577"/>
    </row>
    <row r="21" spans="1:13">
      <c r="B21" s="288"/>
      <c r="C21" s="287">
        <f t="shared" si="0"/>
        <v>6</v>
      </c>
      <c r="D21" s="293"/>
      <c r="E21" s="292"/>
      <c r="F21" s="292"/>
      <c r="G21" s="292"/>
      <c r="H21" s="301"/>
      <c r="I21" s="301"/>
      <c r="J21" s="304"/>
      <c r="K21" s="304"/>
      <c r="L21" s="304"/>
      <c r="M21" s="577"/>
    </row>
    <row r="22" spans="1:13">
      <c r="A22" s="25"/>
      <c r="B22" s="288"/>
      <c r="C22" s="287">
        <f t="shared" si="0"/>
        <v>7</v>
      </c>
      <c r="D22" s="50" t="s">
        <v>225</v>
      </c>
      <c r="E22" s="294"/>
      <c r="F22" s="294"/>
      <c r="G22" s="294"/>
      <c r="H22" s="301">
        <v>0</v>
      </c>
      <c r="I22" s="301"/>
      <c r="J22" s="305"/>
      <c r="K22" s="305"/>
      <c r="L22" s="304"/>
      <c r="M22" s="577"/>
    </row>
    <row r="23" spans="1:13">
      <c r="A23" s="25"/>
      <c r="B23" s="288"/>
      <c r="C23" s="287">
        <f t="shared" si="0"/>
        <v>8</v>
      </c>
      <c r="D23" s="288" t="s">
        <v>226</v>
      </c>
      <c r="E23" s="294"/>
      <c r="F23" s="294"/>
      <c r="G23" s="294"/>
      <c r="H23" s="308"/>
      <c r="I23" s="301"/>
      <c r="J23" s="305"/>
      <c r="K23" s="305"/>
      <c r="L23" s="304"/>
      <c r="M23" s="577"/>
    </row>
    <row r="24" spans="1:13">
      <c r="A24" s="25"/>
      <c r="B24" s="288"/>
      <c r="C24" s="287">
        <f t="shared" si="0"/>
        <v>9</v>
      </c>
      <c r="D24" s="288" t="s">
        <v>227</v>
      </c>
      <c r="E24" s="294"/>
      <c r="F24" s="294"/>
      <c r="G24" s="294"/>
      <c r="H24" s="301">
        <f>H22-H23</f>
        <v>0</v>
      </c>
      <c r="I24" s="301"/>
      <c r="J24" s="305"/>
      <c r="K24" s="305"/>
      <c r="L24" s="304"/>
      <c r="M24" s="289"/>
    </row>
    <row r="25" spans="1:13">
      <c r="A25" s="25"/>
      <c r="B25" s="288"/>
      <c r="C25" s="287">
        <f t="shared" si="0"/>
        <v>10</v>
      </c>
      <c r="D25" s="288"/>
      <c r="E25" s="294"/>
      <c r="F25" s="294"/>
      <c r="G25" s="294"/>
      <c r="H25" s="301"/>
      <c r="I25" s="301"/>
      <c r="J25" s="305"/>
      <c r="K25" s="305"/>
      <c r="L25" s="304"/>
      <c r="M25" s="289"/>
    </row>
    <row r="26" spans="1:13">
      <c r="A26" s="25"/>
      <c r="B26" s="288"/>
      <c r="C26" s="287">
        <f t="shared" si="0"/>
        <v>11</v>
      </c>
      <c r="D26" s="288"/>
      <c r="E26" s="294"/>
      <c r="F26" s="294"/>
      <c r="G26" s="294"/>
      <c r="H26" s="301"/>
      <c r="I26" s="301"/>
      <c r="J26" s="305"/>
      <c r="K26" s="305"/>
      <c r="L26" s="304"/>
      <c r="M26" s="577"/>
    </row>
    <row r="27" spans="1:13">
      <c r="A27" s="25"/>
      <c r="B27" s="288"/>
      <c r="C27" s="287">
        <f t="shared" si="0"/>
        <v>12</v>
      </c>
      <c r="D27" s="288" t="s">
        <v>228</v>
      </c>
      <c r="E27" s="294"/>
      <c r="F27" s="294"/>
      <c r="G27" s="294"/>
      <c r="H27" s="301">
        <v>0</v>
      </c>
      <c r="I27" s="446" t="s">
        <v>615</v>
      </c>
      <c r="J27" s="305"/>
      <c r="K27" s="305"/>
      <c r="L27" s="304"/>
      <c r="M27" s="577"/>
    </row>
    <row r="28" spans="1:13">
      <c r="A28" s="25"/>
      <c r="B28" s="288"/>
      <c r="C28" s="287">
        <f t="shared" si="0"/>
        <v>13</v>
      </c>
      <c r="D28" s="288"/>
      <c r="E28" s="294"/>
      <c r="F28" s="294"/>
      <c r="G28" s="294"/>
      <c r="H28" s="301"/>
      <c r="I28" s="446"/>
      <c r="J28" s="305"/>
      <c r="K28" s="305"/>
      <c r="L28" s="304"/>
      <c r="M28" s="577"/>
    </row>
    <row r="29" spans="1:13">
      <c r="A29" s="25"/>
      <c r="B29" s="288"/>
      <c r="C29" s="287">
        <f t="shared" si="0"/>
        <v>14</v>
      </c>
      <c r="D29" s="288"/>
      <c r="E29" s="294"/>
      <c r="F29" s="294"/>
      <c r="G29" s="294"/>
      <c r="H29" s="301"/>
      <c r="I29" s="301"/>
      <c r="J29" s="305"/>
      <c r="K29" s="305"/>
      <c r="L29" s="304"/>
      <c r="M29" s="578"/>
    </row>
    <row r="30" spans="1:13">
      <c r="A30" s="25"/>
      <c r="B30" s="288"/>
      <c r="C30" s="287">
        <f t="shared" si="0"/>
        <v>15</v>
      </c>
      <c r="D30" s="288"/>
      <c r="E30" s="294"/>
      <c r="F30" s="294"/>
      <c r="G30" s="294"/>
      <c r="H30" s="301"/>
      <c r="I30" s="301"/>
      <c r="J30" s="305"/>
      <c r="K30" s="305"/>
      <c r="L30" s="304"/>
      <c r="M30" s="578"/>
    </row>
    <row r="31" spans="1:13">
      <c r="A31" s="25"/>
      <c r="B31" s="288"/>
      <c r="C31" s="288"/>
      <c r="D31" s="288"/>
      <c r="E31" s="294"/>
      <c r="F31" s="294"/>
      <c r="G31" s="294"/>
      <c r="H31" s="301"/>
      <c r="I31" s="301"/>
      <c r="J31" s="305"/>
      <c r="K31" s="305"/>
      <c r="L31" s="304"/>
      <c r="M31" s="289"/>
    </row>
    <row r="32" spans="1:13">
      <c r="A32" s="25"/>
      <c r="B32" s="288"/>
      <c r="C32" s="288"/>
      <c r="D32" s="288"/>
      <c r="E32" s="294"/>
      <c r="F32" s="294"/>
      <c r="G32" s="294"/>
      <c r="H32" s="301"/>
      <c r="I32" s="301"/>
      <c r="J32" s="305"/>
      <c r="K32" s="305"/>
      <c r="L32" s="304"/>
      <c r="M32" s="289"/>
    </row>
    <row r="33" spans="1:13">
      <c r="A33" s="25"/>
      <c r="B33" s="288"/>
      <c r="C33" s="288"/>
      <c r="D33" s="288"/>
      <c r="E33" s="294"/>
      <c r="F33" s="294"/>
      <c r="G33" s="294"/>
      <c r="H33" s="301"/>
      <c r="I33" s="301"/>
      <c r="J33" s="305"/>
      <c r="K33" s="305"/>
      <c r="L33" s="304"/>
      <c r="M33" s="289"/>
    </row>
    <row r="34" spans="1:13">
      <c r="A34" s="25"/>
      <c r="B34" s="288"/>
      <c r="C34" s="288"/>
      <c r="D34" s="288"/>
      <c r="E34" s="294"/>
      <c r="F34" s="294"/>
      <c r="G34" s="294"/>
      <c r="H34" s="301"/>
      <c r="I34" s="301"/>
      <c r="J34" s="305"/>
      <c r="K34" s="305"/>
      <c r="L34" s="304"/>
      <c r="M34" s="289"/>
    </row>
    <row r="35" spans="1:13">
      <c r="A35" s="25"/>
      <c r="B35" s="288"/>
      <c r="C35" s="288"/>
      <c r="D35" s="288"/>
      <c r="E35" s="294"/>
      <c r="F35" s="294"/>
      <c r="G35" s="294"/>
      <c r="H35" s="301"/>
      <c r="I35" s="301"/>
      <c r="J35" s="305"/>
      <c r="K35" s="305"/>
      <c r="L35" s="304"/>
      <c r="M35" s="289"/>
    </row>
    <row r="36" spans="1:13">
      <c r="A36" s="25"/>
      <c r="B36" s="288"/>
      <c r="C36" s="288"/>
      <c r="D36" s="288"/>
      <c r="E36" s="294"/>
      <c r="F36" s="294"/>
      <c r="G36" s="294"/>
      <c r="H36" s="301"/>
      <c r="I36" s="301"/>
      <c r="J36" s="301"/>
      <c r="K36" s="301"/>
      <c r="L36" s="304"/>
      <c r="M36" s="289"/>
    </row>
    <row r="37" spans="1:13">
      <c r="A37" s="25"/>
      <c r="B37" s="288"/>
      <c r="C37" s="288"/>
      <c r="D37" s="288"/>
      <c r="E37" s="287"/>
      <c r="F37" s="287"/>
      <c r="G37" s="287"/>
      <c r="H37" s="300"/>
      <c r="I37" s="300"/>
      <c r="J37" s="300"/>
      <c r="K37" s="300"/>
      <c r="L37" s="304"/>
      <c r="M37" s="289"/>
    </row>
    <row r="38" spans="1:13">
      <c r="A38" s="25"/>
      <c r="B38" s="288"/>
      <c r="C38" s="288"/>
      <c r="D38" s="288"/>
      <c r="E38" s="287"/>
      <c r="F38" s="287"/>
      <c r="G38" s="287"/>
      <c r="H38" s="300"/>
      <c r="I38" s="300"/>
      <c r="J38" s="300"/>
      <c r="K38" s="300"/>
      <c r="L38" s="304"/>
      <c r="M38" s="289"/>
    </row>
    <row r="39" spans="1:13">
      <c r="A39" s="25"/>
      <c r="B39" s="295"/>
      <c r="C39" s="296"/>
      <c r="D39" s="296"/>
      <c r="E39" s="297"/>
      <c r="F39" s="297"/>
      <c r="G39" s="297"/>
      <c r="H39" s="306"/>
      <c r="I39" s="306"/>
      <c r="J39" s="300"/>
      <c r="K39" s="306"/>
      <c r="L39" s="307"/>
      <c r="M39" s="298"/>
    </row>
    <row r="40" spans="1:13">
      <c r="A40" s="25"/>
      <c r="B40" s="288"/>
      <c r="C40" s="288"/>
      <c r="D40" s="288"/>
      <c r="E40" s="288"/>
      <c r="F40" s="299"/>
      <c r="G40" s="288"/>
      <c r="H40" s="304"/>
      <c r="I40" s="304"/>
      <c r="J40" s="304"/>
      <c r="K40" s="304"/>
      <c r="L40" s="304"/>
      <c r="M40" s="289"/>
    </row>
    <row r="41" spans="1:13">
      <c r="A41" s="25"/>
      <c r="B41" s="288"/>
      <c r="C41" s="288"/>
      <c r="D41" s="288"/>
      <c r="E41" s="288"/>
      <c r="F41" s="299"/>
      <c r="G41" s="288"/>
      <c r="H41" s="304"/>
      <c r="I41" s="304"/>
      <c r="J41" s="304"/>
      <c r="K41" s="304"/>
      <c r="L41" s="304"/>
      <c r="M41" s="289"/>
    </row>
    <row r="42" spans="1:13">
      <c r="A42" s="25"/>
      <c r="B42" s="288"/>
      <c r="C42" s="288"/>
      <c r="D42" s="293"/>
      <c r="E42" s="288"/>
      <c r="F42" s="292"/>
      <c r="G42" s="288"/>
      <c r="H42" s="304"/>
      <c r="I42" s="304"/>
      <c r="J42" s="304"/>
      <c r="K42" s="304"/>
      <c r="L42" s="304"/>
      <c r="M42" s="289"/>
    </row>
    <row r="43" spans="1:13">
      <c r="A43" s="25"/>
      <c r="B43" s="288"/>
      <c r="C43" s="288"/>
      <c r="D43" s="288"/>
      <c r="E43" s="288"/>
      <c r="F43" s="294"/>
      <c r="G43" s="288"/>
      <c r="H43" s="304"/>
      <c r="I43" s="304"/>
      <c r="J43" s="304"/>
      <c r="K43" s="304"/>
      <c r="L43" s="304"/>
      <c r="M43" s="289"/>
    </row>
    <row r="44" spans="1:13">
      <c r="A44" s="25"/>
      <c r="B44" s="288"/>
      <c r="C44" s="288"/>
      <c r="D44" s="288"/>
      <c r="E44" s="288"/>
      <c r="F44" s="294"/>
      <c r="G44" s="288"/>
      <c r="H44" s="304"/>
      <c r="I44" s="304"/>
      <c r="J44" s="304"/>
      <c r="K44" s="304"/>
      <c r="L44" s="304"/>
      <c r="M44" s="289"/>
    </row>
    <row r="45" spans="1:13">
      <c r="A45" s="25"/>
      <c r="B45" s="288"/>
      <c r="C45" s="288"/>
      <c r="D45" s="288"/>
      <c r="E45" s="288"/>
      <c r="F45" s="294"/>
      <c r="G45" s="288"/>
      <c r="H45" s="304"/>
      <c r="I45" s="304"/>
      <c r="J45" s="304"/>
      <c r="K45" s="304"/>
      <c r="L45" s="304"/>
      <c r="M45" s="289"/>
    </row>
    <row r="46" spans="1:13">
      <c r="A46" s="25"/>
      <c r="B46" s="288"/>
      <c r="C46" s="288"/>
      <c r="D46" s="288"/>
      <c r="E46" s="288"/>
      <c r="F46" s="294"/>
      <c r="G46" s="288"/>
      <c r="H46" s="288"/>
      <c r="I46" s="288"/>
      <c r="J46" s="288"/>
      <c r="K46" s="288"/>
      <c r="L46" s="288"/>
      <c r="M46" s="289"/>
    </row>
    <row r="47" spans="1:13">
      <c r="A47" s="25"/>
      <c r="B47" s="288"/>
      <c r="C47" s="288"/>
      <c r="D47" s="288"/>
      <c r="E47" s="288"/>
      <c r="F47" s="294"/>
      <c r="G47" s="288"/>
      <c r="H47" s="288"/>
      <c r="I47" s="288"/>
      <c r="J47" s="288"/>
      <c r="K47" s="288"/>
      <c r="L47" s="288"/>
      <c r="M47" s="289"/>
    </row>
    <row r="48" spans="1:13">
      <c r="A48" s="25"/>
      <c r="B48" s="288"/>
      <c r="C48" s="288"/>
      <c r="D48" s="288"/>
      <c r="E48" s="288"/>
      <c r="F48" s="294"/>
      <c r="G48" s="288"/>
      <c r="H48" s="288"/>
      <c r="I48" s="288"/>
      <c r="J48" s="288"/>
      <c r="K48" s="288"/>
      <c r="L48" s="288"/>
      <c r="M48" s="289"/>
    </row>
    <row r="49" spans="1:13">
      <c r="A49" s="25"/>
      <c r="B49" s="288"/>
      <c r="C49" s="288"/>
      <c r="D49" s="288"/>
      <c r="E49" s="288"/>
      <c r="F49" s="294"/>
      <c r="G49" s="288"/>
      <c r="H49" s="288"/>
      <c r="I49" s="288"/>
      <c r="J49" s="288"/>
      <c r="K49" s="288"/>
      <c r="L49" s="288"/>
      <c r="M49" s="289"/>
    </row>
    <row r="50" spans="1:13">
      <c r="A50" s="25"/>
      <c r="E50" s="20"/>
      <c r="F50" s="136"/>
      <c r="G50" s="20"/>
      <c r="H50" s="20"/>
      <c r="I50" s="20"/>
      <c r="J50" s="20"/>
      <c r="K50" s="20"/>
    </row>
    <row r="51" spans="1:13">
      <c r="A51" s="25"/>
      <c r="E51" s="20"/>
      <c r="F51" s="136"/>
      <c r="G51" s="20"/>
      <c r="H51" s="20"/>
      <c r="I51" s="20"/>
      <c r="J51" s="20"/>
      <c r="K51" s="20"/>
    </row>
    <row r="52" spans="1:13">
      <c r="A52" s="25"/>
      <c r="E52" s="20"/>
      <c r="F52" s="136"/>
      <c r="G52" s="20"/>
      <c r="H52" s="20"/>
      <c r="I52" s="20"/>
      <c r="J52" s="20"/>
      <c r="K52" s="20"/>
    </row>
    <row r="53" spans="1:13">
      <c r="A53" s="25"/>
      <c r="E53" s="20"/>
      <c r="F53" s="136"/>
      <c r="G53" s="20"/>
      <c r="H53" s="20"/>
      <c r="I53" s="20"/>
      <c r="J53" s="20"/>
      <c r="K53" s="20"/>
    </row>
    <row r="54" spans="1:13">
      <c r="A54" s="25"/>
      <c r="E54" s="20"/>
      <c r="F54" s="136"/>
      <c r="G54" s="20"/>
      <c r="H54" s="20"/>
      <c r="I54" s="20"/>
      <c r="J54" s="20"/>
      <c r="K54" s="20"/>
    </row>
    <row r="55" spans="1:13">
      <c r="A55" s="25"/>
      <c r="E55" s="20"/>
      <c r="F55" s="136"/>
      <c r="G55" s="20"/>
      <c r="H55" s="20"/>
      <c r="I55" s="20"/>
      <c r="J55" s="20"/>
      <c r="K55" s="20"/>
    </row>
    <row r="56" spans="1:13">
      <c r="A56" s="25"/>
      <c r="E56" s="20"/>
      <c r="F56" s="136"/>
      <c r="G56" s="20"/>
      <c r="H56" s="20"/>
      <c r="I56" s="20"/>
      <c r="J56" s="20"/>
      <c r="K56" s="20"/>
    </row>
    <row r="57" spans="1:13">
      <c r="A57" s="25"/>
      <c r="E57" s="20"/>
      <c r="F57" s="136"/>
      <c r="G57" s="20"/>
      <c r="H57" s="20"/>
      <c r="I57" s="20"/>
      <c r="J57" s="20"/>
      <c r="K57" s="20"/>
    </row>
    <row r="63" spans="1:13">
      <c r="A63" s="20"/>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topLeftCell="A8" workbookViewId="0"/>
  </sheetViews>
  <sheetFormatPr defaultColWidth="9.140625" defaultRowHeight="15"/>
  <cols>
    <col min="2" max="2" width="31.7109375" customWidth="1"/>
    <col min="3" max="3" width="12.85546875" customWidth="1"/>
    <col min="4" max="4" width="11.7109375" customWidth="1"/>
    <col min="5" max="5" width="12.5703125" bestFit="1" customWidth="1"/>
    <col min="6" max="6" width="16.28515625" customWidth="1"/>
    <col min="7" max="7" width="13" customWidth="1"/>
    <col min="8" max="8" width="15.85546875" customWidth="1"/>
    <col min="10" max="10" width="16.7109375" customWidth="1"/>
    <col min="11" max="11" width="39.7109375" bestFit="1" customWidth="1"/>
    <col min="12" max="12" width="3.28515625" customWidth="1"/>
    <col min="13" max="13" width="3" customWidth="1"/>
    <col min="14" max="14" width="2.85546875" customWidth="1"/>
    <col min="15" max="15" width="14.42578125" bestFit="1" customWidth="1"/>
    <col min="21" max="21" width="39.7109375" bestFit="1" customWidth="1"/>
    <col min="22" max="22" width="2.85546875" customWidth="1"/>
    <col min="23" max="23" width="2.42578125" customWidth="1"/>
    <col min="24" max="24" width="3.140625" customWidth="1"/>
    <col min="25" max="25" width="14.42578125" bestFit="1" customWidth="1"/>
  </cols>
  <sheetData>
    <row r="1" spans="1:26" ht="21">
      <c r="A1" s="336"/>
      <c r="G1" t="s">
        <v>144</v>
      </c>
    </row>
    <row r="2" spans="1:26" ht="15.75">
      <c r="J2" s="392" t="s">
        <v>595</v>
      </c>
    </row>
    <row r="3" spans="1:26" ht="26.25">
      <c r="B3" s="45" t="s">
        <v>1</v>
      </c>
      <c r="C3" s="333"/>
      <c r="D3" s="333"/>
      <c r="E3" s="333"/>
      <c r="F3" s="333"/>
    </row>
    <row r="4" spans="1:26" ht="18.75">
      <c r="B4" s="393" t="s">
        <v>229</v>
      </c>
      <c r="C4" s="333"/>
      <c r="D4" s="333"/>
      <c r="E4" s="333"/>
      <c r="F4" s="333"/>
      <c r="I4" t="s">
        <v>230</v>
      </c>
    </row>
    <row r="6" spans="1:26">
      <c r="B6" t="s">
        <v>231</v>
      </c>
    </row>
    <row r="7" spans="1:26">
      <c r="B7" s="17" t="s">
        <v>1</v>
      </c>
      <c r="C7" s="17"/>
      <c r="D7" s="17"/>
      <c r="E7" s="17"/>
      <c r="F7" s="17" t="s">
        <v>232</v>
      </c>
      <c r="K7" s="17" t="s">
        <v>1</v>
      </c>
      <c r="L7" s="333"/>
      <c r="M7" s="333"/>
      <c r="N7" s="333"/>
      <c r="O7" s="333"/>
      <c r="U7" s="17" t="s">
        <v>1</v>
      </c>
      <c r="V7" s="333"/>
      <c r="W7" s="333"/>
      <c r="X7" s="333"/>
      <c r="Y7" s="333"/>
    </row>
    <row r="8" spans="1:26">
      <c r="B8" s="17" t="s">
        <v>233</v>
      </c>
      <c r="C8" s="17"/>
      <c r="D8" s="17"/>
      <c r="E8" s="17"/>
      <c r="F8" s="333" t="s">
        <v>234</v>
      </c>
      <c r="K8" s="17" t="s">
        <v>235</v>
      </c>
      <c r="L8" s="333"/>
      <c r="M8" s="333"/>
      <c r="N8" s="333"/>
      <c r="O8" s="333"/>
      <c r="U8" s="17" t="s">
        <v>235</v>
      </c>
      <c r="V8" s="333"/>
      <c r="W8" s="333"/>
      <c r="X8" s="333"/>
      <c r="Y8" s="333"/>
    </row>
    <row r="9" spans="1:26">
      <c r="B9" s="17"/>
      <c r="C9" s="17"/>
      <c r="D9" s="17"/>
      <c r="E9" s="17"/>
      <c r="F9" s="14" t="s">
        <v>236</v>
      </c>
    </row>
    <row r="10" spans="1:26">
      <c r="B10" s="17"/>
      <c r="C10" s="17"/>
      <c r="D10" s="17"/>
      <c r="E10" s="17"/>
      <c r="F10" s="335">
        <v>2018</v>
      </c>
      <c r="K10" s="17"/>
      <c r="L10" s="17"/>
      <c r="M10" s="17"/>
      <c r="N10" s="17"/>
      <c r="O10" s="333" t="s">
        <v>234</v>
      </c>
      <c r="U10" s="17"/>
      <c r="V10" s="17"/>
      <c r="W10" s="17"/>
      <c r="X10" s="17"/>
      <c r="Y10" s="333" t="s">
        <v>234</v>
      </c>
    </row>
    <row r="11" spans="1:26">
      <c r="O11" s="14" t="s">
        <v>236</v>
      </c>
      <c r="Y11" s="14" t="s">
        <v>236</v>
      </c>
    </row>
    <row r="12" spans="1:26">
      <c r="B12" s="526" t="s">
        <v>237</v>
      </c>
      <c r="C12" s="526"/>
      <c r="D12" s="526"/>
      <c r="E12" s="526"/>
      <c r="G12" s="524"/>
      <c r="K12" s="524" t="s">
        <v>238</v>
      </c>
      <c r="L12" s="524"/>
      <c r="M12" s="524"/>
      <c r="N12" s="524"/>
      <c r="O12" s="332">
        <v>2019</v>
      </c>
      <c r="P12" s="524"/>
      <c r="U12" s="524" t="s">
        <v>238</v>
      </c>
      <c r="V12" s="524"/>
      <c r="W12" s="524"/>
      <c r="X12" s="524"/>
      <c r="Y12" s="332">
        <v>2020</v>
      </c>
      <c r="Z12" s="524"/>
    </row>
    <row r="13" spans="1:26">
      <c r="B13" s="526"/>
      <c r="C13" s="526"/>
      <c r="D13" s="526"/>
      <c r="E13" s="526"/>
      <c r="F13" s="538"/>
      <c r="G13" s="524"/>
      <c r="K13" s="526" t="s">
        <v>239</v>
      </c>
      <c r="L13" s="526"/>
      <c r="M13" s="526"/>
      <c r="N13" s="526"/>
      <c r="O13" s="538"/>
      <c r="P13" s="524"/>
      <c r="U13" s="526" t="s">
        <v>239</v>
      </c>
      <c r="V13" s="526"/>
      <c r="W13" s="526"/>
      <c r="X13" s="526"/>
      <c r="Y13" s="538">
        <v>0</v>
      </c>
      <c r="Z13" s="524"/>
    </row>
    <row r="14" spans="1:26">
      <c r="B14" s="526"/>
      <c r="C14" s="526"/>
      <c r="D14" s="526"/>
      <c r="E14" s="526"/>
      <c r="F14" s="538"/>
      <c r="G14" s="524"/>
      <c r="K14" s="526" t="s">
        <v>239</v>
      </c>
      <c r="L14" s="526"/>
      <c r="M14" s="526"/>
      <c r="N14" s="526"/>
      <c r="O14" s="538">
        <v>0</v>
      </c>
      <c r="P14" s="524"/>
      <c r="U14" s="526" t="s">
        <v>239</v>
      </c>
      <c r="V14" s="526"/>
      <c r="W14" s="526"/>
      <c r="X14" s="526"/>
      <c r="Y14" s="538">
        <v>0</v>
      </c>
      <c r="Z14" s="524"/>
    </row>
    <row r="15" spans="1:26">
      <c r="B15" s="526" t="s">
        <v>240</v>
      </c>
      <c r="C15" s="526"/>
      <c r="D15" s="526"/>
      <c r="E15" s="526"/>
      <c r="F15" s="338">
        <f>'Detail of 3-Yr AEP'!D18</f>
        <v>8550.02</v>
      </c>
      <c r="G15" s="539"/>
      <c r="K15" s="526" t="s">
        <v>239</v>
      </c>
      <c r="L15" s="526"/>
      <c r="M15" s="526"/>
      <c r="N15" s="526"/>
      <c r="O15" s="538">
        <v>0</v>
      </c>
      <c r="P15" s="524"/>
      <c r="U15" s="526" t="s">
        <v>239</v>
      </c>
      <c r="V15" s="526"/>
      <c r="W15" s="526"/>
      <c r="X15" s="526"/>
      <c r="Y15" s="538">
        <v>0</v>
      </c>
      <c r="Z15" s="524"/>
    </row>
    <row r="16" spans="1:26" ht="17.25">
      <c r="B16" s="526" t="s">
        <v>241</v>
      </c>
      <c r="C16" s="526"/>
      <c r="D16" s="526"/>
      <c r="E16" s="526"/>
      <c r="F16" s="338">
        <f>'Detail of 3-Yr AEP'!D20</f>
        <v>678.08</v>
      </c>
      <c r="G16" s="539"/>
      <c r="K16" s="526" t="s">
        <v>239</v>
      </c>
      <c r="L16" s="526"/>
      <c r="M16" s="526"/>
      <c r="N16" s="526"/>
      <c r="O16" s="334">
        <v>0</v>
      </c>
      <c r="P16" s="524"/>
      <c r="U16" s="526" t="s">
        <v>239</v>
      </c>
      <c r="V16" s="526"/>
      <c r="W16" s="526"/>
      <c r="X16" s="526"/>
      <c r="Y16" s="334">
        <v>0</v>
      </c>
      <c r="Z16" s="524"/>
    </row>
    <row r="17" spans="2:26" ht="17.25">
      <c r="B17" s="526" t="s">
        <v>242</v>
      </c>
      <c r="C17" s="481"/>
      <c r="D17" s="481"/>
      <c r="E17" s="481"/>
      <c r="F17" s="433">
        <f>'Detail of 3-Yr AEP'!D15</f>
        <v>36117.360000000001</v>
      </c>
      <c r="G17" s="539"/>
      <c r="K17" s="526"/>
      <c r="L17" s="526"/>
      <c r="M17" s="526"/>
      <c r="N17" s="526"/>
      <c r="O17" s="334"/>
      <c r="P17" s="524"/>
      <c r="U17" s="526"/>
      <c r="V17" s="526"/>
      <c r="W17" s="526"/>
      <c r="X17" s="526"/>
      <c r="Y17" s="334"/>
      <c r="Z17" s="524"/>
    </row>
    <row r="18" spans="2:26" ht="17.25">
      <c r="B18" s="526" t="s">
        <v>243</v>
      </c>
      <c r="C18" s="526"/>
      <c r="D18" s="526"/>
      <c r="E18" s="526"/>
      <c r="F18" s="338">
        <f>'Detail of 3-Yr AEP'!D13+'Detail of 3-Yr AEP'!D14+'Detail of 3-Yr AEP'!D19+'Detail of 3-Yr AEP'!D21</f>
        <v>50595.360000000001</v>
      </c>
      <c r="G18" s="539"/>
      <c r="K18" s="526"/>
      <c r="L18" s="526"/>
      <c r="M18" s="526"/>
      <c r="N18" s="526"/>
      <c r="O18" s="334"/>
      <c r="P18" s="524"/>
      <c r="U18" s="526"/>
      <c r="V18" s="526"/>
      <c r="W18" s="526"/>
      <c r="X18" s="526"/>
      <c r="Y18" s="334"/>
      <c r="Z18" s="524"/>
    </row>
    <row r="19" spans="2:26" ht="17.25">
      <c r="B19" s="526" t="s">
        <v>244</v>
      </c>
      <c r="C19" s="526"/>
      <c r="D19" s="526"/>
      <c r="E19" s="526"/>
      <c r="F19" s="433">
        <f>'Detail of 3-Yr AEP'!D16+'Detail of 3-Yr AEP'!D17</f>
        <v>74597.759999999995</v>
      </c>
      <c r="G19" s="539"/>
      <c r="K19" s="526"/>
      <c r="L19" s="526"/>
      <c r="M19" s="526"/>
      <c r="N19" s="526"/>
      <c r="O19" s="334"/>
      <c r="P19" s="524"/>
      <c r="U19" s="526"/>
      <c r="V19" s="526"/>
      <c r="W19" s="526"/>
      <c r="X19" s="526"/>
      <c r="Y19" s="334"/>
      <c r="Z19" s="524"/>
    </row>
    <row r="20" spans="2:26" ht="17.25">
      <c r="B20" s="526"/>
      <c r="C20" s="526"/>
      <c r="D20" s="526"/>
      <c r="E20" s="526"/>
      <c r="F20" s="338"/>
      <c r="G20" s="539"/>
      <c r="K20" s="526"/>
      <c r="L20" s="526"/>
      <c r="M20" s="526"/>
      <c r="N20" s="526"/>
      <c r="O20" s="334"/>
      <c r="P20" s="524"/>
      <c r="U20" s="526"/>
      <c r="V20" s="526"/>
      <c r="W20" s="526"/>
      <c r="X20" s="526"/>
      <c r="Y20" s="334"/>
      <c r="Z20" s="524"/>
    </row>
    <row r="21" spans="2:26" ht="17.25">
      <c r="B21" s="526"/>
      <c r="C21" s="526"/>
      <c r="D21" s="526"/>
      <c r="E21" s="526"/>
      <c r="F21" s="338"/>
      <c r="G21" s="524"/>
      <c r="K21" s="526"/>
      <c r="L21" s="526"/>
      <c r="M21" s="526"/>
      <c r="N21" s="526"/>
      <c r="O21" s="334"/>
      <c r="P21" s="524"/>
      <c r="U21" s="526"/>
      <c r="V21" s="526"/>
      <c r="W21" s="526"/>
      <c r="X21" s="526"/>
      <c r="Y21" s="334"/>
      <c r="Z21" s="524"/>
    </row>
    <row r="22" spans="2:26" ht="17.25">
      <c r="B22" s="330"/>
      <c r="C22" s="526"/>
      <c r="D22" s="526"/>
      <c r="E22" s="526"/>
      <c r="F22" s="338"/>
      <c r="G22" s="524"/>
      <c r="K22" s="526"/>
      <c r="L22" s="526"/>
      <c r="M22" s="526"/>
      <c r="N22" s="526"/>
      <c r="O22" s="334"/>
      <c r="P22" s="524"/>
      <c r="U22" s="526"/>
      <c r="V22" s="526"/>
      <c r="W22" s="526"/>
      <c r="X22" s="526"/>
      <c r="Y22" s="334"/>
      <c r="Z22" s="524"/>
    </row>
    <row r="23" spans="2:26" ht="17.25">
      <c r="B23" s="526"/>
      <c r="C23" s="526"/>
      <c r="D23" s="526"/>
      <c r="E23" s="526"/>
      <c r="F23" s="338"/>
      <c r="G23" s="524"/>
      <c r="K23" s="526"/>
      <c r="L23" s="526"/>
      <c r="M23" s="526"/>
      <c r="N23" s="526"/>
      <c r="O23" s="334"/>
      <c r="P23" s="524"/>
      <c r="U23" s="526"/>
      <c r="V23" s="526"/>
      <c r="W23" s="526"/>
      <c r="X23" s="526"/>
      <c r="Y23" s="334"/>
      <c r="Z23" s="524"/>
    </row>
    <row r="24" spans="2:26" ht="17.25">
      <c r="B24" s="526"/>
      <c r="C24" s="526"/>
      <c r="D24" s="526"/>
      <c r="E24" s="526"/>
      <c r="F24" s="338"/>
      <c r="G24" s="524"/>
      <c r="K24" s="526"/>
      <c r="L24" s="526"/>
      <c r="M24" s="526"/>
      <c r="N24" s="526"/>
      <c r="O24" s="334"/>
      <c r="P24" s="524"/>
      <c r="U24" s="526"/>
      <c r="V24" s="526"/>
      <c r="W24" s="526"/>
      <c r="X24" s="526"/>
      <c r="Y24" s="334"/>
      <c r="Z24" s="524"/>
    </row>
    <row r="25" spans="2:26" ht="17.25">
      <c r="B25" s="438"/>
      <c r="C25" s="438"/>
      <c r="D25" s="438"/>
      <c r="E25" s="438"/>
      <c r="F25" s="338"/>
      <c r="G25" s="524"/>
      <c r="K25" s="526"/>
      <c r="L25" s="526"/>
      <c r="M25" s="526"/>
      <c r="N25" s="526"/>
      <c r="O25" s="334"/>
      <c r="P25" s="524"/>
      <c r="U25" s="526"/>
      <c r="V25" s="526"/>
      <c r="W25" s="526"/>
      <c r="X25" s="526"/>
      <c r="Y25" s="334"/>
      <c r="Z25" s="524"/>
    </row>
    <row r="26" spans="2:26" ht="17.25">
      <c r="B26" s="438"/>
      <c r="C26" s="438"/>
      <c r="D26" s="438"/>
      <c r="E26" s="438"/>
      <c r="F26" s="338"/>
      <c r="G26" s="524"/>
      <c r="K26" s="526"/>
      <c r="L26" s="526"/>
      <c r="M26" s="526"/>
      <c r="N26" s="526"/>
      <c r="O26" s="334"/>
      <c r="P26" s="524"/>
      <c r="U26" s="526"/>
      <c r="V26" s="526"/>
      <c r="W26" s="526"/>
      <c r="X26" s="526"/>
      <c r="Y26" s="334"/>
      <c r="Z26" s="524"/>
    </row>
    <row r="27" spans="2:26" ht="17.25">
      <c r="B27" s="438"/>
      <c r="C27" s="438"/>
      <c r="D27" s="438"/>
      <c r="E27" s="438"/>
      <c r="F27" s="338"/>
      <c r="G27" s="524"/>
      <c r="K27" s="526"/>
      <c r="L27" s="526"/>
      <c r="M27" s="526"/>
      <c r="N27" s="526"/>
      <c r="O27" s="334"/>
      <c r="P27" s="524"/>
      <c r="U27" s="526"/>
      <c r="V27" s="526"/>
      <c r="W27" s="526"/>
      <c r="X27" s="526"/>
      <c r="Y27" s="334"/>
      <c r="Z27" s="524"/>
    </row>
    <row r="28" spans="2:26" ht="17.25">
      <c r="B28" s="526"/>
      <c r="C28" s="526"/>
      <c r="D28" s="526"/>
      <c r="E28" s="526"/>
      <c r="F28" s="338"/>
      <c r="G28" s="524"/>
      <c r="K28" s="526"/>
      <c r="L28" s="526"/>
      <c r="M28" s="526"/>
      <c r="N28" s="526"/>
      <c r="O28" s="334"/>
      <c r="P28" s="524"/>
      <c r="U28" s="526"/>
      <c r="V28" s="526"/>
      <c r="W28" s="526"/>
      <c r="X28" s="526"/>
      <c r="Y28" s="334"/>
      <c r="Z28" s="524"/>
    </row>
    <row r="29" spans="2:26">
      <c r="B29" s="524" t="s">
        <v>245</v>
      </c>
      <c r="C29" s="524"/>
      <c r="D29" s="524"/>
      <c r="E29" s="524"/>
      <c r="F29" s="540">
        <f>SUM(F14:F28)</f>
        <v>170538.58000000002</v>
      </c>
      <c r="G29" s="520" t="s">
        <v>246</v>
      </c>
      <c r="H29" s="519"/>
      <c r="K29" s="524" t="s">
        <v>247</v>
      </c>
      <c r="L29" s="524"/>
      <c r="M29" s="524"/>
      <c r="N29" s="524"/>
      <c r="O29" s="541">
        <f>SUM(O13:O16)</f>
        <v>0</v>
      </c>
      <c r="P29" s="524"/>
      <c r="U29" s="524" t="s">
        <v>247</v>
      </c>
      <c r="V29" s="524"/>
      <c r="W29" s="524"/>
      <c r="X29" s="524"/>
      <c r="Y29" s="541">
        <f>SUM(Y13:Y16)</f>
        <v>0</v>
      </c>
      <c r="Z29" s="524"/>
    </row>
    <row r="30" spans="2:26">
      <c r="B30" s="524"/>
      <c r="C30" s="524"/>
      <c r="D30" s="524"/>
      <c r="E30" s="524"/>
      <c r="F30" s="524"/>
      <c r="G30" s="524"/>
      <c r="K30" s="524"/>
      <c r="L30" s="524"/>
      <c r="M30" s="524"/>
      <c r="N30" s="524"/>
      <c r="O30" s="524"/>
      <c r="P30" s="524"/>
      <c r="U30" s="524"/>
      <c r="V30" s="524"/>
      <c r="W30" s="524"/>
      <c r="X30" s="524"/>
      <c r="Y30" s="524"/>
      <c r="Z30" s="524"/>
    </row>
    <row r="31" spans="2:26">
      <c r="B31" s="524" t="s">
        <v>248</v>
      </c>
      <c r="C31" s="524"/>
      <c r="D31" s="524"/>
      <c r="E31" s="524"/>
      <c r="F31" s="542">
        <v>2</v>
      </c>
      <c r="G31" s="524" t="s">
        <v>249</v>
      </c>
      <c r="K31" s="524" t="s">
        <v>248</v>
      </c>
      <c r="L31" s="524"/>
      <c r="M31" s="524"/>
      <c r="N31" s="524"/>
      <c r="O31" s="543">
        <v>2</v>
      </c>
      <c r="P31" s="524" t="s">
        <v>249</v>
      </c>
      <c r="U31" s="524" t="s">
        <v>248</v>
      </c>
      <c r="V31" s="524"/>
      <c r="W31" s="524"/>
      <c r="X31" s="524"/>
      <c r="Y31" s="543">
        <v>2</v>
      </c>
      <c r="Z31" s="524" t="s">
        <v>250</v>
      </c>
    </row>
    <row r="32" spans="2:26">
      <c r="B32" s="524"/>
      <c r="C32" s="524"/>
      <c r="D32" s="524"/>
      <c r="E32" s="524"/>
      <c r="F32" s="524"/>
      <c r="G32" s="524"/>
      <c r="K32" s="524"/>
      <c r="L32" s="524"/>
      <c r="M32" s="524"/>
      <c r="N32" s="524"/>
      <c r="O32" s="524"/>
      <c r="P32" s="524"/>
      <c r="U32" s="524"/>
      <c r="V32" s="524"/>
      <c r="W32" s="524"/>
      <c r="X32" s="524"/>
      <c r="Y32" s="524"/>
      <c r="Z32" s="524"/>
    </row>
    <row r="33" spans="2:26">
      <c r="B33" s="524" t="s">
        <v>251</v>
      </c>
      <c r="C33" s="524"/>
      <c r="D33" s="524"/>
      <c r="E33" s="524"/>
      <c r="F33" s="542">
        <v>3</v>
      </c>
      <c r="G33" s="524" t="s">
        <v>252</v>
      </c>
      <c r="K33" s="524" t="s">
        <v>251</v>
      </c>
      <c r="L33" s="524"/>
      <c r="M33" s="524"/>
      <c r="N33" s="524"/>
      <c r="O33" s="543">
        <v>3</v>
      </c>
      <c r="P33" s="524" t="s">
        <v>253</v>
      </c>
      <c r="U33" s="524" t="s">
        <v>251</v>
      </c>
      <c r="V33" s="524"/>
      <c r="W33" s="524"/>
      <c r="X33" s="524"/>
      <c r="Y33" s="543">
        <v>3</v>
      </c>
      <c r="Z33" s="524" t="s">
        <v>253</v>
      </c>
    </row>
    <row r="34" spans="2:26">
      <c r="B34" s="524"/>
      <c r="C34" s="524"/>
      <c r="D34" s="524"/>
      <c r="E34" s="524"/>
      <c r="F34" s="524"/>
      <c r="G34" s="524"/>
      <c r="K34" s="524"/>
      <c r="L34" s="524"/>
      <c r="M34" s="524"/>
      <c r="N34" s="524"/>
      <c r="O34" s="524"/>
      <c r="P34" s="524"/>
      <c r="U34" s="524"/>
      <c r="V34" s="524"/>
      <c r="W34" s="524"/>
      <c r="X34" s="524"/>
      <c r="Y34" s="524"/>
      <c r="Z34" s="524"/>
    </row>
    <row r="35" spans="2:26">
      <c r="B35" s="524" t="s">
        <v>254</v>
      </c>
      <c r="C35" s="524"/>
      <c r="D35" s="524"/>
      <c r="E35" s="524"/>
      <c r="F35" s="555">
        <f>F29/F31/F33</f>
        <v>28423.096666666668</v>
      </c>
      <c r="G35" s="553" t="s">
        <v>618</v>
      </c>
      <c r="K35" s="524" t="s">
        <v>254</v>
      </c>
      <c r="L35" s="524"/>
      <c r="M35" s="524"/>
      <c r="N35" s="524"/>
      <c r="O35" s="541">
        <f>O29/O31/O33</f>
        <v>0</v>
      </c>
      <c r="P35" s="524" t="s">
        <v>255</v>
      </c>
      <c r="U35" s="524" t="s">
        <v>254</v>
      </c>
      <c r="V35" s="524"/>
      <c r="W35" s="524"/>
      <c r="X35" s="524"/>
      <c r="Y35" s="541">
        <f>Y29/Y31/Y33</f>
        <v>0</v>
      </c>
      <c r="Z35" s="524" t="s">
        <v>255</v>
      </c>
    </row>
    <row r="36" spans="2:26">
      <c r="B36" s="524" t="s">
        <v>256</v>
      </c>
      <c r="C36" s="524"/>
      <c r="D36" s="524"/>
      <c r="E36" s="524"/>
      <c r="F36" s="540">
        <f>F29/F31</f>
        <v>85269.290000000008</v>
      </c>
      <c r="G36" s="524"/>
      <c r="K36" s="524"/>
      <c r="L36" s="524"/>
      <c r="M36" s="524"/>
      <c r="N36" s="524"/>
      <c r="O36" s="541"/>
      <c r="P36" s="524"/>
      <c r="U36" s="524"/>
      <c r="V36" s="524"/>
      <c r="W36" s="524"/>
      <c r="X36" s="524"/>
      <c r="Y36" s="541"/>
      <c r="Z36" s="524"/>
    </row>
    <row r="37" spans="2:26">
      <c r="B37" s="524"/>
      <c r="C37" s="524"/>
      <c r="D37" s="524"/>
      <c r="E37" s="524"/>
      <c r="F37" s="544"/>
      <c r="G37" s="524"/>
      <c r="K37" s="524"/>
      <c r="L37" s="524"/>
      <c r="M37" s="524"/>
      <c r="N37" s="524"/>
      <c r="O37" s="541"/>
      <c r="P37" s="524"/>
      <c r="U37" s="524"/>
      <c r="V37" s="524"/>
      <c r="W37" s="524"/>
      <c r="X37" s="524"/>
      <c r="Y37" s="541"/>
      <c r="Z37" s="524"/>
    </row>
    <row r="38" spans="2:26">
      <c r="B38" s="524"/>
      <c r="C38" s="524"/>
      <c r="D38" s="524"/>
      <c r="E38" s="524"/>
      <c r="F38" s="541"/>
      <c r="G38" s="524"/>
      <c r="K38" s="524" t="s">
        <v>258</v>
      </c>
      <c r="L38" s="524"/>
      <c r="M38" s="524"/>
      <c r="N38" s="524"/>
      <c r="O38" s="541">
        <f>O29/O31</f>
        <v>0</v>
      </c>
      <c r="P38" s="524" t="s">
        <v>257</v>
      </c>
      <c r="U38" s="524" t="s">
        <v>258</v>
      </c>
      <c r="V38" s="524"/>
      <c r="W38" s="524"/>
      <c r="X38" s="524"/>
      <c r="Y38" s="541">
        <f>Y29/Y31</f>
        <v>0</v>
      </c>
      <c r="Z38" s="524" t="s">
        <v>257</v>
      </c>
    </row>
    <row r="39" spans="2:26">
      <c r="B39" s="524"/>
      <c r="C39" s="524"/>
      <c r="D39" s="524"/>
      <c r="E39" s="524"/>
      <c r="F39" s="541"/>
      <c r="G39" s="524"/>
      <c r="K39" s="524"/>
      <c r="L39" s="524"/>
      <c r="M39" s="524"/>
      <c r="N39" s="524"/>
      <c r="O39" s="541"/>
      <c r="P39" s="524"/>
      <c r="U39" s="524"/>
      <c r="V39" s="524"/>
      <c r="W39" s="524"/>
      <c r="X39" s="524"/>
      <c r="Y39" s="541"/>
      <c r="Z39" s="524"/>
    </row>
    <row r="41" spans="2:26">
      <c r="B41" s="249" t="s">
        <v>259</v>
      </c>
      <c r="F41" s="14"/>
      <c r="G41" s="14"/>
      <c r="H41" s="14" t="s">
        <v>260</v>
      </c>
    </row>
    <row r="42" spans="2:26">
      <c r="F42" s="15" t="s">
        <v>31</v>
      </c>
      <c r="G42" s="15" t="s">
        <v>261</v>
      </c>
      <c r="H42" s="15" t="s">
        <v>262</v>
      </c>
      <c r="I42" s="558"/>
    </row>
    <row r="43" spans="2:26">
      <c r="F43" s="15"/>
      <c r="G43" s="15"/>
      <c r="H43" s="15"/>
    </row>
    <row r="44" spans="2:26">
      <c r="B44" s="330"/>
      <c r="C44" s="330"/>
      <c r="D44" s="330"/>
      <c r="E44" s="330"/>
      <c r="F44" s="462"/>
      <c r="G44" s="330">
        <v>1</v>
      </c>
      <c r="H44" s="559">
        <f t="shared" ref="H44:H50" si="0">IF(F44=0,0,F44/G44)</f>
        <v>0</v>
      </c>
    </row>
    <row r="45" spans="2:26">
      <c r="B45" s="330"/>
      <c r="C45" s="330"/>
      <c r="D45" s="330"/>
      <c r="E45" s="330"/>
      <c r="F45" s="462"/>
      <c r="G45" s="330">
        <v>1</v>
      </c>
      <c r="H45" s="559">
        <f t="shared" si="0"/>
        <v>0</v>
      </c>
    </row>
    <row r="46" spans="2:26">
      <c r="B46" s="330"/>
      <c r="C46" s="330"/>
      <c r="D46" s="330"/>
      <c r="E46" s="330"/>
      <c r="F46" s="462"/>
      <c r="G46" s="330">
        <v>1</v>
      </c>
      <c r="H46" s="559"/>
    </row>
    <row r="47" spans="2:26">
      <c r="B47" s="330"/>
      <c r="C47" s="330"/>
      <c r="D47" s="330"/>
      <c r="E47" s="330"/>
      <c r="F47" s="462"/>
      <c r="G47" s="330">
        <v>1</v>
      </c>
      <c r="H47" s="559">
        <f t="shared" si="0"/>
        <v>0</v>
      </c>
      <c r="I47" t="s">
        <v>263</v>
      </c>
    </row>
    <row r="48" spans="2:26">
      <c r="B48" s="330"/>
      <c r="C48" s="330"/>
      <c r="D48" s="330"/>
      <c r="E48" s="330"/>
      <c r="F48" s="462"/>
      <c r="G48" s="330">
        <v>1</v>
      </c>
      <c r="H48" s="559">
        <f t="shared" si="0"/>
        <v>0</v>
      </c>
    </row>
    <row r="49" spans="2:10">
      <c r="B49" s="330"/>
      <c r="C49" s="330"/>
      <c r="D49" s="330"/>
      <c r="E49" s="330"/>
      <c r="F49" s="462"/>
      <c r="G49" s="330">
        <v>1</v>
      </c>
      <c r="H49" s="559">
        <f t="shared" si="0"/>
        <v>0</v>
      </c>
    </row>
    <row r="50" spans="2:10">
      <c r="B50" s="330"/>
      <c r="C50" s="330"/>
      <c r="D50" s="330"/>
      <c r="E50" s="330"/>
      <c r="F50" s="331"/>
      <c r="G50" s="330">
        <v>1</v>
      </c>
      <c r="H50" s="559">
        <f t="shared" si="0"/>
        <v>0</v>
      </c>
    </row>
    <row r="51" spans="2:10">
      <c r="B51" s="526"/>
      <c r="C51" s="330"/>
      <c r="D51" s="330"/>
      <c r="E51" s="330"/>
      <c r="F51" s="331"/>
      <c r="G51" s="330">
        <v>1</v>
      </c>
      <c r="H51" s="559">
        <f t="shared" ref="H51" si="1">IF(F51=0,0,F51/G51)</f>
        <v>0</v>
      </c>
    </row>
    <row r="52" spans="2:10">
      <c r="B52" s="526"/>
      <c r="C52" s="330"/>
      <c r="D52" s="330"/>
      <c r="E52" s="330"/>
      <c r="F52" s="331"/>
      <c r="G52" s="330">
        <v>1</v>
      </c>
      <c r="H52" s="559">
        <f t="shared" ref="H52" si="2">IF(F52=0,0,F52/G52)</f>
        <v>0</v>
      </c>
    </row>
    <row r="53" spans="2:10">
      <c r="B53" s="526"/>
      <c r="C53" s="330"/>
      <c r="D53" s="330"/>
      <c r="E53" s="330"/>
      <c r="F53" s="554"/>
      <c r="G53" s="330">
        <v>1</v>
      </c>
      <c r="H53" s="329">
        <f t="shared" ref="H53" si="3">IF(F53=0,0,F53/G53)</f>
        <v>0</v>
      </c>
    </row>
    <row r="54" spans="2:10">
      <c r="B54" s="526"/>
      <c r="C54" s="330"/>
      <c r="D54" s="330"/>
      <c r="E54" s="330"/>
      <c r="F54" s="331"/>
      <c r="G54" s="330">
        <v>1</v>
      </c>
      <c r="H54" s="329">
        <f t="shared" ref="H54" si="4">IF(F54=0,0,F54/G54)</f>
        <v>0</v>
      </c>
    </row>
    <row r="55" spans="2:10">
      <c r="B55" s="526"/>
      <c r="C55" s="330"/>
      <c r="D55" s="330"/>
      <c r="E55" s="330"/>
      <c r="F55" s="331"/>
      <c r="G55" s="330">
        <v>1</v>
      </c>
      <c r="H55" s="329">
        <f t="shared" ref="H55" si="5">IF(F55=0,0,F55/G55)</f>
        <v>0</v>
      </c>
    </row>
    <row r="56" spans="2:10">
      <c r="B56" s="526"/>
      <c r="C56" s="330"/>
      <c r="D56" s="330"/>
      <c r="E56" s="330"/>
      <c r="F56" s="554"/>
      <c r="G56" s="330">
        <v>1</v>
      </c>
      <c r="H56" s="329">
        <f t="shared" ref="H56" si="6">IF(F56=0,0,F56/G56)</f>
        <v>0</v>
      </c>
    </row>
    <row r="57" spans="2:10">
      <c r="B57" s="526" t="s">
        <v>264</v>
      </c>
      <c r="C57" s="330"/>
      <c r="D57" s="330"/>
      <c r="E57" s="330"/>
      <c r="F57" s="331">
        <f>SUM(F44:F56)</f>
        <v>0</v>
      </c>
      <c r="G57" s="330"/>
      <c r="H57" s="339">
        <f>SUM(H44:H56)</f>
        <v>0</v>
      </c>
    </row>
    <row r="60" spans="2:10" ht="15.75">
      <c r="J60" s="392" t="s">
        <v>265</v>
      </c>
    </row>
    <row r="62" spans="2:10">
      <c r="B62" s="249" t="s">
        <v>609</v>
      </c>
      <c r="F62" s="14"/>
      <c r="G62" s="14"/>
      <c r="H62" s="14" t="s">
        <v>260</v>
      </c>
      <c r="I62" t="s">
        <v>266</v>
      </c>
    </row>
    <row r="63" spans="2:10">
      <c r="F63" s="15" t="s">
        <v>31</v>
      </c>
      <c r="G63" s="15" t="s">
        <v>261</v>
      </c>
      <c r="H63" s="15" t="s">
        <v>262</v>
      </c>
    </row>
    <row r="64" spans="2:10">
      <c r="F64" s="15"/>
      <c r="G64" s="15"/>
      <c r="H64" s="15"/>
    </row>
    <row r="65" spans="2:9">
      <c r="B65" s="330"/>
      <c r="C65" s="330"/>
      <c r="D65" s="330"/>
      <c r="E65" s="330"/>
      <c r="F65" s="331"/>
      <c r="G65" s="330"/>
      <c r="H65" s="329"/>
    </row>
    <row r="66" spans="2:9">
      <c r="B66" s="330" t="s">
        <v>267</v>
      </c>
      <c r="C66" s="330"/>
      <c r="D66" s="330"/>
      <c r="E66" s="330"/>
      <c r="F66" s="331">
        <v>91692.34</v>
      </c>
      <c r="G66" s="330" t="s">
        <v>268</v>
      </c>
      <c r="H66" s="329">
        <f>F66</f>
        <v>91692.34</v>
      </c>
    </row>
    <row r="67" spans="2:9">
      <c r="B67" s="330" t="s">
        <v>269</v>
      </c>
      <c r="C67" s="330"/>
      <c r="D67" s="330"/>
      <c r="E67" s="330"/>
      <c r="F67" s="331">
        <v>59.13</v>
      </c>
      <c r="G67" s="330" t="s">
        <v>268</v>
      </c>
      <c r="H67" s="329">
        <f>F67</f>
        <v>59.13</v>
      </c>
    </row>
    <row r="68" spans="2:9">
      <c r="B68" s="330" t="s">
        <v>270</v>
      </c>
      <c r="C68" s="330"/>
      <c r="D68" s="330"/>
      <c r="E68" s="330"/>
      <c r="F68" s="331">
        <v>0</v>
      </c>
      <c r="G68" s="330">
        <v>0</v>
      </c>
      <c r="H68" s="329">
        <f>IF(F68=0,0,F68/G68)</f>
        <v>0</v>
      </c>
      <c r="I68" t="s">
        <v>263</v>
      </c>
    </row>
    <row r="69" spans="2:9">
      <c r="B69" s="330" t="s">
        <v>270</v>
      </c>
      <c r="C69" s="330"/>
      <c r="D69" s="330"/>
      <c r="E69" s="330"/>
      <c r="F69" s="331">
        <v>0</v>
      </c>
      <c r="G69" s="330">
        <v>0</v>
      </c>
      <c r="H69" s="329">
        <f t="shared" ref="H69:H71" si="7">IF(F69=0,0,F69/G69)</f>
        <v>0</v>
      </c>
    </row>
    <row r="70" spans="2:9">
      <c r="B70" s="330" t="s">
        <v>270</v>
      </c>
      <c r="C70" s="330"/>
      <c r="D70" s="330"/>
      <c r="E70" s="330"/>
      <c r="F70" s="331">
        <v>0</v>
      </c>
      <c r="G70" s="330">
        <v>0</v>
      </c>
      <c r="H70" s="329">
        <f t="shared" si="7"/>
        <v>0</v>
      </c>
    </row>
    <row r="71" spans="2:9">
      <c r="B71" s="330" t="s">
        <v>270</v>
      </c>
      <c r="C71" s="330"/>
      <c r="D71" s="330"/>
      <c r="E71" s="330"/>
      <c r="F71" s="331">
        <v>0</v>
      </c>
      <c r="G71" s="330">
        <v>0</v>
      </c>
      <c r="H71" s="329">
        <f t="shared" si="7"/>
        <v>0</v>
      </c>
    </row>
    <row r="72" spans="2:9">
      <c r="B72" s="330" t="s">
        <v>271</v>
      </c>
      <c r="C72" s="330"/>
      <c r="D72" s="330"/>
      <c r="E72" s="330"/>
      <c r="F72" s="330"/>
      <c r="G72" s="330"/>
      <c r="H72" s="329">
        <f>SUM(H65:H71)</f>
        <v>91751.47</v>
      </c>
    </row>
    <row r="74" spans="2:9">
      <c r="B74" s="330"/>
    </row>
    <row r="75" spans="2:9">
      <c r="B75" s="249"/>
      <c r="F75" s="14"/>
      <c r="G75" s="14"/>
      <c r="H75" s="14"/>
    </row>
    <row r="78" spans="2:9">
      <c r="B78" s="14"/>
      <c r="C78" s="343"/>
      <c r="D78" s="340"/>
    </row>
    <row r="79" spans="2:9">
      <c r="B79" s="14"/>
      <c r="C79" s="343"/>
      <c r="D79" s="340"/>
    </row>
    <row r="80" spans="2:9">
      <c r="B80" s="14"/>
      <c r="C80" s="343"/>
      <c r="D80" s="340"/>
    </row>
    <row r="81" spans="2:6">
      <c r="B81" s="14"/>
      <c r="C81" s="343"/>
      <c r="D81" s="340"/>
    </row>
    <row r="82" spans="2:6">
      <c r="B82" s="14"/>
      <c r="C82" s="343"/>
      <c r="D82" s="340"/>
    </row>
    <row r="83" spans="2:6">
      <c r="B83" s="14"/>
      <c r="C83" s="343"/>
      <c r="D83" s="340"/>
    </row>
    <row r="84" spans="2:6">
      <c r="B84" s="14"/>
      <c r="C84" s="343"/>
      <c r="D84" s="340"/>
    </row>
    <row r="85" spans="2:6">
      <c r="B85" s="14"/>
      <c r="C85" s="343"/>
      <c r="D85" s="340"/>
    </row>
    <row r="86" spans="2:6">
      <c r="B86" s="14"/>
      <c r="C86" s="343"/>
      <c r="D86" s="340"/>
    </row>
    <row r="87" spans="2:6">
      <c r="B87" s="14"/>
      <c r="C87" s="343"/>
      <c r="D87" s="340"/>
    </row>
    <row r="88" spans="2:6">
      <c r="B88" s="14"/>
      <c r="C88" s="343"/>
      <c r="D88" s="340"/>
    </row>
    <row r="89" spans="2:6">
      <c r="B89" s="14"/>
      <c r="C89" s="343"/>
      <c r="D89" s="340"/>
    </row>
    <row r="90" spans="2:6">
      <c r="B90" s="14"/>
      <c r="C90" s="343"/>
      <c r="D90" s="340"/>
    </row>
    <row r="91" spans="2:6">
      <c r="B91" s="14"/>
      <c r="C91" s="343"/>
      <c r="D91" s="340"/>
    </row>
    <row r="92" spans="2:6">
      <c r="B92" s="14"/>
      <c r="C92" s="343"/>
      <c r="D92" s="340"/>
    </row>
    <row r="93" spans="2:6">
      <c r="B93" s="14"/>
      <c r="C93" s="343"/>
      <c r="D93" s="340"/>
    </row>
    <row r="94" spans="2:6">
      <c r="C94" s="343"/>
      <c r="D94" s="340"/>
      <c r="F94" s="344"/>
    </row>
    <row r="95" spans="2:6">
      <c r="C95" s="343"/>
      <c r="E95" s="347"/>
    </row>
    <row r="96" spans="2:6">
      <c r="C96" s="343"/>
      <c r="E96" s="347"/>
    </row>
    <row r="97" spans="2:7" ht="17.25">
      <c r="E97" s="346"/>
    </row>
    <row r="98" spans="2:7">
      <c r="E98" s="342"/>
    </row>
    <row r="100" spans="2:7">
      <c r="B100" s="250"/>
    </row>
    <row r="101" spans="2:7">
      <c r="B101" s="250"/>
      <c r="C101" s="342"/>
    </row>
    <row r="102" spans="2:7">
      <c r="B102" s="250"/>
      <c r="C102" s="342"/>
    </row>
    <row r="103" spans="2:7">
      <c r="C103" s="342"/>
    </row>
    <row r="105" spans="2:7">
      <c r="B105" s="250"/>
    </row>
    <row r="106" spans="2:7">
      <c r="B106" s="250"/>
      <c r="G106" s="342"/>
    </row>
    <row r="107" spans="2:7">
      <c r="B107" s="250"/>
      <c r="G107" s="342"/>
    </row>
    <row r="108" spans="2:7">
      <c r="G108" s="342"/>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59"/>
  <sheetViews>
    <sheetView zoomScale="80" zoomScaleNormal="80" workbookViewId="0"/>
  </sheetViews>
  <sheetFormatPr defaultRowHeight="15"/>
  <cols>
    <col min="3" max="3" width="2.85546875" customWidth="1"/>
    <col min="4" max="4" width="6" customWidth="1"/>
    <col min="5" max="5" width="41.7109375" customWidth="1"/>
    <col min="6" max="6" width="13.7109375" bestFit="1" customWidth="1"/>
    <col min="7" max="7" width="12.5703125" customWidth="1"/>
    <col min="8" max="8" width="14.85546875" customWidth="1"/>
    <col min="9" max="9" width="14.7109375" customWidth="1"/>
    <col min="14" max="14" width="12" bestFit="1" customWidth="1"/>
    <col min="16" max="16" width="11.85546875" bestFit="1" customWidth="1"/>
  </cols>
  <sheetData>
    <row r="1" spans="2:13" ht="15.75">
      <c r="H1" s="19"/>
      <c r="I1" s="392" t="s">
        <v>606</v>
      </c>
    </row>
    <row r="2" spans="2:13" ht="26.25">
      <c r="B2" s="45" t="s">
        <v>1</v>
      </c>
      <c r="C2" s="333"/>
      <c r="D2" s="333"/>
      <c r="E2" s="333"/>
      <c r="F2" s="333"/>
      <c r="G2" s="333"/>
      <c r="H2" s="333"/>
      <c r="I2" s="394"/>
    </row>
    <row r="3" spans="2:13" ht="18.75">
      <c r="B3" s="393" t="s">
        <v>272</v>
      </c>
      <c r="C3" s="333"/>
      <c r="D3" s="333"/>
      <c r="E3" s="333"/>
      <c r="F3" s="333"/>
      <c r="G3" s="333"/>
      <c r="H3" s="333"/>
      <c r="I3" s="394"/>
    </row>
    <row r="4" spans="2:13">
      <c r="I4" t="s">
        <v>273</v>
      </c>
    </row>
    <row r="6" spans="2:13">
      <c r="E6" s="425" t="s">
        <v>274</v>
      </c>
    </row>
    <row r="7" spans="2:13">
      <c r="B7" t="s">
        <v>275</v>
      </c>
    </row>
    <row r="9" spans="2:13">
      <c r="B9" s="14">
        <v>1</v>
      </c>
      <c r="D9" s="249" t="s">
        <v>277</v>
      </c>
    </row>
    <row r="10" spans="2:13">
      <c r="B10" s="14">
        <f>B9+1</f>
        <v>2</v>
      </c>
      <c r="E10" s="14" t="s">
        <v>18</v>
      </c>
      <c r="F10" s="14" t="s">
        <v>19</v>
      </c>
      <c r="G10" s="14" t="s">
        <v>20</v>
      </c>
      <c r="H10" s="14" t="s">
        <v>21</v>
      </c>
      <c r="I10" s="14" t="s">
        <v>22</v>
      </c>
    </row>
    <row r="11" spans="2:13">
      <c r="B11" s="14">
        <f t="shared" ref="B11:B59" si="0">B10+1</f>
        <v>3</v>
      </c>
      <c r="I11" s="14" t="s">
        <v>278</v>
      </c>
    </row>
    <row r="12" spans="2:13">
      <c r="B12" s="14">
        <f t="shared" si="0"/>
        <v>4</v>
      </c>
      <c r="D12" s="569"/>
      <c r="F12" s="15" t="s">
        <v>60</v>
      </c>
      <c r="G12" s="15" t="s">
        <v>279</v>
      </c>
      <c r="H12" s="15" t="s">
        <v>494</v>
      </c>
      <c r="I12" s="15" t="s">
        <v>31</v>
      </c>
    </row>
    <row r="13" spans="2:13">
      <c r="B13" s="14">
        <f t="shared" si="0"/>
        <v>5</v>
      </c>
      <c r="D13" s="14"/>
    </row>
    <row r="14" spans="2:13">
      <c r="B14" s="14">
        <f t="shared" si="0"/>
        <v>6</v>
      </c>
      <c r="D14" s="14"/>
      <c r="E14" t="s">
        <v>627</v>
      </c>
      <c r="F14" s="462">
        <v>1420770.7899999996</v>
      </c>
      <c r="G14" s="462">
        <v>0</v>
      </c>
      <c r="H14" s="462">
        <v>0</v>
      </c>
      <c r="I14" s="462">
        <f t="shared" ref="I14:I33" si="1">H14+G14+F14</f>
        <v>1420770.7899999996</v>
      </c>
      <c r="J14" s="13"/>
      <c r="K14" s="13"/>
      <c r="M14" s="13"/>
    </row>
    <row r="15" spans="2:13">
      <c r="B15" s="14" t="s">
        <v>281</v>
      </c>
      <c r="D15" s="14"/>
      <c r="E15" t="s">
        <v>628</v>
      </c>
      <c r="F15" s="462">
        <v>469339</v>
      </c>
      <c r="G15" s="462"/>
      <c r="H15" s="462"/>
      <c r="I15" s="462">
        <f t="shared" si="1"/>
        <v>469339</v>
      </c>
      <c r="J15" s="13"/>
      <c r="K15" s="13"/>
      <c r="M15" s="13"/>
    </row>
    <row r="16" spans="2:13">
      <c r="B16" s="14" t="s">
        <v>282</v>
      </c>
      <c r="D16" s="14"/>
      <c r="E16" t="s">
        <v>629</v>
      </c>
      <c r="F16" s="462">
        <v>2049677.5107692305</v>
      </c>
      <c r="G16" s="462"/>
      <c r="H16" s="462"/>
      <c r="I16" s="462">
        <f t="shared" si="1"/>
        <v>2049677.5107692305</v>
      </c>
      <c r="J16" s="13"/>
      <c r="K16" s="13"/>
      <c r="L16" s="13"/>
      <c r="M16" s="13"/>
    </row>
    <row r="17" spans="2:13">
      <c r="B17" s="14" t="s">
        <v>283</v>
      </c>
      <c r="D17" s="14"/>
      <c r="E17" t="s">
        <v>630</v>
      </c>
      <c r="F17" s="462">
        <v>2522377</v>
      </c>
      <c r="G17" s="462"/>
      <c r="H17" s="462"/>
      <c r="I17" s="462">
        <f t="shared" si="1"/>
        <v>2522377</v>
      </c>
      <c r="J17" s="13"/>
      <c r="K17" s="13"/>
      <c r="L17" s="13"/>
      <c r="M17" s="13"/>
    </row>
    <row r="18" spans="2:13">
      <c r="B18" s="14" t="s">
        <v>284</v>
      </c>
      <c r="D18" s="14"/>
      <c r="E18" t="s">
        <v>631</v>
      </c>
      <c r="F18" s="462"/>
      <c r="G18" s="462">
        <v>1130245.7307692308</v>
      </c>
      <c r="H18" s="462"/>
      <c r="I18" s="462">
        <f t="shared" si="1"/>
        <v>1130245.7307692308</v>
      </c>
      <c r="J18" s="13"/>
      <c r="K18" s="13"/>
      <c r="L18" s="13"/>
      <c r="M18" s="13"/>
    </row>
    <row r="19" spans="2:13">
      <c r="B19" s="14" t="s">
        <v>285</v>
      </c>
      <c r="D19" s="14"/>
      <c r="E19" t="s">
        <v>632</v>
      </c>
      <c r="F19" s="462">
        <v>2113342</v>
      </c>
      <c r="G19" s="462"/>
      <c r="H19" s="462"/>
      <c r="I19" s="462">
        <f t="shared" si="1"/>
        <v>2113342</v>
      </c>
      <c r="J19" s="13"/>
      <c r="K19" s="13"/>
      <c r="L19" s="13"/>
      <c r="M19" s="13"/>
    </row>
    <row r="20" spans="2:13">
      <c r="B20" s="14" t="s">
        <v>286</v>
      </c>
      <c r="D20" s="14"/>
      <c r="E20" t="s">
        <v>633</v>
      </c>
      <c r="F20" s="462">
        <v>1758623.7300000002</v>
      </c>
      <c r="G20" s="462"/>
      <c r="H20" s="462"/>
      <c r="I20" s="462">
        <f t="shared" si="1"/>
        <v>1758623.7300000002</v>
      </c>
      <c r="J20" s="13"/>
      <c r="K20" s="13"/>
      <c r="L20" s="13"/>
      <c r="M20" s="13"/>
    </row>
    <row r="21" spans="2:13">
      <c r="B21" s="14" t="s">
        <v>287</v>
      </c>
      <c r="D21" s="14"/>
      <c r="E21" t="s">
        <v>634</v>
      </c>
      <c r="F21" s="462">
        <v>10100000</v>
      </c>
      <c r="G21" s="462"/>
      <c r="H21" s="462"/>
      <c r="I21" s="462">
        <f t="shared" si="1"/>
        <v>10100000</v>
      </c>
      <c r="J21" s="13"/>
      <c r="K21" s="13"/>
      <c r="L21" s="13"/>
      <c r="M21" s="13"/>
    </row>
    <row r="22" spans="2:13">
      <c r="B22" s="14" t="s">
        <v>553</v>
      </c>
      <c r="D22" s="14"/>
      <c r="E22" t="s">
        <v>635</v>
      </c>
      <c r="F22" s="462"/>
      <c r="G22" s="462"/>
      <c r="H22" s="462">
        <v>1186760.6599999999</v>
      </c>
      <c r="I22" s="462">
        <f t="shared" si="1"/>
        <v>1186760.6599999999</v>
      </c>
      <c r="J22" s="13"/>
      <c r="K22" s="13"/>
      <c r="L22" s="13"/>
      <c r="M22" s="13"/>
    </row>
    <row r="23" spans="2:13">
      <c r="B23" s="14" t="s">
        <v>554</v>
      </c>
      <c r="D23" s="14"/>
      <c r="E23" t="s">
        <v>636</v>
      </c>
      <c r="F23" s="462">
        <v>369230.76923076925</v>
      </c>
      <c r="G23" s="462"/>
      <c r="H23" s="462"/>
      <c r="I23" s="462">
        <f t="shared" si="1"/>
        <v>369230.76923076925</v>
      </c>
      <c r="J23" s="13"/>
      <c r="K23" s="13"/>
      <c r="L23" s="13"/>
      <c r="M23" s="13"/>
    </row>
    <row r="24" spans="2:13">
      <c r="B24" s="14" t="s">
        <v>555</v>
      </c>
      <c r="D24" s="14"/>
      <c r="E24" t="s">
        <v>637</v>
      </c>
      <c r="F24" s="462">
        <v>107692.30769230769</v>
      </c>
      <c r="G24" s="462"/>
      <c r="H24" s="462"/>
      <c r="I24" s="462">
        <f t="shared" si="1"/>
        <v>107692.30769230769</v>
      </c>
      <c r="J24" s="13"/>
      <c r="K24" s="13"/>
      <c r="L24" s="13"/>
      <c r="M24" s="13"/>
    </row>
    <row r="25" spans="2:13">
      <c r="B25" s="14" t="s">
        <v>556</v>
      </c>
      <c r="D25" s="14"/>
      <c r="E25" t="s">
        <v>638</v>
      </c>
      <c r="F25" s="462">
        <v>0</v>
      </c>
      <c r="G25" s="462"/>
      <c r="H25" s="462"/>
      <c r="I25" s="462">
        <f t="shared" si="1"/>
        <v>0</v>
      </c>
      <c r="J25" s="13"/>
      <c r="K25" s="13"/>
      <c r="L25" s="13"/>
      <c r="M25" s="13"/>
    </row>
    <row r="26" spans="2:13">
      <c r="B26" s="14" t="s">
        <v>599</v>
      </c>
      <c r="D26" s="14"/>
      <c r="E26" t="s">
        <v>639</v>
      </c>
      <c r="F26" s="462">
        <v>7267.5592307692314</v>
      </c>
      <c r="G26" s="462"/>
      <c r="H26" s="462"/>
      <c r="I26" s="462">
        <f t="shared" si="1"/>
        <v>7267.5592307692314</v>
      </c>
      <c r="J26" s="13"/>
      <c r="K26" s="13"/>
      <c r="L26" s="13"/>
      <c r="M26" s="13"/>
    </row>
    <row r="27" spans="2:13">
      <c r="B27" s="14" t="s">
        <v>600</v>
      </c>
      <c r="D27" s="14"/>
      <c r="E27" t="s">
        <v>640</v>
      </c>
      <c r="F27" s="462"/>
      <c r="G27" s="462">
        <v>123799.04923076922</v>
      </c>
      <c r="H27" s="462"/>
      <c r="I27" s="462">
        <f>H27+G27+F27</f>
        <v>123799.04923076922</v>
      </c>
      <c r="J27" s="13"/>
      <c r="K27" s="13"/>
      <c r="L27" s="13"/>
      <c r="M27" s="13"/>
    </row>
    <row r="28" spans="2:13">
      <c r="B28" s="14" t="s">
        <v>601</v>
      </c>
      <c r="D28" s="14"/>
      <c r="E28" t="s">
        <v>641</v>
      </c>
      <c r="F28" s="462">
        <v>169230.76923076922</v>
      </c>
      <c r="G28" s="462"/>
      <c r="H28" s="462"/>
      <c r="I28" s="462">
        <f t="shared" si="1"/>
        <v>169230.76923076922</v>
      </c>
      <c r="J28" s="13"/>
      <c r="K28" s="13"/>
      <c r="L28" s="13"/>
      <c r="M28" s="13"/>
    </row>
    <row r="29" spans="2:13">
      <c r="B29" s="14">
        <v>7</v>
      </c>
      <c r="E29" s="395" t="s">
        <v>616</v>
      </c>
      <c r="F29" s="462"/>
      <c r="G29" s="462"/>
      <c r="H29" s="462"/>
      <c r="I29" s="462"/>
      <c r="J29" s="13"/>
      <c r="K29" s="13"/>
      <c r="L29" s="13"/>
      <c r="M29" s="13"/>
    </row>
    <row r="30" spans="2:13">
      <c r="B30" s="14">
        <v>8</v>
      </c>
      <c r="E30" t="s">
        <v>280</v>
      </c>
      <c r="F30" s="462">
        <v>0</v>
      </c>
      <c r="G30" s="462">
        <v>0</v>
      </c>
      <c r="H30" s="462">
        <v>0</v>
      </c>
      <c r="I30" s="462">
        <f t="shared" si="1"/>
        <v>0</v>
      </c>
      <c r="J30" s="13"/>
      <c r="K30" s="13"/>
      <c r="L30" s="13"/>
      <c r="M30" s="13"/>
    </row>
    <row r="31" spans="2:13">
      <c r="B31" s="14">
        <v>9</v>
      </c>
      <c r="E31" t="s">
        <v>288</v>
      </c>
      <c r="F31" s="462">
        <v>0</v>
      </c>
      <c r="G31" s="462">
        <v>0</v>
      </c>
      <c r="H31" s="462">
        <v>0</v>
      </c>
      <c r="I31" s="462">
        <f t="shared" si="1"/>
        <v>0</v>
      </c>
      <c r="J31" s="13"/>
      <c r="K31" s="13"/>
      <c r="L31" s="13"/>
      <c r="M31" s="13"/>
    </row>
    <row r="32" spans="2:13">
      <c r="B32" s="14">
        <f t="shared" si="0"/>
        <v>10</v>
      </c>
      <c r="F32" s="462">
        <v>0</v>
      </c>
      <c r="G32" s="462">
        <v>0</v>
      </c>
      <c r="H32" s="462">
        <v>0</v>
      </c>
      <c r="I32" s="462">
        <f t="shared" si="1"/>
        <v>0</v>
      </c>
      <c r="J32" s="13"/>
      <c r="K32" s="13"/>
      <c r="L32" s="13"/>
      <c r="M32" s="13"/>
    </row>
    <row r="33" spans="2:13" ht="17.25">
      <c r="B33" s="14">
        <f t="shared" si="0"/>
        <v>11</v>
      </c>
      <c r="E33" t="s">
        <v>289</v>
      </c>
      <c r="F33" s="463">
        <v>0</v>
      </c>
      <c r="G33" s="463">
        <v>0</v>
      </c>
      <c r="H33" s="463">
        <v>0</v>
      </c>
      <c r="I33" s="463">
        <f t="shared" si="1"/>
        <v>0</v>
      </c>
      <c r="J33" s="13"/>
      <c r="K33" s="13"/>
      <c r="L33" s="13"/>
      <c r="M33" s="13"/>
    </row>
    <row r="34" spans="2:13">
      <c r="B34" s="14">
        <f t="shared" si="0"/>
        <v>12</v>
      </c>
      <c r="E34" t="s">
        <v>290</v>
      </c>
      <c r="F34" s="462">
        <f>SUM(F14:F28)</f>
        <v>21087551.436153844</v>
      </c>
      <c r="G34" s="462">
        <f>SUM(G14:G28)</f>
        <v>1254044.78</v>
      </c>
      <c r="H34" s="462">
        <f>SUM(H14:H28)</f>
        <v>1186760.6599999999</v>
      </c>
      <c r="I34" s="462">
        <f>SUM(I14:I28)</f>
        <v>23528356.876153845</v>
      </c>
      <c r="J34" s="13"/>
      <c r="K34" s="13"/>
      <c r="L34" s="13"/>
      <c r="M34" s="13"/>
    </row>
    <row r="35" spans="2:13">
      <c r="B35" s="14">
        <f t="shared" si="0"/>
        <v>13</v>
      </c>
      <c r="F35" s="462"/>
      <c r="G35" s="462"/>
      <c r="H35" s="462"/>
      <c r="I35" s="462"/>
      <c r="J35" s="13"/>
      <c r="K35" s="13"/>
      <c r="L35" s="13"/>
      <c r="M35" s="13"/>
    </row>
    <row r="36" spans="2:13">
      <c r="B36" s="14">
        <f t="shared" si="0"/>
        <v>14</v>
      </c>
      <c r="E36" t="s">
        <v>304</v>
      </c>
      <c r="F36" s="464">
        <v>1</v>
      </c>
      <c r="G36" s="464">
        <v>1</v>
      </c>
      <c r="H36" s="464">
        <v>1</v>
      </c>
      <c r="I36" s="462"/>
      <c r="J36" s="13"/>
      <c r="K36" s="13"/>
      <c r="L36" s="13"/>
      <c r="M36" s="13"/>
    </row>
    <row r="37" spans="2:13" ht="32.450000000000003" customHeight="1">
      <c r="B37" s="14">
        <f t="shared" si="0"/>
        <v>15</v>
      </c>
      <c r="F37" s="462"/>
      <c r="G37" s="462"/>
      <c r="H37" s="462"/>
      <c r="I37" s="462"/>
      <c r="J37" s="13"/>
      <c r="K37" s="13"/>
      <c r="L37" s="13"/>
      <c r="M37" s="13"/>
    </row>
    <row r="38" spans="2:13">
      <c r="B38" s="14">
        <f t="shared" si="0"/>
        <v>16</v>
      </c>
      <c r="E38" t="s">
        <v>307</v>
      </c>
      <c r="F38" s="462">
        <f>F36*F34</f>
        <v>21087551.436153844</v>
      </c>
      <c r="G38" s="462">
        <f t="shared" ref="G38:H38" si="2">G36*G34</f>
        <v>1254044.78</v>
      </c>
      <c r="H38" s="462">
        <f t="shared" si="2"/>
        <v>1186760.6599999999</v>
      </c>
      <c r="I38" s="462">
        <f>H38+G38+F38</f>
        <v>23528356.876153845</v>
      </c>
      <c r="J38" s="13"/>
      <c r="K38" s="13"/>
      <c r="L38" s="13"/>
      <c r="M38" s="13"/>
    </row>
    <row r="39" spans="2:13" ht="47.25" customHeight="1">
      <c r="B39" s="14">
        <f t="shared" si="0"/>
        <v>17</v>
      </c>
      <c r="F39" s="42"/>
      <c r="G39" s="42"/>
      <c r="H39" s="42"/>
      <c r="I39" s="42"/>
      <c r="J39" s="13"/>
      <c r="K39" s="13"/>
      <c r="L39" s="13"/>
      <c r="M39" s="13"/>
    </row>
    <row r="40" spans="2:13">
      <c r="B40" s="14">
        <f t="shared" si="0"/>
        <v>18</v>
      </c>
      <c r="F40" s="42"/>
      <c r="G40" s="42"/>
      <c r="H40" s="42"/>
      <c r="I40" s="42"/>
      <c r="J40" s="13"/>
      <c r="K40" s="13"/>
      <c r="L40" s="13"/>
      <c r="M40" s="13"/>
    </row>
    <row r="41" spans="2:13">
      <c r="B41" s="14">
        <f t="shared" si="0"/>
        <v>19</v>
      </c>
      <c r="D41" s="249" t="s">
        <v>309</v>
      </c>
      <c r="F41" s="13"/>
      <c r="G41" s="13"/>
      <c r="H41" s="13"/>
      <c r="I41" s="13"/>
      <c r="J41" s="13"/>
      <c r="K41" s="13"/>
      <c r="L41" s="13"/>
      <c r="M41" s="13"/>
    </row>
    <row r="42" spans="2:13">
      <c r="B42" s="14">
        <f t="shared" si="0"/>
        <v>20</v>
      </c>
      <c r="F42" s="13"/>
      <c r="G42" s="13"/>
      <c r="H42" s="13"/>
      <c r="I42" s="13"/>
      <c r="J42" s="13"/>
      <c r="K42" s="13"/>
      <c r="L42" s="13"/>
      <c r="M42" s="13"/>
    </row>
    <row r="43" spans="2:13">
      <c r="B43" s="14">
        <f t="shared" si="0"/>
        <v>21</v>
      </c>
      <c r="F43" s="13"/>
      <c r="G43" s="13"/>
      <c r="H43" s="13"/>
      <c r="I43" s="13"/>
      <c r="J43" s="13"/>
      <c r="K43" s="13"/>
      <c r="L43" s="13"/>
      <c r="M43" s="13"/>
    </row>
    <row r="44" spans="2:13">
      <c r="B44" s="14">
        <f t="shared" si="0"/>
        <v>22</v>
      </c>
      <c r="I44" s="14" t="s">
        <v>278</v>
      </c>
      <c r="J44" s="13"/>
      <c r="K44" s="13"/>
      <c r="L44" s="13"/>
      <c r="M44" s="13"/>
    </row>
    <row r="45" spans="2:13">
      <c r="B45" s="14">
        <f t="shared" si="0"/>
        <v>23</v>
      </c>
      <c r="F45" s="15" t="s">
        <v>60</v>
      </c>
      <c r="G45" s="15" t="s">
        <v>279</v>
      </c>
      <c r="H45" s="15" t="s">
        <v>310</v>
      </c>
      <c r="I45" s="15" t="s">
        <v>31</v>
      </c>
      <c r="J45" s="13"/>
      <c r="K45" s="13"/>
      <c r="L45" s="13"/>
      <c r="M45" s="13"/>
    </row>
    <row r="46" spans="2:13">
      <c r="B46" s="14">
        <f t="shared" si="0"/>
        <v>24</v>
      </c>
      <c r="J46" s="13"/>
      <c r="K46" s="13"/>
      <c r="L46" s="13"/>
      <c r="M46" s="13"/>
    </row>
    <row r="47" spans="2:13">
      <c r="B47" s="14">
        <f t="shared" si="0"/>
        <v>25</v>
      </c>
      <c r="E47" t="s">
        <v>27</v>
      </c>
      <c r="F47" s="42">
        <v>0</v>
      </c>
      <c r="G47" s="42">
        <v>0</v>
      </c>
      <c r="H47" s="42">
        <v>0</v>
      </c>
      <c r="I47" s="42">
        <f>H47+G47+F47</f>
        <v>0</v>
      </c>
      <c r="J47" s="13"/>
      <c r="K47" s="13"/>
      <c r="L47" s="13"/>
      <c r="M47" s="13"/>
    </row>
    <row r="48" spans="2:13">
      <c r="B48" s="14">
        <f t="shared" si="0"/>
        <v>26</v>
      </c>
      <c r="F48" s="13"/>
      <c r="G48" s="13"/>
      <c r="H48" s="13"/>
      <c r="I48" s="13"/>
      <c r="J48" s="13"/>
      <c r="K48" s="13"/>
      <c r="L48" s="13"/>
      <c r="M48" s="13"/>
    </row>
    <row r="49" spans="2:16">
      <c r="B49" s="14">
        <f t="shared" si="0"/>
        <v>27</v>
      </c>
      <c r="E49" t="s">
        <v>304</v>
      </c>
      <c r="F49" s="256" t="str">
        <f>IFERROR(F47/$I$47,"0%")</f>
        <v>0%</v>
      </c>
      <c r="G49" s="256" t="str">
        <f>IFERROR(G47/$I$47,"0%")</f>
        <v>0%</v>
      </c>
      <c r="H49" s="256" t="str">
        <f>IFERROR(H47/$I$47,"0%")</f>
        <v>0%</v>
      </c>
      <c r="I49" s="13"/>
      <c r="J49" s="13"/>
      <c r="K49" s="13"/>
      <c r="L49" s="13"/>
      <c r="M49" s="13"/>
    </row>
    <row r="50" spans="2:16">
      <c r="B50" s="14">
        <f t="shared" si="0"/>
        <v>28</v>
      </c>
      <c r="F50" s="13"/>
      <c r="G50" s="13"/>
      <c r="H50" s="13"/>
      <c r="I50" s="13"/>
      <c r="J50" s="13"/>
      <c r="K50" s="13"/>
      <c r="L50" s="13"/>
      <c r="M50" s="13"/>
    </row>
    <row r="51" spans="2:16">
      <c r="B51" s="14">
        <f t="shared" si="0"/>
        <v>29</v>
      </c>
      <c r="E51" t="s">
        <v>307</v>
      </c>
      <c r="F51" s="13">
        <f>F49*F47</f>
        <v>0</v>
      </c>
      <c r="G51" s="13">
        <f t="shared" ref="G51:H51" si="3">G49*G47</f>
        <v>0</v>
      </c>
      <c r="H51" s="13">
        <f t="shared" si="3"/>
        <v>0</v>
      </c>
      <c r="I51" s="250">
        <f>H51+G51+F51</f>
        <v>0</v>
      </c>
    </row>
    <row r="52" spans="2:16">
      <c r="B52" s="14">
        <f t="shared" si="0"/>
        <v>30</v>
      </c>
    </row>
    <row r="53" spans="2:16">
      <c r="B53" s="14">
        <f t="shared" si="0"/>
        <v>31</v>
      </c>
    </row>
    <row r="54" spans="2:16">
      <c r="B54" s="14">
        <f t="shared" si="0"/>
        <v>32</v>
      </c>
      <c r="D54" s="249" t="s">
        <v>311</v>
      </c>
    </row>
    <row r="55" spans="2:16">
      <c r="B55" s="14">
        <f t="shared" si="0"/>
        <v>33</v>
      </c>
    </row>
    <row r="56" spans="2:16">
      <c r="B56" s="14">
        <f t="shared" si="0"/>
        <v>34</v>
      </c>
      <c r="E56" s="426" t="s">
        <v>312</v>
      </c>
      <c r="F56" s="580">
        <f>F34/I34</f>
        <v>0.8962611178992369</v>
      </c>
      <c r="G56" s="580">
        <f>G34/I34</f>
        <v>5.3299292704582495E-2</v>
      </c>
      <c r="H56" s="580">
        <f>H34/I34</f>
        <v>5.0439589396180491E-2</v>
      </c>
    </row>
    <row r="57" spans="2:16">
      <c r="B57" s="14">
        <f t="shared" si="0"/>
        <v>35</v>
      </c>
      <c r="N57" s="552"/>
      <c r="P57" s="342"/>
    </row>
    <row r="58" spans="2:16">
      <c r="B58" s="14">
        <f t="shared" si="0"/>
        <v>36</v>
      </c>
    </row>
    <row r="59" spans="2:16">
      <c r="B59" s="14">
        <f t="shared" si="0"/>
        <v>37</v>
      </c>
    </row>
  </sheetData>
  <phoneticPr fontId="101" type="noConversion"/>
  <printOptions horizontalCentered="1"/>
  <pageMargins left="0.45" right="0.45" top="0.5" bottom="0.5" header="0.3" footer="0.3"/>
  <pageSetup scale="82"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zoomScaleNormal="100" workbookViewId="0">
      <selection activeCell="B12" sqref="B12"/>
    </sheetView>
  </sheetViews>
  <sheetFormatPr defaultColWidth="9.140625" defaultRowHeight="15.75"/>
  <cols>
    <col min="1" max="1" width="24.140625" style="145" customWidth="1"/>
    <col min="2" max="2" width="32.5703125" style="146" customWidth="1"/>
    <col min="3" max="3" width="11.5703125" style="146" customWidth="1"/>
    <col min="4" max="4" width="22.28515625" style="145" customWidth="1"/>
    <col min="5" max="9" width="20.28515625" style="145" customWidth="1"/>
    <col min="10" max="10" width="24.140625" style="145" customWidth="1"/>
    <col min="11" max="13" width="9.140625" style="145"/>
    <col min="14" max="14" width="13.42578125" style="145" customWidth="1"/>
    <col min="15" max="15" width="11.85546875" style="145" customWidth="1"/>
    <col min="16" max="16384" width="9.140625" style="145"/>
  </cols>
  <sheetData>
    <row r="1" spans="1:12" ht="16.5" customHeight="1">
      <c r="A1" s="19"/>
      <c r="B1" s="19"/>
      <c r="C1" s="19"/>
      <c r="D1" s="20"/>
      <c r="E1" s="20"/>
      <c r="F1" s="20"/>
      <c r="G1" s="20"/>
      <c r="H1" s="20"/>
      <c r="I1" s="20"/>
      <c r="J1" s="148"/>
      <c r="K1" s="20"/>
      <c r="L1" s="20"/>
    </row>
    <row r="2" spans="1:12">
      <c r="B2" s="19"/>
      <c r="C2" s="19"/>
      <c r="D2" s="20"/>
      <c r="E2" s="20"/>
      <c r="F2" s="20"/>
      <c r="G2" s="20"/>
      <c r="H2" s="20"/>
      <c r="I2" s="392" t="s">
        <v>313</v>
      </c>
      <c r="J2" s="148"/>
      <c r="K2" s="20"/>
      <c r="L2" s="20"/>
    </row>
    <row r="3" spans="1:12" ht="26.25">
      <c r="B3" s="45" t="s">
        <v>1</v>
      </c>
      <c r="C3" s="394"/>
      <c r="D3" s="46"/>
      <c r="E3" s="46"/>
      <c r="F3" s="46"/>
      <c r="G3" s="46"/>
      <c r="H3" s="46"/>
      <c r="I3" s="397"/>
      <c r="J3" s="148"/>
      <c r="K3" s="20"/>
      <c r="L3" s="20"/>
    </row>
    <row r="4" spans="1:12" ht="18.75">
      <c r="B4" s="393" t="s">
        <v>314</v>
      </c>
      <c r="C4" s="394"/>
      <c r="D4" s="46"/>
      <c r="E4" s="46"/>
      <c r="F4" s="46"/>
      <c r="G4" s="46"/>
      <c r="H4" s="46"/>
      <c r="I4" s="397"/>
      <c r="J4" s="148"/>
      <c r="K4" s="20"/>
      <c r="L4" s="20"/>
    </row>
    <row r="5" spans="1:12" ht="16.5" customHeight="1">
      <c r="B5" s="19"/>
      <c r="C5" s="19"/>
      <c r="D5" s="20"/>
      <c r="E5" s="20"/>
      <c r="F5" s="20"/>
      <c r="G5" s="20"/>
      <c r="H5" s="20"/>
      <c r="I5" s="400" t="s">
        <v>315</v>
      </c>
      <c r="J5" s="148"/>
      <c r="K5" s="20"/>
      <c r="L5" s="20"/>
    </row>
    <row r="6" spans="1:12" ht="20.100000000000001" customHeight="1">
      <c r="B6" s="19"/>
      <c r="C6" s="19"/>
      <c r="D6" s="20"/>
      <c r="E6" s="20"/>
      <c r="F6" s="20"/>
      <c r="G6" s="20"/>
      <c r="H6" s="20"/>
      <c r="I6" s="20"/>
      <c r="J6" s="20"/>
      <c r="K6" s="20"/>
      <c r="L6" s="20"/>
    </row>
    <row r="7" spans="1:12" ht="20.100000000000001" customHeight="1">
      <c r="B7" s="587" t="s">
        <v>316</v>
      </c>
      <c r="C7" s="587"/>
      <c r="D7" s="587"/>
      <c r="E7" s="587"/>
      <c r="F7" s="587"/>
      <c r="G7" s="587"/>
      <c r="H7" s="587"/>
      <c r="I7" s="587"/>
      <c r="J7" s="20"/>
      <c r="K7" s="20"/>
      <c r="L7" s="20"/>
    </row>
    <row r="8" spans="1:12" ht="20.100000000000001" customHeight="1">
      <c r="B8" s="588"/>
      <c r="C8" s="588"/>
      <c r="D8" s="588"/>
      <c r="E8" s="588"/>
      <c r="F8" s="588"/>
      <c r="G8" s="588"/>
      <c r="H8" s="588"/>
      <c r="I8" s="588"/>
      <c r="J8" s="20"/>
      <c r="K8" s="20"/>
      <c r="L8" s="20"/>
    </row>
    <row r="9" spans="1:12" ht="20.100000000000001" customHeight="1" thickBot="1">
      <c r="B9" s="21"/>
      <c r="C9" s="21"/>
      <c r="D9" s="20"/>
      <c r="E9" s="20"/>
      <c r="F9" s="20"/>
      <c r="G9" s="20"/>
      <c r="H9" s="20"/>
      <c r="I9" s="20"/>
      <c r="J9" s="20"/>
      <c r="K9" s="20"/>
      <c r="L9" s="20"/>
    </row>
    <row r="10" spans="1:12" s="147" customFormat="1" ht="47.25">
      <c r="B10" s="150" t="s">
        <v>317</v>
      </c>
      <c r="C10" s="149"/>
      <c r="D10" s="150" t="s">
        <v>318</v>
      </c>
      <c r="E10" s="149"/>
      <c r="F10" s="150" t="s">
        <v>319</v>
      </c>
      <c r="G10" s="151"/>
      <c r="H10" s="152"/>
      <c r="I10" s="152"/>
      <c r="J10" s="151"/>
      <c r="K10" s="151"/>
      <c r="L10" s="151"/>
    </row>
    <row r="11" spans="1:12" ht="20.100000000000001" customHeight="1">
      <c r="B11" s="153"/>
      <c r="C11" s="154"/>
      <c r="D11" s="153"/>
      <c r="E11" s="154"/>
      <c r="F11" s="155"/>
      <c r="G11" s="20"/>
      <c r="H11" s="154"/>
      <c r="I11" s="154"/>
      <c r="J11" s="20"/>
      <c r="K11" s="20"/>
      <c r="L11" s="20"/>
    </row>
    <row r="12" spans="1:12" ht="20.100000000000001" customHeight="1" thickBot="1">
      <c r="B12" s="579">
        <f>1228508.85</f>
        <v>1228508.8500000001</v>
      </c>
      <c r="C12" s="156" t="str">
        <f>"-"</f>
        <v>-</v>
      </c>
      <c r="D12" s="579">
        <f>'[1]Attachment H-32A'!K17-'[1]Attachment H-32A'!K26</f>
        <v>878671.35199971288</v>
      </c>
      <c r="E12" s="156" t="str">
        <f>"="</f>
        <v>=</v>
      </c>
      <c r="F12" s="179">
        <f>IF(D12=0,0,D12-B12)</f>
        <v>-349837.49800028722</v>
      </c>
      <c r="G12" s="20"/>
      <c r="H12" s="154"/>
      <c r="I12" s="154"/>
      <c r="J12" s="20"/>
      <c r="K12" s="20"/>
      <c r="L12" s="20"/>
    </row>
    <row r="13" spans="1:12" ht="20.100000000000001" customHeight="1" thickBot="1">
      <c r="B13" s="157"/>
      <c r="C13" s="158"/>
      <c r="D13" s="157"/>
      <c r="E13" s="158"/>
      <c r="F13" s="157"/>
      <c r="G13" s="159"/>
      <c r="H13" s="159"/>
      <c r="I13" s="159"/>
      <c r="J13" s="20"/>
      <c r="K13" s="20"/>
      <c r="L13" s="20"/>
    </row>
    <row r="14" spans="1:12" ht="20.100000000000001" customHeight="1">
      <c r="B14" s="160"/>
      <c r="C14" s="161"/>
      <c r="D14" s="162"/>
      <c r="E14" s="161"/>
      <c r="F14" s="162"/>
      <c r="G14" s="154"/>
      <c r="H14" s="154"/>
      <c r="I14" s="154"/>
      <c r="J14" s="20"/>
      <c r="K14" s="20"/>
      <c r="L14" s="20"/>
    </row>
    <row r="15" spans="1:12" ht="47.25">
      <c r="B15" s="589"/>
      <c r="C15" s="589"/>
      <c r="D15" s="163" t="s">
        <v>320</v>
      </c>
      <c r="E15" s="163" t="s">
        <v>321</v>
      </c>
      <c r="F15" s="156" t="s">
        <v>276</v>
      </c>
      <c r="G15" s="164" t="s">
        <v>322</v>
      </c>
      <c r="H15" s="163" t="s">
        <v>262</v>
      </c>
      <c r="I15" s="163" t="s">
        <v>323</v>
      </c>
      <c r="J15" s="20"/>
      <c r="K15" s="20"/>
      <c r="L15" s="20"/>
    </row>
    <row r="16" spans="1:12" ht="32.1" customHeight="1">
      <c r="B16" s="590" t="s">
        <v>324</v>
      </c>
      <c r="C16" s="590"/>
      <c r="D16" s="590"/>
      <c r="E16" s="255">
        <f>N41</f>
        <v>2.7300000000000007E-3</v>
      </c>
      <c r="F16" s="162"/>
      <c r="G16" s="154"/>
      <c r="H16" s="154"/>
      <c r="I16" s="154"/>
      <c r="J16" s="20"/>
      <c r="K16" s="20"/>
      <c r="L16" s="20"/>
    </row>
    <row r="17" spans="2:14" ht="20.100000000000001" customHeight="1">
      <c r="B17" s="166"/>
      <c r="C17" s="161"/>
      <c r="D17" s="154"/>
      <c r="E17" s="165"/>
      <c r="F17" s="162"/>
      <c r="G17" s="154"/>
      <c r="H17" s="154"/>
      <c r="I17" s="154"/>
      <c r="J17" s="20"/>
      <c r="K17" s="20"/>
      <c r="L17" s="20"/>
    </row>
    <row r="18" spans="2:14" ht="20.100000000000001" customHeight="1">
      <c r="B18" s="166" t="s">
        <v>325</v>
      </c>
      <c r="C18" s="161"/>
      <c r="D18" s="154"/>
      <c r="E18" s="165"/>
      <c r="F18" s="162"/>
      <c r="G18" s="154"/>
      <c r="H18" s="154"/>
      <c r="I18" s="154"/>
      <c r="J18" s="20"/>
      <c r="K18" s="20"/>
      <c r="L18" s="20"/>
    </row>
    <row r="19" spans="2:14" ht="20.100000000000001" customHeight="1">
      <c r="B19" s="167" t="s">
        <v>2</v>
      </c>
      <c r="C19" s="161"/>
      <c r="D19" s="161"/>
      <c r="E19" s="161" t="s">
        <v>2</v>
      </c>
      <c r="F19" s="154"/>
      <c r="G19" s="154"/>
      <c r="H19" s="154"/>
      <c r="I19" s="154"/>
      <c r="J19" s="20"/>
      <c r="K19" s="20"/>
      <c r="L19" s="20"/>
    </row>
    <row r="20" spans="2:14" ht="20.100000000000001" customHeight="1">
      <c r="B20" s="168" t="s">
        <v>326</v>
      </c>
      <c r="C20" s="161"/>
      <c r="D20" s="161"/>
      <c r="E20" s="154"/>
      <c r="F20" s="154"/>
      <c r="G20" s="156" t="s">
        <v>327</v>
      </c>
      <c r="H20" s="161"/>
      <c r="I20" s="161"/>
      <c r="J20" s="20"/>
      <c r="K20" s="20"/>
      <c r="L20" s="20"/>
      <c r="M20" s="478" t="s">
        <v>328</v>
      </c>
      <c r="N20" s="20"/>
    </row>
    <row r="21" spans="2:14" ht="20.100000000000001" customHeight="1">
      <c r="B21" s="154" t="s">
        <v>200</v>
      </c>
      <c r="C21" s="254" t="s">
        <v>329</v>
      </c>
      <c r="D21" s="169">
        <f>+F12/12</f>
        <v>-29153.124833357269</v>
      </c>
      <c r="E21" s="170">
        <f>+E16</f>
        <v>2.7300000000000007E-3</v>
      </c>
      <c r="F21" s="154">
        <v>12</v>
      </c>
      <c r="G21" s="169">
        <f t="shared" ref="G21:G32" si="0">E21*D21*F21*-1</f>
        <v>955.05636954078432</v>
      </c>
      <c r="H21" s="169"/>
      <c r="I21" s="169">
        <f>(-G21+D21)*-1</f>
        <v>30108.181202898053</v>
      </c>
      <c r="J21" s="20"/>
      <c r="K21" s="20"/>
      <c r="L21" s="20"/>
      <c r="M21" s="479">
        <v>44197</v>
      </c>
      <c r="N21" s="556">
        <v>2.7000000000000001E-3</v>
      </c>
    </row>
    <row r="22" spans="2:14" ht="20.100000000000001" customHeight="1">
      <c r="B22" s="154" t="s">
        <v>201</v>
      </c>
      <c r="C22" s="154" t="str">
        <f>C21</f>
        <v>Year 2021</v>
      </c>
      <c r="D22" s="169">
        <f>+D21</f>
        <v>-29153.124833357269</v>
      </c>
      <c r="E22" s="170">
        <f>+E21</f>
        <v>2.7300000000000007E-3</v>
      </c>
      <c r="F22" s="171">
        <f t="shared" ref="F22:F32" si="1">+F21-1</f>
        <v>11</v>
      </c>
      <c r="G22" s="169">
        <f t="shared" si="0"/>
        <v>875.46833874571905</v>
      </c>
      <c r="H22" s="169"/>
      <c r="I22" s="169">
        <f t="shared" ref="I22:I32" si="2">(-G22+D22)*-1</f>
        <v>30028.593172102988</v>
      </c>
      <c r="J22" s="20"/>
      <c r="K22" s="20"/>
      <c r="L22" s="20"/>
      <c r="M22" s="479">
        <v>44228</v>
      </c>
      <c r="N22" s="556">
        <v>2.7000000000000001E-3</v>
      </c>
    </row>
    <row r="23" spans="2:14" ht="20.100000000000001" customHeight="1">
      <c r="B23" s="154" t="s">
        <v>202</v>
      </c>
      <c r="C23" s="154" t="str">
        <f>C22</f>
        <v>Year 2021</v>
      </c>
      <c r="D23" s="169">
        <f t="shared" ref="D23:E32" si="3">+D22</f>
        <v>-29153.124833357269</v>
      </c>
      <c r="E23" s="170">
        <f t="shared" si="3"/>
        <v>2.7300000000000007E-3</v>
      </c>
      <c r="F23" s="171">
        <f t="shared" si="1"/>
        <v>10</v>
      </c>
      <c r="G23" s="169">
        <f t="shared" si="0"/>
        <v>795.88030795065367</v>
      </c>
      <c r="H23" s="169"/>
      <c r="I23" s="169">
        <f t="shared" si="2"/>
        <v>29949.005141307924</v>
      </c>
      <c r="J23" s="20"/>
      <c r="K23" s="20"/>
      <c r="L23" s="20"/>
      <c r="M23" s="479">
        <v>44256</v>
      </c>
      <c r="N23" s="556">
        <v>2.7000000000000001E-3</v>
      </c>
    </row>
    <row r="24" spans="2:14" ht="20.100000000000001" customHeight="1">
      <c r="B24" s="154" t="s">
        <v>203</v>
      </c>
      <c r="C24" s="154" t="str">
        <f t="shared" ref="C24:C31" si="4">C23</f>
        <v>Year 2021</v>
      </c>
      <c r="D24" s="169">
        <f t="shared" si="3"/>
        <v>-29153.124833357269</v>
      </c>
      <c r="E24" s="170">
        <f t="shared" si="3"/>
        <v>2.7300000000000007E-3</v>
      </c>
      <c r="F24" s="171">
        <f t="shared" si="1"/>
        <v>9</v>
      </c>
      <c r="G24" s="169">
        <f t="shared" si="0"/>
        <v>716.29227715558829</v>
      </c>
      <c r="H24" s="169"/>
      <c r="I24" s="169">
        <f>(-G24+D24)*-1</f>
        <v>29869.417110512859</v>
      </c>
      <c r="J24" s="20"/>
      <c r="K24" s="20"/>
      <c r="L24" s="20"/>
      <c r="M24" s="479">
        <v>44287</v>
      </c>
      <c r="N24" s="556">
        <v>2.7000000000000001E-3</v>
      </c>
    </row>
    <row r="25" spans="2:14" ht="20.100000000000001" customHeight="1">
      <c r="B25" s="154" t="s">
        <v>204</v>
      </c>
      <c r="C25" s="154" t="str">
        <f t="shared" si="4"/>
        <v>Year 2021</v>
      </c>
      <c r="D25" s="169">
        <f t="shared" si="3"/>
        <v>-29153.124833357269</v>
      </c>
      <c r="E25" s="170">
        <f t="shared" si="3"/>
        <v>2.7300000000000007E-3</v>
      </c>
      <c r="F25" s="171">
        <f t="shared" si="1"/>
        <v>8</v>
      </c>
      <c r="G25" s="169">
        <f>E25*D25*F25*-1</f>
        <v>636.70424636052292</v>
      </c>
      <c r="H25" s="169"/>
      <c r="I25" s="169">
        <f t="shared" si="2"/>
        <v>29789.829079717791</v>
      </c>
      <c r="J25" s="20"/>
      <c r="K25" s="20"/>
      <c r="L25" s="20"/>
      <c r="M25" s="479">
        <v>44317</v>
      </c>
      <c r="N25" s="556">
        <v>2.7000000000000001E-3</v>
      </c>
    </row>
    <row r="26" spans="2:14" ht="20.100000000000001" customHeight="1">
      <c r="B26" s="154" t="s">
        <v>205</v>
      </c>
      <c r="C26" s="154" t="str">
        <f t="shared" si="4"/>
        <v>Year 2021</v>
      </c>
      <c r="D26" s="169">
        <f t="shared" si="3"/>
        <v>-29153.124833357269</v>
      </c>
      <c r="E26" s="170">
        <f t="shared" si="3"/>
        <v>2.7300000000000007E-3</v>
      </c>
      <c r="F26" s="171">
        <f t="shared" si="1"/>
        <v>7</v>
      </c>
      <c r="G26" s="169">
        <f t="shared" si="0"/>
        <v>557.11621556545754</v>
      </c>
      <c r="H26" s="169"/>
      <c r="I26" s="169">
        <f t="shared" si="2"/>
        <v>29710.241048922726</v>
      </c>
      <c r="J26" s="20"/>
      <c r="K26" s="20"/>
      <c r="L26" s="20"/>
      <c r="M26" s="479">
        <v>44348</v>
      </c>
      <c r="N26" s="556">
        <v>2.7000000000000001E-3</v>
      </c>
    </row>
    <row r="27" spans="2:14" ht="20.100000000000001" customHeight="1">
      <c r="B27" s="154" t="s">
        <v>206</v>
      </c>
      <c r="C27" s="154" t="str">
        <f t="shared" si="4"/>
        <v>Year 2021</v>
      </c>
      <c r="D27" s="169">
        <f t="shared" si="3"/>
        <v>-29153.124833357269</v>
      </c>
      <c r="E27" s="170">
        <f t="shared" si="3"/>
        <v>2.7300000000000007E-3</v>
      </c>
      <c r="F27" s="171">
        <f t="shared" si="1"/>
        <v>6</v>
      </c>
      <c r="G27" s="169">
        <f t="shared" si="0"/>
        <v>477.52818477039216</v>
      </c>
      <c r="H27" s="169"/>
      <c r="I27" s="169">
        <f t="shared" si="2"/>
        <v>29630.653018127661</v>
      </c>
      <c r="J27" s="20"/>
      <c r="K27" s="20"/>
      <c r="L27" s="20"/>
      <c r="M27" s="479">
        <v>44378</v>
      </c>
      <c r="N27" s="556">
        <v>2.7000000000000001E-3</v>
      </c>
    </row>
    <row r="28" spans="2:14" ht="20.100000000000001" customHeight="1">
      <c r="B28" s="154" t="s">
        <v>207</v>
      </c>
      <c r="C28" s="154" t="str">
        <f t="shared" si="4"/>
        <v>Year 2021</v>
      </c>
      <c r="D28" s="169">
        <f t="shared" si="3"/>
        <v>-29153.124833357269</v>
      </c>
      <c r="E28" s="170">
        <f t="shared" si="3"/>
        <v>2.7300000000000007E-3</v>
      </c>
      <c r="F28" s="171">
        <f t="shared" si="1"/>
        <v>5</v>
      </c>
      <c r="G28" s="169">
        <f t="shared" si="0"/>
        <v>397.94015397532684</v>
      </c>
      <c r="H28" s="169"/>
      <c r="I28" s="169">
        <f t="shared" si="2"/>
        <v>29551.064987332597</v>
      </c>
      <c r="J28" s="20"/>
      <c r="K28" s="20"/>
      <c r="L28" s="20"/>
      <c r="M28" s="479">
        <v>44409</v>
      </c>
      <c r="N28" s="556">
        <v>2.7000000000000001E-3</v>
      </c>
    </row>
    <row r="29" spans="2:14" ht="20.100000000000001" customHeight="1">
      <c r="B29" s="154" t="s">
        <v>208</v>
      </c>
      <c r="C29" s="154" t="str">
        <f t="shared" si="4"/>
        <v>Year 2021</v>
      </c>
      <c r="D29" s="169">
        <f t="shared" si="3"/>
        <v>-29153.124833357269</v>
      </c>
      <c r="E29" s="170">
        <f t="shared" si="3"/>
        <v>2.7300000000000007E-3</v>
      </c>
      <c r="F29" s="171">
        <f t="shared" si="1"/>
        <v>4</v>
      </c>
      <c r="G29" s="169">
        <f t="shared" si="0"/>
        <v>318.35212318026146</v>
      </c>
      <c r="H29" s="169"/>
      <c r="I29" s="169">
        <f t="shared" si="2"/>
        <v>29471.476956537532</v>
      </c>
      <c r="J29" s="20"/>
      <c r="K29" s="20"/>
      <c r="L29" s="20"/>
      <c r="M29" s="479">
        <v>44440</v>
      </c>
      <c r="N29" s="556">
        <v>2.7000000000000001E-3</v>
      </c>
    </row>
    <row r="30" spans="2:14" ht="20.100000000000001" customHeight="1">
      <c r="B30" s="154" t="s">
        <v>209</v>
      </c>
      <c r="C30" s="154" t="str">
        <f>C29</f>
        <v>Year 2021</v>
      </c>
      <c r="D30" s="169">
        <f t="shared" si="3"/>
        <v>-29153.124833357269</v>
      </c>
      <c r="E30" s="170">
        <f t="shared" si="3"/>
        <v>2.7300000000000007E-3</v>
      </c>
      <c r="F30" s="171">
        <f t="shared" si="1"/>
        <v>3</v>
      </c>
      <c r="G30" s="169">
        <f t="shared" si="0"/>
        <v>238.76409238519608</v>
      </c>
      <c r="H30" s="169"/>
      <c r="I30" s="169">
        <f t="shared" si="2"/>
        <v>29391.888925742467</v>
      </c>
      <c r="J30" s="20"/>
      <c r="K30" s="20"/>
      <c r="L30" s="20"/>
      <c r="M30" s="479">
        <v>44470</v>
      </c>
      <c r="N30" s="556">
        <v>2.7000000000000001E-3</v>
      </c>
    </row>
    <row r="31" spans="2:14" ht="20.100000000000001" customHeight="1">
      <c r="B31" s="154" t="s">
        <v>210</v>
      </c>
      <c r="C31" s="154" t="str">
        <f t="shared" si="4"/>
        <v>Year 2021</v>
      </c>
      <c r="D31" s="169">
        <f t="shared" si="3"/>
        <v>-29153.124833357269</v>
      </c>
      <c r="E31" s="170">
        <f t="shared" si="3"/>
        <v>2.7300000000000007E-3</v>
      </c>
      <c r="F31" s="171">
        <f t="shared" si="1"/>
        <v>2</v>
      </c>
      <c r="G31" s="169">
        <f t="shared" si="0"/>
        <v>159.17606159013073</v>
      </c>
      <c r="H31" s="169"/>
      <c r="I31" s="169">
        <f t="shared" si="2"/>
        <v>29312.300894947399</v>
      </c>
      <c r="J31" s="20"/>
      <c r="K31" s="20"/>
      <c r="L31" s="20"/>
      <c r="M31" s="479">
        <v>44501</v>
      </c>
      <c r="N31" s="556">
        <v>2.7000000000000001E-3</v>
      </c>
    </row>
    <row r="32" spans="2:14" ht="20.100000000000001" customHeight="1">
      <c r="B32" s="154" t="s">
        <v>199</v>
      </c>
      <c r="C32" s="154" t="str">
        <f>C31</f>
        <v>Year 2021</v>
      </c>
      <c r="D32" s="169">
        <f t="shared" si="3"/>
        <v>-29153.124833357269</v>
      </c>
      <c r="E32" s="170">
        <f t="shared" si="3"/>
        <v>2.7300000000000007E-3</v>
      </c>
      <c r="F32" s="171">
        <f t="shared" si="1"/>
        <v>1</v>
      </c>
      <c r="G32" s="172">
        <f t="shared" si="0"/>
        <v>79.588030795065364</v>
      </c>
      <c r="H32" s="169"/>
      <c r="I32" s="169">
        <f t="shared" si="2"/>
        <v>29232.712864152334</v>
      </c>
      <c r="J32" s="20"/>
      <c r="K32" s="20"/>
      <c r="L32" s="20"/>
      <c r="M32" s="479">
        <v>44531</v>
      </c>
      <c r="N32" s="556">
        <v>2.7000000000000001E-3</v>
      </c>
    </row>
    <row r="33" spans="2:15" ht="20.100000000000001" customHeight="1">
      <c r="B33" s="154"/>
      <c r="C33" s="154"/>
      <c r="D33" s="169"/>
      <c r="E33" s="170"/>
      <c r="F33" s="171"/>
      <c r="G33" s="169">
        <f>SUM(G21:G32)</f>
        <v>6207.8664020150982</v>
      </c>
      <c r="H33" s="169"/>
      <c r="I33" s="173">
        <f>SUM(I21:I32)</f>
        <v>356045.36440230231</v>
      </c>
      <c r="J33" s="20"/>
      <c r="K33" s="20"/>
      <c r="L33" s="20"/>
      <c r="M33" s="479">
        <v>44562</v>
      </c>
      <c r="N33" s="556">
        <v>2.7000000000000001E-3</v>
      </c>
    </row>
    <row r="34" spans="2:15" ht="20.100000000000001" customHeight="1">
      <c r="B34" s="154"/>
      <c r="C34" s="154"/>
      <c r="D34" s="169"/>
      <c r="E34" s="170"/>
      <c r="F34" s="154"/>
      <c r="G34" s="169"/>
      <c r="H34" s="169" t="s">
        <v>2</v>
      </c>
      <c r="I34" s="171"/>
      <c r="J34" s="20"/>
      <c r="K34" s="20"/>
      <c r="L34" s="20"/>
      <c r="M34" s="479">
        <v>44593</v>
      </c>
      <c r="N34" s="556">
        <v>2.7000000000000001E-3</v>
      </c>
    </row>
    <row r="35" spans="2:15" ht="20.100000000000001" customHeight="1">
      <c r="B35" s="154"/>
      <c r="C35" s="154"/>
      <c r="D35" s="162"/>
      <c r="E35" s="170"/>
      <c r="F35" s="154"/>
      <c r="G35" s="174" t="s">
        <v>330</v>
      </c>
      <c r="H35" s="169"/>
      <c r="I35" s="169"/>
      <c r="J35" s="20"/>
      <c r="K35" s="20"/>
      <c r="L35" s="20"/>
      <c r="M35" s="479">
        <v>44621</v>
      </c>
      <c r="N35" s="556">
        <v>2.7000000000000001E-3</v>
      </c>
    </row>
    <row r="36" spans="2:15" ht="20.100000000000001" customHeight="1">
      <c r="B36" s="154" t="s">
        <v>331</v>
      </c>
      <c r="C36" s="254" t="s">
        <v>329</v>
      </c>
      <c r="D36" s="162">
        <f>I33</f>
        <v>356045.36440230231</v>
      </c>
      <c r="E36" s="170">
        <f>+E32</f>
        <v>2.7300000000000007E-3</v>
      </c>
      <c r="F36" s="154">
        <v>12</v>
      </c>
      <c r="G36" s="169">
        <f>+F36*E36*D36</f>
        <v>11664.046137819427</v>
      </c>
      <c r="H36" s="169"/>
      <c r="I36" s="173">
        <f>+D36+G36</f>
        <v>367709.41054012172</v>
      </c>
      <c r="J36" s="20"/>
      <c r="K36" s="20"/>
      <c r="L36" s="20"/>
      <c r="M36" s="479">
        <v>44652</v>
      </c>
      <c r="N36" s="556">
        <v>2.7000000000000001E-3</v>
      </c>
    </row>
    <row r="37" spans="2:15" ht="20.100000000000001" customHeight="1">
      <c r="B37" s="154"/>
      <c r="C37" s="154"/>
      <c r="D37" s="162"/>
      <c r="E37" s="170"/>
      <c r="F37" s="154"/>
      <c r="G37" s="169"/>
      <c r="H37" s="169"/>
      <c r="I37" s="169"/>
      <c r="J37" s="20"/>
      <c r="K37" s="20"/>
      <c r="L37" s="20"/>
      <c r="M37" s="479">
        <v>44682</v>
      </c>
      <c r="N37" s="556">
        <v>2.7000000000000001E-3</v>
      </c>
    </row>
    <row r="38" spans="2:15" ht="20.100000000000001" customHeight="1">
      <c r="B38" s="175" t="s">
        <v>332</v>
      </c>
      <c r="C38" s="154"/>
      <c r="D38" s="169"/>
      <c r="E38" s="170"/>
      <c r="F38" s="154"/>
      <c r="G38" s="174" t="s">
        <v>327</v>
      </c>
      <c r="H38" s="169"/>
      <c r="I38" s="169"/>
      <c r="J38" s="20"/>
      <c r="K38" s="20"/>
      <c r="L38" s="20"/>
      <c r="M38" s="479">
        <v>44713</v>
      </c>
      <c r="N38" s="556">
        <v>2.7000000000000001E-3</v>
      </c>
      <c r="O38" s="521"/>
    </row>
    <row r="39" spans="2:15" ht="20.100000000000001" customHeight="1">
      <c r="B39" s="154" t="s">
        <v>200</v>
      </c>
      <c r="C39" s="254" t="s">
        <v>333</v>
      </c>
      <c r="D39" s="176">
        <f>-I36</f>
        <v>-367709.41054012172</v>
      </c>
      <c r="E39" s="170">
        <f>+E32</f>
        <v>2.7300000000000007E-3</v>
      </c>
      <c r="F39" s="154"/>
      <c r="G39" s="169">
        <f t="shared" ref="G39:G50" si="5" xml:space="preserve"> -E39*D39</f>
        <v>1003.8466907745326</v>
      </c>
      <c r="H39" s="169">
        <f>PMT(E39,12,I$36)</f>
        <v>-31188.918882510079</v>
      </c>
      <c r="I39" s="169">
        <f t="shared" ref="I39:I50" si="6">(+D39+D39*E39-H39)*-1</f>
        <v>337524.33834838617</v>
      </c>
      <c r="J39" s="20"/>
      <c r="K39" s="20"/>
      <c r="L39" s="20"/>
      <c r="M39" s="479">
        <v>44743</v>
      </c>
      <c r="N39" s="556">
        <v>3.0000000000000001E-3</v>
      </c>
    </row>
    <row r="40" spans="2:15" ht="20.100000000000001" customHeight="1">
      <c r="B40" s="154" t="s">
        <v>201</v>
      </c>
      <c r="C40" s="154" t="str">
        <f>+C39</f>
        <v>Year 2022</v>
      </c>
      <c r="D40" s="162">
        <f>-I39</f>
        <v>-337524.33834838617</v>
      </c>
      <c r="E40" s="170">
        <f>+E39</f>
        <v>2.7300000000000007E-3</v>
      </c>
      <c r="F40" s="154"/>
      <c r="G40" s="169">
        <f t="shared" si="5"/>
        <v>921.44144369109449</v>
      </c>
      <c r="H40" s="169">
        <f>H39</f>
        <v>-31188.918882510079</v>
      </c>
      <c r="I40" s="169">
        <f t="shared" si="6"/>
        <v>307256.86090956716</v>
      </c>
      <c r="J40" s="20"/>
      <c r="K40" s="20"/>
      <c r="L40" s="20"/>
      <c r="M40" s="479">
        <v>44774</v>
      </c>
      <c r="N40" s="556">
        <v>3.0000000000000001E-3</v>
      </c>
    </row>
    <row r="41" spans="2:15" ht="20.100000000000001" customHeight="1" thickBot="1">
      <c r="B41" s="154" t="s">
        <v>202</v>
      </c>
      <c r="C41" s="154" t="str">
        <f>+C40</f>
        <v>Year 2022</v>
      </c>
      <c r="D41" s="162">
        <f t="shared" ref="D41:D50" si="7">-I40</f>
        <v>-307256.86090956716</v>
      </c>
      <c r="E41" s="170">
        <f t="shared" ref="E41:E50" si="8">+E40</f>
        <v>2.7300000000000007E-3</v>
      </c>
      <c r="F41" s="154"/>
      <c r="G41" s="169">
        <f t="shared" si="5"/>
        <v>838.81123028311856</v>
      </c>
      <c r="H41" s="169">
        <f t="shared" ref="H41:H50" si="9">H40</f>
        <v>-31188.918882510079</v>
      </c>
      <c r="I41" s="169">
        <f t="shared" si="6"/>
        <v>276906.75325734017</v>
      </c>
      <c r="J41" s="20"/>
      <c r="K41" s="20"/>
      <c r="L41" s="20"/>
      <c r="M41" s="480" t="s">
        <v>334</v>
      </c>
      <c r="N41" s="528">
        <f>AVERAGE(N21:N40)</f>
        <v>2.7300000000000007E-3</v>
      </c>
    </row>
    <row r="42" spans="2:15" ht="20.100000000000001" customHeight="1" thickTop="1">
      <c r="B42" s="154" t="s">
        <v>203</v>
      </c>
      <c r="C42" s="154" t="str">
        <f>+C41</f>
        <v>Year 2022</v>
      </c>
      <c r="D42" s="162">
        <f t="shared" si="7"/>
        <v>-276906.75325734017</v>
      </c>
      <c r="E42" s="170">
        <f t="shared" si="8"/>
        <v>2.7300000000000007E-3</v>
      </c>
      <c r="F42" s="154"/>
      <c r="G42" s="169">
        <f t="shared" si="5"/>
        <v>755.9554363925389</v>
      </c>
      <c r="H42" s="169">
        <f t="shared" si="9"/>
        <v>-31188.918882510079</v>
      </c>
      <c r="I42" s="169">
        <f t="shared" si="6"/>
        <v>246473.78981122261</v>
      </c>
      <c r="J42" s="20"/>
      <c r="K42" s="20"/>
      <c r="L42" s="20"/>
    </row>
    <row r="43" spans="2:15" ht="20.100000000000001" customHeight="1">
      <c r="B43" s="154" t="s">
        <v>204</v>
      </c>
      <c r="C43" s="154" t="str">
        <f>+C42</f>
        <v>Year 2022</v>
      </c>
      <c r="D43" s="162">
        <f t="shared" si="7"/>
        <v>-246473.78981122261</v>
      </c>
      <c r="E43" s="170">
        <f t="shared" si="8"/>
        <v>2.7300000000000007E-3</v>
      </c>
      <c r="F43" s="154"/>
      <c r="G43" s="169">
        <f t="shared" si="5"/>
        <v>672.87344618463794</v>
      </c>
      <c r="H43" s="169">
        <f t="shared" si="9"/>
        <v>-31188.918882510079</v>
      </c>
      <c r="I43" s="169">
        <f t="shared" si="6"/>
        <v>215957.74437489719</v>
      </c>
      <c r="J43" s="20"/>
      <c r="K43" s="20"/>
      <c r="L43" s="20"/>
    </row>
    <row r="44" spans="2:15" ht="20.100000000000001" customHeight="1">
      <c r="B44" s="154" t="s">
        <v>205</v>
      </c>
      <c r="C44" s="154" t="str">
        <f>C43</f>
        <v>Year 2022</v>
      </c>
      <c r="D44" s="162">
        <f t="shared" si="7"/>
        <v>-215957.74437489719</v>
      </c>
      <c r="E44" s="170">
        <f t="shared" si="8"/>
        <v>2.7300000000000007E-3</v>
      </c>
      <c r="F44" s="154"/>
      <c r="G44" s="169">
        <f t="shared" si="5"/>
        <v>589.56464214346943</v>
      </c>
      <c r="H44" s="169">
        <f t="shared" si="9"/>
        <v>-31188.918882510079</v>
      </c>
      <c r="I44" s="169">
        <f t="shared" si="6"/>
        <v>185358.39013453058</v>
      </c>
      <c r="J44" s="20"/>
      <c r="K44" s="20"/>
      <c r="L44" s="20"/>
    </row>
    <row r="45" spans="2:15" ht="20.100000000000001" customHeight="1">
      <c r="B45" s="154" t="s">
        <v>206</v>
      </c>
      <c r="C45" s="154" t="str">
        <f t="shared" ref="C45:C50" si="10">+C44</f>
        <v>Year 2022</v>
      </c>
      <c r="D45" s="162">
        <f t="shared" si="7"/>
        <v>-185358.39013453058</v>
      </c>
      <c r="E45" s="170">
        <f t="shared" si="8"/>
        <v>2.7300000000000007E-3</v>
      </c>
      <c r="F45" s="154"/>
      <c r="G45" s="169">
        <f t="shared" si="5"/>
        <v>506.02840506726858</v>
      </c>
      <c r="H45" s="169">
        <f t="shared" si="9"/>
        <v>-31188.918882510079</v>
      </c>
      <c r="I45" s="169">
        <f t="shared" si="6"/>
        <v>154675.49965708778</v>
      </c>
      <c r="J45" s="20"/>
      <c r="K45" s="20"/>
      <c r="L45" s="20"/>
    </row>
    <row r="46" spans="2:15" ht="20.100000000000001" customHeight="1">
      <c r="B46" s="154" t="s">
        <v>207</v>
      </c>
      <c r="C46" s="154" t="str">
        <f t="shared" si="10"/>
        <v>Year 2022</v>
      </c>
      <c r="D46" s="162">
        <f t="shared" si="7"/>
        <v>-154675.49965708778</v>
      </c>
      <c r="E46" s="170">
        <f t="shared" si="8"/>
        <v>2.7300000000000007E-3</v>
      </c>
      <c r="F46" s="154"/>
      <c r="G46" s="169">
        <f t="shared" si="5"/>
        <v>422.26411406384977</v>
      </c>
      <c r="H46" s="169">
        <f t="shared" si="9"/>
        <v>-31188.918882510079</v>
      </c>
      <c r="I46" s="169">
        <f t="shared" si="6"/>
        <v>123908.84488864156</v>
      </c>
      <c r="J46" s="20"/>
      <c r="K46" s="20"/>
      <c r="L46" s="20"/>
    </row>
    <row r="47" spans="2:15" ht="20.100000000000001" customHeight="1">
      <c r="B47" s="154" t="s">
        <v>208</v>
      </c>
      <c r="C47" s="154" t="str">
        <f t="shared" si="10"/>
        <v>Year 2022</v>
      </c>
      <c r="D47" s="162">
        <f t="shared" si="7"/>
        <v>-123908.84488864156</v>
      </c>
      <c r="E47" s="170">
        <f t="shared" si="8"/>
        <v>2.7300000000000007E-3</v>
      </c>
      <c r="F47" s="154"/>
      <c r="G47" s="169">
        <f t="shared" si="5"/>
        <v>338.27114654599154</v>
      </c>
      <c r="H47" s="169">
        <f t="shared" si="9"/>
        <v>-31188.918882510079</v>
      </c>
      <c r="I47" s="169">
        <f t="shared" si="6"/>
        <v>93058.197152677458</v>
      </c>
      <c r="J47" s="20"/>
      <c r="K47" s="20"/>
      <c r="L47" s="20"/>
    </row>
    <row r="48" spans="2:15" ht="20.100000000000001" customHeight="1">
      <c r="B48" s="154" t="s">
        <v>209</v>
      </c>
      <c r="C48" s="154" t="str">
        <f t="shared" si="10"/>
        <v>Year 2022</v>
      </c>
      <c r="D48" s="162">
        <f t="shared" si="7"/>
        <v>-93058.197152677458</v>
      </c>
      <c r="E48" s="170">
        <f t="shared" si="8"/>
        <v>2.7300000000000007E-3</v>
      </c>
      <c r="F48" s="154"/>
      <c r="G48" s="169">
        <f t="shared" si="5"/>
        <v>254.04887822680953</v>
      </c>
      <c r="H48" s="169">
        <f t="shared" si="9"/>
        <v>-31188.918882510079</v>
      </c>
      <c r="I48" s="169">
        <f t="shared" si="6"/>
        <v>62123.327148394186</v>
      </c>
      <c r="J48" s="20"/>
      <c r="K48" s="20"/>
      <c r="L48" s="20"/>
    </row>
    <row r="49" spans="2:12" ht="20.100000000000001" customHeight="1">
      <c r="B49" s="154" t="s">
        <v>210</v>
      </c>
      <c r="C49" s="154" t="str">
        <f t="shared" si="10"/>
        <v>Year 2022</v>
      </c>
      <c r="D49" s="162">
        <f t="shared" si="7"/>
        <v>-62123.327148394186</v>
      </c>
      <c r="E49" s="170">
        <f t="shared" si="8"/>
        <v>2.7300000000000007E-3</v>
      </c>
      <c r="F49" s="154"/>
      <c r="G49" s="169">
        <f t="shared" si="5"/>
        <v>169.59668311511618</v>
      </c>
      <c r="H49" s="169">
        <f t="shared" si="9"/>
        <v>-31188.918882510079</v>
      </c>
      <c r="I49" s="169">
        <f t="shared" si="6"/>
        <v>31104.004948999223</v>
      </c>
      <c r="J49" s="20"/>
      <c r="K49" s="20"/>
      <c r="L49" s="20"/>
    </row>
    <row r="50" spans="2:12" ht="20.100000000000001" customHeight="1">
      <c r="B50" s="154" t="s">
        <v>199</v>
      </c>
      <c r="C50" s="154" t="str">
        <f t="shared" si="10"/>
        <v>Year 2022</v>
      </c>
      <c r="D50" s="162">
        <f t="shared" si="7"/>
        <v>-31104.004948999223</v>
      </c>
      <c r="E50" s="170">
        <f t="shared" si="8"/>
        <v>2.7300000000000007E-3</v>
      </c>
      <c r="F50" s="154"/>
      <c r="G50" s="172">
        <f t="shared" si="5"/>
        <v>84.913933510767905</v>
      </c>
      <c r="H50" s="169">
        <f t="shared" si="9"/>
        <v>-31188.918882510079</v>
      </c>
      <c r="I50" s="169">
        <f t="shared" si="6"/>
        <v>-8.7311491370201111E-11</v>
      </c>
      <c r="J50" s="20"/>
      <c r="K50" s="20"/>
      <c r="L50" s="20"/>
    </row>
    <row r="51" spans="2:12" ht="20.100000000000001" customHeight="1">
      <c r="B51" s="154"/>
      <c r="C51" s="154"/>
      <c r="D51" s="162"/>
      <c r="E51" s="170"/>
      <c r="F51" s="154"/>
      <c r="G51" s="169">
        <f>SUM(G39:G50)</f>
        <v>6557.6160499991956</v>
      </c>
      <c r="H51" s="169"/>
      <c r="I51" s="169"/>
      <c r="J51" s="20"/>
      <c r="K51" s="20"/>
      <c r="L51" s="20"/>
    </row>
    <row r="52" spans="2:12" ht="20.100000000000001" customHeight="1">
      <c r="B52" s="171"/>
      <c r="C52" s="171"/>
      <c r="D52" s="171"/>
      <c r="E52" s="171"/>
      <c r="F52" s="171"/>
      <c r="G52" s="171"/>
      <c r="H52" s="171"/>
      <c r="I52" s="171"/>
      <c r="J52" s="20"/>
      <c r="K52" s="20"/>
      <c r="L52" s="20"/>
    </row>
    <row r="53" spans="2:12" ht="20.100000000000001" customHeight="1">
      <c r="B53" s="154" t="s">
        <v>335</v>
      </c>
      <c r="C53" s="171"/>
      <c r="D53" s="171"/>
      <c r="E53" s="171"/>
      <c r="F53" s="171"/>
      <c r="G53" s="171"/>
      <c r="H53" s="177">
        <f>SUM(H39:H50)</f>
        <v>-374267.02659012098</v>
      </c>
      <c r="I53" s="171"/>
      <c r="J53" s="20"/>
      <c r="K53" s="20"/>
      <c r="L53" s="20"/>
    </row>
    <row r="54" spans="2:12" ht="20.100000000000001" customHeight="1">
      <c r="B54" s="154" t="s">
        <v>336</v>
      </c>
      <c r="C54" s="171"/>
      <c r="D54" s="171"/>
      <c r="E54" s="171"/>
      <c r="F54" s="171"/>
      <c r="G54" s="171"/>
      <c r="H54" s="178">
        <f>-+F12</f>
        <v>349837.49800028722</v>
      </c>
      <c r="I54" s="171"/>
      <c r="J54" s="20"/>
      <c r="K54" s="20"/>
      <c r="L54" s="20"/>
    </row>
    <row r="55" spans="2:12" ht="20.100000000000001" customHeight="1">
      <c r="B55" s="154" t="s">
        <v>337</v>
      </c>
      <c r="C55" s="171"/>
      <c r="D55" s="171"/>
      <c r="E55" s="171"/>
      <c r="F55" s="171"/>
      <c r="G55" s="171"/>
      <c r="H55" s="177">
        <f>H54+H53</f>
        <v>-24429.528589833761</v>
      </c>
      <c r="I55" s="171"/>
      <c r="J55" s="20"/>
      <c r="K55" s="20"/>
      <c r="L55" s="20"/>
    </row>
    <row r="56" spans="2:12">
      <c r="B56" s="21"/>
      <c r="C56" s="21"/>
      <c r="D56" s="20"/>
      <c r="E56" s="20"/>
      <c r="F56" s="20"/>
      <c r="G56" s="20"/>
      <c r="H56" s="20"/>
      <c r="I56" s="20"/>
      <c r="J56" s="20"/>
      <c r="K56" s="20"/>
      <c r="L56" s="20"/>
    </row>
    <row r="57" spans="2:12">
      <c r="B57" s="398" t="s">
        <v>338</v>
      </c>
      <c r="C57" s="21"/>
      <c r="D57" s="20"/>
      <c r="E57" s="20"/>
      <c r="F57" s="20"/>
      <c r="G57" s="20"/>
      <c r="H57" s="20"/>
      <c r="I57" s="20"/>
      <c r="J57" s="20"/>
      <c r="K57" s="20"/>
      <c r="L57" s="20"/>
    </row>
    <row r="58" spans="2:12">
      <c r="B58" s="399" t="s">
        <v>339</v>
      </c>
      <c r="C58" s="399"/>
      <c r="D58" s="399"/>
      <c r="E58" s="399"/>
      <c r="F58" s="399"/>
      <c r="G58" s="399"/>
      <c r="H58" s="399"/>
      <c r="I58" s="399"/>
      <c r="J58" s="399"/>
    </row>
    <row r="59" spans="2:12">
      <c r="B59" s="422" t="s">
        <v>340</v>
      </c>
    </row>
    <row r="60" spans="2:12">
      <c r="B60" s="422" t="s">
        <v>341</v>
      </c>
    </row>
  </sheetData>
  <mergeCells count="4">
    <mergeCell ref="B7:I7"/>
    <mergeCell ref="B8:I8"/>
    <mergeCell ref="B15:C15"/>
    <mergeCell ref="B16:D16"/>
  </mergeCells>
  <printOptions horizontalCentered="1"/>
  <pageMargins left="0.45" right="0.45" top="0.5" bottom="0.5" header="0.3" footer="0.3"/>
  <pageSetup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V882"/>
  <sheetViews>
    <sheetView zoomScale="70" zoomScaleNormal="70" workbookViewId="0">
      <selection activeCell="W9" sqref="W9"/>
    </sheetView>
  </sheetViews>
  <sheetFormatPr defaultRowHeight="15"/>
  <cols>
    <col min="2" max="2" width="41.140625" customWidth="1"/>
    <col min="3" max="3" width="15.7109375" customWidth="1"/>
    <col min="4" max="4" width="17.7109375" customWidth="1"/>
    <col min="5" max="5" width="17.5703125" customWidth="1"/>
    <col min="6" max="7" width="17.140625" customWidth="1"/>
    <col min="8" max="8" width="17.5703125" customWidth="1"/>
    <col min="9" max="9" width="17.7109375" customWidth="1"/>
    <col min="10" max="11" width="18.42578125" customWidth="1"/>
    <col min="12" max="21" width="15.7109375" customWidth="1"/>
    <col min="23" max="23" width="37.28515625" customWidth="1"/>
    <col min="24" max="34" width="15.7109375" customWidth="1"/>
    <col min="37" max="37" width="14.140625" bestFit="1" customWidth="1"/>
    <col min="38" max="38" width="10.42578125" bestFit="1" customWidth="1"/>
    <col min="42" max="42" width="10.42578125" bestFit="1" customWidth="1"/>
    <col min="43" max="43" width="11" bestFit="1" customWidth="1"/>
    <col min="50" max="50" width="10.42578125" bestFit="1" customWidth="1"/>
    <col min="51" max="51" width="16.140625" bestFit="1" customWidth="1"/>
    <col min="54" max="54" width="10.42578125" bestFit="1" customWidth="1"/>
    <col min="58" max="58" width="11.5703125" bestFit="1" customWidth="1"/>
    <col min="59" max="59" width="16.140625" bestFit="1" customWidth="1"/>
    <col min="62" max="62" width="11.5703125" bestFit="1" customWidth="1"/>
    <col min="63" max="63" width="16.140625" bestFit="1" customWidth="1"/>
    <col min="70" max="70" width="10.42578125" bestFit="1" customWidth="1"/>
    <col min="71" max="71" width="16.140625" bestFit="1" customWidth="1"/>
    <col min="74" max="74" width="11.5703125" bestFit="1" customWidth="1"/>
    <col min="75" max="75" width="17.5703125" bestFit="1" customWidth="1"/>
    <col min="78" max="78" width="10.42578125" bestFit="1" customWidth="1"/>
    <col min="79" max="79" width="17.5703125" bestFit="1" customWidth="1"/>
    <col min="82" max="82" width="11.5703125" bestFit="1" customWidth="1"/>
    <col min="83" max="83" width="16.140625" bestFit="1" customWidth="1"/>
    <col min="85" max="85" width="14.28515625" customWidth="1"/>
    <col min="87" max="87" width="16.140625" bestFit="1" customWidth="1"/>
    <col min="91" max="91" width="12.85546875" customWidth="1"/>
    <col min="94" max="94" width="10.42578125" bestFit="1" customWidth="1"/>
    <col min="95" max="95" width="12.5703125" bestFit="1" customWidth="1"/>
    <col min="99" max="99" width="12.5703125" bestFit="1" customWidth="1"/>
    <col min="103" max="103" width="11" bestFit="1" customWidth="1"/>
    <col min="105" max="105" width="11" bestFit="1" customWidth="1"/>
    <col min="106" max="106" width="13.140625" bestFit="1" customWidth="1"/>
    <col min="107" max="107" width="13.5703125" bestFit="1" customWidth="1"/>
    <col min="109" max="109" width="9.85546875" bestFit="1" customWidth="1"/>
    <col min="110" max="110" width="11.5703125" bestFit="1" customWidth="1"/>
    <col min="111" max="111" width="12.5703125" bestFit="1" customWidth="1"/>
    <col min="113" max="114" width="11" bestFit="1" customWidth="1"/>
    <col min="115" max="115" width="12.5703125" bestFit="1" customWidth="1"/>
    <col min="117" max="117" width="9.28515625" bestFit="1" customWidth="1"/>
    <col min="118" max="118" width="10.42578125" bestFit="1" customWidth="1"/>
    <col min="119" max="119" width="9.85546875" bestFit="1" customWidth="1"/>
    <col min="121" max="121" width="11" bestFit="1" customWidth="1"/>
    <col min="122" max="122" width="11.5703125" bestFit="1" customWidth="1"/>
    <col min="123" max="123" width="13.5703125" bestFit="1" customWidth="1"/>
  </cols>
  <sheetData>
    <row r="1" spans="1:35" ht="15.75">
      <c r="A1" s="19"/>
    </row>
    <row r="2" spans="1:35" ht="15.75">
      <c r="A2" s="19"/>
    </row>
    <row r="3" spans="1:35" ht="15.75">
      <c r="A3" s="19"/>
      <c r="U3" s="392" t="s">
        <v>342</v>
      </c>
      <c r="AH3" s="392" t="s">
        <v>342</v>
      </c>
    </row>
    <row r="4" spans="1:35" ht="26.25">
      <c r="A4" s="19"/>
      <c r="B4" s="45" t="s">
        <v>1</v>
      </c>
      <c r="C4" s="333"/>
      <c r="D4" s="333"/>
      <c r="E4" s="333"/>
      <c r="F4" s="333"/>
      <c r="G4" s="333"/>
      <c r="H4" s="333"/>
      <c r="I4" s="333"/>
      <c r="J4" s="333"/>
      <c r="K4" s="333"/>
      <c r="L4" s="333"/>
      <c r="M4" s="333"/>
      <c r="N4" s="333"/>
      <c r="O4" s="333"/>
      <c r="P4" s="333"/>
      <c r="Q4" s="333"/>
      <c r="R4" s="333"/>
      <c r="S4" s="333"/>
      <c r="T4" s="333"/>
      <c r="U4" s="333"/>
      <c r="W4" s="45" t="s">
        <v>1</v>
      </c>
      <c r="X4" s="333"/>
      <c r="Y4" s="333"/>
      <c r="Z4" s="333"/>
      <c r="AA4" s="333"/>
      <c r="AB4" s="333"/>
      <c r="AC4" s="333"/>
      <c r="AD4" s="333"/>
      <c r="AE4" s="333"/>
      <c r="AF4" s="333"/>
      <c r="AG4" s="333"/>
      <c r="AH4" s="333"/>
    </row>
    <row r="5" spans="1:35" ht="18.75">
      <c r="A5" s="19"/>
      <c r="B5" s="393" t="s">
        <v>343</v>
      </c>
      <c r="C5" s="333"/>
      <c r="D5" s="333"/>
      <c r="E5" s="333"/>
      <c r="F5" s="333"/>
      <c r="G5" s="333"/>
      <c r="H5" s="333"/>
      <c r="I5" s="333"/>
      <c r="J5" s="333"/>
      <c r="K5" s="333"/>
      <c r="L5" s="333"/>
      <c r="M5" s="333"/>
      <c r="N5" s="333"/>
      <c r="O5" s="333"/>
      <c r="P5" s="333"/>
      <c r="Q5" s="333"/>
      <c r="R5" s="333"/>
      <c r="S5" s="333"/>
      <c r="T5" s="333"/>
      <c r="U5" s="333"/>
      <c r="W5" s="393" t="s">
        <v>343</v>
      </c>
      <c r="X5" s="333"/>
      <c r="Y5" s="333"/>
      <c r="Z5" s="333"/>
      <c r="AA5" s="333"/>
      <c r="AB5" s="333"/>
      <c r="AC5" s="333"/>
      <c r="AD5" s="333"/>
      <c r="AE5" s="333"/>
      <c r="AF5" s="333"/>
      <c r="AG5" s="333"/>
      <c r="AH5" s="333"/>
    </row>
    <row r="6" spans="1:35" ht="15.75">
      <c r="A6" s="19"/>
      <c r="C6" s="330" t="s">
        <v>585</v>
      </c>
      <c r="U6" t="s">
        <v>344</v>
      </c>
      <c r="AH6" t="s">
        <v>345</v>
      </c>
    </row>
    <row r="8" spans="1:35" ht="23.25">
      <c r="A8" s="591" t="s">
        <v>586</v>
      </c>
      <c r="B8" s="591"/>
      <c r="C8" s="591"/>
      <c r="D8" s="591"/>
      <c r="E8" s="591"/>
      <c r="F8" s="591"/>
      <c r="G8" s="591"/>
      <c r="H8" s="591"/>
      <c r="I8" s="591"/>
      <c r="J8" s="591"/>
      <c r="K8" s="591"/>
      <c r="L8" s="591"/>
      <c r="M8" s="591"/>
      <c r="N8" s="591"/>
      <c r="O8" s="591"/>
      <c r="P8" s="591"/>
      <c r="Q8" s="591"/>
      <c r="R8" s="591"/>
      <c r="S8" s="591"/>
      <c r="T8" s="591"/>
      <c r="U8" s="591"/>
      <c r="W8" s="591" t="str">
        <f>A8</f>
        <v>Debt Service Payments -  Year End 12/31/2023</v>
      </c>
      <c r="X8" s="591"/>
      <c r="Y8" s="591"/>
      <c r="Z8" s="591"/>
      <c r="AA8" s="591"/>
      <c r="AB8" s="591"/>
      <c r="AC8" s="591"/>
      <c r="AD8" s="591"/>
      <c r="AE8" s="591"/>
      <c r="AF8" s="591"/>
      <c r="AG8" s="591"/>
      <c r="AH8" s="591"/>
      <c r="AI8" s="591"/>
    </row>
    <row r="9" spans="1:35" ht="23.25">
      <c r="A9" s="401"/>
      <c r="B9" s="401"/>
      <c r="C9" s="401"/>
      <c r="D9" s="401"/>
      <c r="E9" s="401"/>
      <c r="F9" s="401"/>
      <c r="G9" s="401"/>
      <c r="H9" s="401"/>
      <c r="I9" s="401"/>
      <c r="J9" s="401"/>
      <c r="K9" s="401"/>
      <c r="L9" s="401"/>
      <c r="M9" s="401"/>
      <c r="N9" s="401"/>
      <c r="O9" s="401"/>
      <c r="P9" s="401"/>
      <c r="Q9" s="401"/>
      <c r="R9" s="401"/>
      <c r="S9" s="401"/>
      <c r="T9" s="401"/>
      <c r="U9" s="401"/>
      <c r="W9" s="401"/>
      <c r="X9" s="401"/>
      <c r="Y9" s="401"/>
      <c r="Z9" s="401"/>
      <c r="AA9" s="401"/>
      <c r="AB9" s="401"/>
      <c r="AC9" s="401"/>
      <c r="AD9" s="401"/>
      <c r="AE9" s="401"/>
      <c r="AF9" s="401"/>
      <c r="AG9" s="401"/>
      <c r="AH9" s="401"/>
      <c r="AI9" s="401"/>
    </row>
    <row r="10" spans="1:35">
      <c r="J10" t="s">
        <v>346</v>
      </c>
    </row>
    <row r="11" spans="1:35">
      <c r="B11" s="262" t="s">
        <v>347</v>
      </c>
      <c r="C11" s="321" t="s">
        <v>31</v>
      </c>
      <c r="D11" s="262" t="s">
        <v>348</v>
      </c>
      <c r="J11" t="s">
        <v>349</v>
      </c>
    </row>
    <row r="12" spans="1:35">
      <c r="B12" s="266"/>
      <c r="C12" s="324" t="s">
        <v>350</v>
      </c>
      <c r="D12" s="322" t="s">
        <v>351</v>
      </c>
      <c r="W12" t="s">
        <v>352</v>
      </c>
    </row>
    <row r="13" spans="1:35">
      <c r="B13" s="261">
        <v>2023</v>
      </c>
      <c r="C13" s="568">
        <f>U35+AH35</f>
        <v>3165433.2421567673</v>
      </c>
      <c r="D13" s="477"/>
      <c r="E13" s="342"/>
      <c r="L13" t="s">
        <v>353</v>
      </c>
      <c r="AF13" t="s">
        <v>354</v>
      </c>
    </row>
    <row r="15" spans="1:35" ht="21">
      <c r="B15" s="350" t="s">
        <v>355</v>
      </c>
      <c r="C15" s="348"/>
      <c r="D15" s="348"/>
      <c r="E15" s="348"/>
      <c r="F15" s="348"/>
      <c r="G15" s="348"/>
      <c r="H15" s="348"/>
      <c r="I15" s="348"/>
      <c r="J15" s="348"/>
      <c r="K15" s="348"/>
      <c r="L15" s="352"/>
      <c r="M15" s="352"/>
      <c r="N15" s="348"/>
      <c r="O15" s="348"/>
      <c r="P15" s="348"/>
      <c r="Q15" s="348"/>
      <c r="R15" s="348"/>
      <c r="S15" s="348"/>
      <c r="T15" s="348"/>
      <c r="U15" s="349"/>
      <c r="W15" s="451" t="s">
        <v>356</v>
      </c>
      <c r="X15" s="452"/>
      <c r="Y15" s="452"/>
      <c r="Z15" s="452"/>
      <c r="AA15" s="452"/>
      <c r="AB15" s="452"/>
      <c r="AC15" s="452"/>
      <c r="AD15" s="452"/>
      <c r="AE15" s="348"/>
      <c r="AF15" s="348"/>
      <c r="AG15" s="452"/>
      <c r="AH15" s="453"/>
    </row>
    <row r="16" spans="1:35">
      <c r="B16" s="263"/>
      <c r="C16" s="319" t="s">
        <v>291</v>
      </c>
      <c r="D16" s="262" t="s">
        <v>292</v>
      </c>
      <c r="E16" s="320" t="s">
        <v>292</v>
      </c>
      <c r="F16" s="262" t="s">
        <v>292</v>
      </c>
      <c r="G16" s="262" t="s">
        <v>292</v>
      </c>
      <c r="H16" s="262" t="s">
        <v>292</v>
      </c>
      <c r="I16" s="262" t="s">
        <v>292</v>
      </c>
      <c r="J16" s="262" t="s">
        <v>292</v>
      </c>
      <c r="K16" s="262" t="s">
        <v>292</v>
      </c>
      <c r="L16" s="262" t="s">
        <v>292</v>
      </c>
      <c r="M16" s="262" t="s">
        <v>291</v>
      </c>
      <c r="N16" s="262" t="s">
        <v>292</v>
      </c>
      <c r="O16" s="262" t="s">
        <v>292</v>
      </c>
      <c r="P16" s="262" t="s">
        <v>292</v>
      </c>
      <c r="Q16" s="262" t="s">
        <v>292</v>
      </c>
      <c r="R16" s="262" t="s">
        <v>292</v>
      </c>
      <c r="S16" s="262" t="s">
        <v>292</v>
      </c>
      <c r="T16" s="262" t="s">
        <v>292</v>
      </c>
      <c r="U16" s="321" t="s">
        <v>31</v>
      </c>
      <c r="W16" s="351"/>
      <c r="X16" s="319" t="s">
        <v>291</v>
      </c>
      <c r="Y16" s="262" t="s">
        <v>292</v>
      </c>
      <c r="Z16" s="320" t="s">
        <v>292</v>
      </c>
      <c r="AA16" s="262" t="s">
        <v>292</v>
      </c>
      <c r="AB16" s="262" t="s">
        <v>292</v>
      </c>
      <c r="AC16" s="262" t="s">
        <v>292</v>
      </c>
      <c r="AD16" s="262" t="s">
        <v>292</v>
      </c>
      <c r="AE16" s="262" t="s">
        <v>292</v>
      </c>
      <c r="AF16" s="262" t="s">
        <v>292</v>
      </c>
      <c r="AG16" s="262" t="s">
        <v>292</v>
      </c>
      <c r="AH16" s="321" t="s">
        <v>31</v>
      </c>
    </row>
    <row r="17" spans="2:37">
      <c r="B17" s="260"/>
      <c r="C17" s="325" t="s">
        <v>294</v>
      </c>
      <c r="D17" s="322" t="s">
        <v>295</v>
      </c>
      <c r="E17" s="323" t="s">
        <v>296</v>
      </c>
      <c r="F17" s="322" t="s">
        <v>297</v>
      </c>
      <c r="G17" s="322" t="s">
        <v>298</v>
      </c>
      <c r="H17" s="322" t="s">
        <v>299</v>
      </c>
      <c r="I17" s="322" t="s">
        <v>300</v>
      </c>
      <c r="J17" s="322" t="s">
        <v>301</v>
      </c>
      <c r="K17" s="322" t="s">
        <v>302</v>
      </c>
      <c r="L17" s="322" t="s">
        <v>303</v>
      </c>
      <c r="M17" s="322" t="s">
        <v>357</v>
      </c>
      <c r="N17" s="322" t="s">
        <v>358</v>
      </c>
      <c r="O17" s="322" t="s">
        <v>359</v>
      </c>
      <c r="P17" s="322" t="s">
        <v>551</v>
      </c>
      <c r="Q17" s="322" t="s">
        <v>557</v>
      </c>
      <c r="R17" s="322" t="s">
        <v>596</v>
      </c>
      <c r="S17" s="322" t="s">
        <v>597</v>
      </c>
      <c r="T17" s="322" t="s">
        <v>598</v>
      </c>
      <c r="U17" s="324" t="s">
        <v>350</v>
      </c>
      <c r="W17" s="264"/>
      <c r="X17" s="325" t="s">
        <v>294</v>
      </c>
      <c r="Y17" s="322" t="s">
        <v>295</v>
      </c>
      <c r="Z17" s="323" t="s">
        <v>296</v>
      </c>
      <c r="AA17" s="322" t="s">
        <v>297</v>
      </c>
      <c r="AB17" s="323" t="s">
        <v>298</v>
      </c>
      <c r="AC17" s="322" t="s">
        <v>299</v>
      </c>
      <c r="AD17" s="323" t="s">
        <v>300</v>
      </c>
      <c r="AE17" s="322"/>
      <c r="AF17" s="323"/>
      <c r="AG17" s="322"/>
      <c r="AH17" s="324" t="s">
        <v>350</v>
      </c>
    </row>
    <row r="18" spans="2:37">
      <c r="B18" s="264"/>
      <c r="C18" s="267"/>
      <c r="D18" s="267"/>
      <c r="E18" s="267"/>
      <c r="F18" s="267"/>
      <c r="G18" s="267"/>
      <c r="H18" s="267"/>
      <c r="I18" s="267"/>
      <c r="J18" s="267"/>
      <c r="K18" s="267"/>
      <c r="L18" s="267"/>
      <c r="M18" s="267"/>
      <c r="N18" s="267"/>
      <c r="O18" s="267"/>
      <c r="P18" s="267"/>
      <c r="Q18" s="267"/>
      <c r="R18" s="267"/>
      <c r="S18" s="267"/>
      <c r="T18" s="267"/>
      <c r="U18" s="264"/>
      <c r="W18" s="264"/>
      <c r="X18" s="267" t="s">
        <v>305</v>
      </c>
      <c r="Y18" s="267"/>
      <c r="Z18" s="267"/>
      <c r="AA18" s="267"/>
      <c r="AB18" s="267"/>
      <c r="AC18" s="267"/>
      <c r="AD18" s="267"/>
      <c r="AE18" s="267"/>
      <c r="AF18" s="267"/>
      <c r="AH18" s="264"/>
    </row>
    <row r="19" spans="2:37" ht="47.25">
      <c r="B19" s="272" t="s">
        <v>306</v>
      </c>
      <c r="C19" s="534"/>
      <c r="D19" s="535"/>
      <c r="E19" s="536"/>
      <c r="F19" s="534"/>
      <c r="G19" s="534"/>
      <c r="H19" s="535"/>
      <c r="I19" s="534"/>
      <c r="J19" s="534"/>
      <c r="K19" s="537"/>
      <c r="L19" s="534"/>
      <c r="M19" s="534"/>
      <c r="N19" s="537"/>
      <c r="O19" s="537"/>
      <c r="P19" s="537"/>
      <c r="Q19" s="534"/>
      <c r="R19" s="537"/>
      <c r="S19" s="534"/>
      <c r="T19" s="537"/>
      <c r="U19" s="264"/>
      <c r="W19" s="272" t="s">
        <v>306</v>
      </c>
      <c r="X19" s="537" t="s">
        <v>360</v>
      </c>
      <c r="Y19" s="467"/>
      <c r="Z19" s="14"/>
      <c r="AA19" s="267"/>
      <c r="AB19" s="267"/>
      <c r="AC19" s="441"/>
      <c r="AD19" s="441"/>
      <c r="AE19" s="267"/>
      <c r="AF19" s="267"/>
      <c r="AH19" s="264"/>
    </row>
    <row r="20" spans="2:37">
      <c r="B20" s="272" t="s">
        <v>308</v>
      </c>
      <c r="C20" s="439"/>
      <c r="D20" s="439"/>
      <c r="E20" s="439"/>
      <c r="F20" s="439"/>
      <c r="G20" s="447"/>
      <c r="H20" s="447"/>
      <c r="I20" s="447"/>
      <c r="J20" s="447"/>
      <c r="K20" s="447"/>
      <c r="L20" s="447"/>
      <c r="M20" s="447"/>
      <c r="N20" s="447"/>
      <c r="O20" s="447"/>
      <c r="P20" s="447"/>
      <c r="Q20" s="447"/>
      <c r="R20" s="447"/>
      <c r="S20" s="447"/>
      <c r="T20" s="447"/>
      <c r="U20" s="439">
        <f>SUM(C20:T20)</f>
        <v>0</v>
      </c>
      <c r="W20" s="272" t="s">
        <v>308</v>
      </c>
      <c r="X20" s="447"/>
      <c r="Y20" s="472"/>
      <c r="Z20" s="472"/>
      <c r="AA20" s="447"/>
      <c r="AB20" s="447"/>
      <c r="AC20" s="447"/>
      <c r="AD20" s="447"/>
      <c r="AE20" s="447"/>
      <c r="AF20" s="447"/>
      <c r="AG20" s="468"/>
      <c r="AH20" s="439">
        <f>SUM(X20:AG20)</f>
        <v>0</v>
      </c>
    </row>
    <row r="21" spans="2:37">
      <c r="B21" s="272" t="s">
        <v>361</v>
      </c>
      <c r="C21" s="439"/>
      <c r="D21" s="439"/>
      <c r="E21" s="439"/>
      <c r="F21" s="439"/>
      <c r="G21" s="439"/>
      <c r="H21" s="439"/>
      <c r="I21" s="439"/>
      <c r="J21" s="439"/>
      <c r="K21" s="447"/>
      <c r="L21" s="439"/>
      <c r="M21" s="439"/>
      <c r="N21" s="439"/>
      <c r="O21" s="439"/>
      <c r="P21" s="439"/>
      <c r="Q21" s="439"/>
      <c r="R21" s="439"/>
      <c r="S21" s="439"/>
      <c r="T21" s="439"/>
      <c r="U21" s="439">
        <f>SUM(C21:M21)</f>
        <v>0</v>
      </c>
      <c r="W21" s="272" t="s">
        <v>361</v>
      </c>
      <c r="X21" s="439"/>
      <c r="Y21" s="439"/>
      <c r="Z21" s="439"/>
      <c r="AA21" s="447"/>
      <c r="AB21" s="439"/>
      <c r="AC21" s="447"/>
      <c r="AD21" s="447"/>
      <c r="AE21" s="447"/>
      <c r="AF21" s="447"/>
      <c r="AG21" s="468"/>
      <c r="AH21" s="439">
        <f>SUM(X21:AG21)</f>
        <v>0</v>
      </c>
    </row>
    <row r="22" spans="2:37">
      <c r="B22" s="272" t="s">
        <v>362</v>
      </c>
      <c r="C22" s="439"/>
      <c r="D22" s="439"/>
      <c r="E22" s="439"/>
      <c r="F22" s="439"/>
      <c r="G22" s="439"/>
      <c r="H22" s="439"/>
      <c r="I22" s="439"/>
      <c r="J22" s="439"/>
      <c r="K22" s="447"/>
      <c r="L22" s="439"/>
      <c r="M22" s="439"/>
      <c r="N22" s="439"/>
      <c r="O22" s="439"/>
      <c r="P22" s="439"/>
      <c r="Q22" s="439"/>
      <c r="R22" s="439"/>
      <c r="S22" s="439"/>
      <c r="T22" s="439"/>
      <c r="U22" s="439">
        <f>SUM(C22:T22)</f>
        <v>0</v>
      </c>
      <c r="W22" s="272" t="s">
        <v>362</v>
      </c>
      <c r="X22" s="439"/>
      <c r="Y22" s="439"/>
      <c r="Z22" s="439"/>
      <c r="AA22" s="447"/>
      <c r="AB22" s="439"/>
      <c r="AC22" s="447"/>
      <c r="AD22" s="447"/>
      <c r="AE22" s="447"/>
      <c r="AF22" s="447"/>
      <c r="AG22" s="468"/>
      <c r="AH22" s="439">
        <f>SUM(X22:AG22)</f>
        <v>0</v>
      </c>
      <c r="AK22" s="342"/>
    </row>
    <row r="23" spans="2:37">
      <c r="B23" s="272" t="s">
        <v>363</v>
      </c>
      <c r="C23" s="470"/>
      <c r="D23" s="470"/>
      <c r="E23" s="470"/>
      <c r="F23" s="470"/>
      <c r="G23" s="470"/>
      <c r="H23" s="470"/>
      <c r="I23" s="470"/>
      <c r="J23" s="470"/>
      <c r="K23" s="470"/>
      <c r="L23" s="470"/>
      <c r="M23" s="470"/>
      <c r="N23" s="470"/>
      <c r="O23" s="470"/>
      <c r="P23" s="470"/>
      <c r="Q23" s="470"/>
      <c r="R23" s="470"/>
      <c r="S23" s="470"/>
      <c r="T23" s="470"/>
      <c r="U23" s="470"/>
      <c r="W23" s="272" t="s">
        <v>363</v>
      </c>
      <c r="X23" s="470"/>
      <c r="Y23" s="470"/>
      <c r="Z23" s="470"/>
      <c r="AA23" s="264"/>
      <c r="AB23" s="264"/>
      <c r="AC23" s="264"/>
      <c r="AD23" s="264"/>
      <c r="AE23" s="264"/>
      <c r="AF23" s="264"/>
      <c r="AG23" s="258"/>
      <c r="AH23" s="264"/>
    </row>
    <row r="24" spans="2:37">
      <c r="B24" s="272" t="s">
        <v>365</v>
      </c>
      <c r="C24" s="490"/>
      <c r="D24" s="490"/>
      <c r="E24" s="490"/>
      <c r="F24" s="549"/>
      <c r="G24" s="271"/>
      <c r="H24" s="549"/>
      <c r="I24" s="271"/>
      <c r="J24" s="271"/>
      <c r="K24" s="271"/>
      <c r="L24" s="271"/>
      <c r="M24" s="271"/>
      <c r="N24" s="271"/>
      <c r="O24" s="271"/>
      <c r="P24" s="271"/>
      <c r="Q24" s="271"/>
      <c r="R24" s="271"/>
      <c r="S24" s="271"/>
      <c r="T24" s="271"/>
      <c r="U24" s="264"/>
      <c r="W24" s="272" t="s">
        <v>365</v>
      </c>
      <c r="X24" s="490"/>
      <c r="Y24" s="471"/>
      <c r="Z24" s="471"/>
      <c r="AA24" s="448"/>
      <c r="AB24" s="270"/>
      <c r="AC24" s="264"/>
      <c r="AD24" s="264"/>
      <c r="AE24" s="271"/>
      <c r="AF24" s="264"/>
      <c r="AH24" s="264"/>
    </row>
    <row r="25" spans="2:37">
      <c r="B25" s="272" t="s">
        <v>366</v>
      </c>
      <c r="C25" s="270"/>
      <c r="D25" s="270"/>
      <c r="E25" s="270"/>
      <c r="F25" s="270"/>
      <c r="G25" s="270"/>
      <c r="H25" s="270"/>
      <c r="I25" s="270"/>
      <c r="J25" s="270"/>
      <c r="K25" s="270"/>
      <c r="L25" s="270"/>
      <c r="M25" s="270"/>
      <c r="N25" s="270"/>
      <c r="O25" s="270"/>
      <c r="P25" s="270"/>
      <c r="Q25" s="270"/>
      <c r="R25" s="270"/>
      <c r="S25" s="270"/>
      <c r="T25" s="270"/>
      <c r="U25" s="270"/>
      <c r="W25" s="272" t="s">
        <v>366</v>
      </c>
      <c r="X25" s="270"/>
      <c r="Y25" s="271"/>
      <c r="Z25" s="271"/>
      <c r="AA25" s="271"/>
      <c r="AB25" s="271"/>
      <c r="AC25" s="264"/>
      <c r="AD25" s="264"/>
      <c r="AE25" s="271"/>
      <c r="AF25" s="264"/>
      <c r="AH25" s="264"/>
    </row>
    <row r="26" spans="2:37">
      <c r="B26" s="272" t="s">
        <v>367</v>
      </c>
      <c r="C26" s="488"/>
      <c r="D26" s="488"/>
      <c r="E26" s="488"/>
      <c r="F26" s="488"/>
      <c r="G26" s="488"/>
      <c r="H26" s="488"/>
      <c r="I26" s="488"/>
      <c r="J26" s="488"/>
      <c r="K26" s="488"/>
      <c r="L26" s="488"/>
      <c r="M26" s="488"/>
      <c r="N26" s="488"/>
      <c r="O26" s="488"/>
      <c r="P26" s="488"/>
      <c r="Q26" s="488"/>
      <c r="R26" s="488"/>
      <c r="S26" s="488"/>
      <c r="T26" s="488"/>
      <c r="U26" s="264"/>
      <c r="W26" s="272" t="s">
        <v>367</v>
      </c>
      <c r="X26" s="488"/>
      <c r="Y26" s="469"/>
      <c r="Z26" s="469"/>
      <c r="AA26" s="449"/>
      <c r="AB26" s="391"/>
      <c r="AC26" s="391"/>
      <c r="AD26" s="264"/>
      <c r="AE26" s="391"/>
      <c r="AF26" s="264"/>
      <c r="AH26" s="264"/>
    </row>
    <row r="27" spans="2:37">
      <c r="B27" s="272" t="s">
        <v>368</v>
      </c>
      <c r="C27" s="439"/>
      <c r="D27" s="439"/>
      <c r="E27" s="439"/>
      <c r="F27" s="439"/>
      <c r="G27" s="439"/>
      <c r="H27" s="439"/>
      <c r="I27" s="439"/>
      <c r="J27" s="439"/>
      <c r="K27" s="447"/>
      <c r="L27" s="439"/>
      <c r="M27" s="439"/>
      <c r="N27" s="439"/>
      <c r="O27" s="439"/>
      <c r="P27" s="439"/>
      <c r="Q27" s="439"/>
      <c r="R27" s="439"/>
      <c r="S27" s="439"/>
      <c r="T27" s="439"/>
      <c r="U27" s="439"/>
      <c r="W27" s="272" t="s">
        <v>368</v>
      </c>
      <c r="X27" s="439"/>
      <c r="Y27" s="439"/>
      <c r="Z27" s="439"/>
      <c r="AA27" s="439"/>
      <c r="AB27" s="439"/>
      <c r="AC27" s="439"/>
      <c r="AD27" s="439"/>
      <c r="AE27" s="447"/>
      <c r="AF27" s="447"/>
      <c r="AG27" s="468"/>
      <c r="AH27" s="439"/>
    </row>
    <row r="28" spans="2:37">
      <c r="B28" s="264"/>
      <c r="C28" s="264"/>
      <c r="D28" s="264"/>
      <c r="E28" s="264"/>
      <c r="F28" s="264"/>
      <c r="G28" s="264"/>
      <c r="H28" s="264"/>
      <c r="I28" s="264"/>
      <c r="J28" s="264"/>
      <c r="K28" s="264"/>
      <c r="L28" s="264"/>
      <c r="M28" s="264"/>
      <c r="N28" s="264"/>
      <c r="O28" s="264"/>
      <c r="P28" s="264"/>
      <c r="Q28" s="264"/>
      <c r="R28" s="264"/>
      <c r="S28" s="264"/>
      <c r="T28" s="264"/>
      <c r="U28" s="264"/>
      <c r="W28" s="264"/>
      <c r="X28" s="264"/>
      <c r="Y28" s="264"/>
      <c r="Z28" s="264"/>
      <c r="AA28" s="264"/>
      <c r="AB28" s="264"/>
      <c r="AC28" s="264"/>
      <c r="AD28" s="264"/>
      <c r="AE28" s="264"/>
      <c r="AF28" s="264"/>
      <c r="AH28" s="264"/>
    </row>
    <row r="29" spans="2:37">
      <c r="B29" s="275" t="s">
        <v>369</v>
      </c>
      <c r="C29" s="264"/>
      <c r="D29" s="264"/>
      <c r="E29" s="264"/>
      <c r="F29" s="264"/>
      <c r="G29" s="264"/>
      <c r="H29" s="264"/>
      <c r="I29" s="264"/>
      <c r="J29" s="264"/>
      <c r="K29" s="264"/>
      <c r="L29" s="264"/>
      <c r="M29" s="264"/>
      <c r="N29" s="264"/>
      <c r="O29" s="264"/>
      <c r="P29" s="264"/>
      <c r="Q29" s="264"/>
      <c r="R29" s="264"/>
      <c r="S29" s="264"/>
      <c r="T29" s="264"/>
      <c r="U29" s="264"/>
      <c r="W29" s="275" t="s">
        <v>369</v>
      </c>
      <c r="X29" s="264"/>
      <c r="Y29" s="264"/>
      <c r="Z29" s="264"/>
      <c r="AA29" s="264"/>
      <c r="AB29" s="264"/>
      <c r="AC29" s="264"/>
      <c r="AD29" s="264"/>
      <c r="AE29" s="264"/>
      <c r="AF29" s="264"/>
      <c r="AH29" s="264"/>
    </row>
    <row r="30" spans="2:37">
      <c r="B30" s="266" t="s">
        <v>186</v>
      </c>
      <c r="C30" s="264"/>
      <c r="D30" s="264"/>
      <c r="E30" s="264"/>
      <c r="F30" s="264"/>
      <c r="G30" s="264"/>
      <c r="H30" s="264"/>
      <c r="I30" s="264"/>
      <c r="J30" s="264"/>
      <c r="K30" s="264"/>
      <c r="L30" s="264"/>
      <c r="M30" s="264"/>
      <c r="N30" s="264"/>
      <c r="O30" s="264"/>
      <c r="P30" s="264"/>
      <c r="Q30" s="264"/>
      <c r="R30" s="264"/>
      <c r="S30" s="264"/>
      <c r="T30" s="264"/>
      <c r="U30" s="264"/>
      <c r="W30" s="266" t="s">
        <v>186</v>
      </c>
      <c r="X30" s="264"/>
      <c r="Y30" s="264"/>
      <c r="Z30" s="264"/>
      <c r="AA30" s="264"/>
      <c r="AB30" s="264"/>
      <c r="AC30" s="264"/>
      <c r="AD30" s="264"/>
      <c r="AE30" s="264"/>
      <c r="AF30" s="264"/>
      <c r="AH30" s="264"/>
    </row>
    <row r="31" spans="2:37" ht="14.45" customHeight="1">
      <c r="B31" s="267">
        <v>2019</v>
      </c>
      <c r="C31" s="439">
        <v>0</v>
      </c>
      <c r="D31" s="439">
        <v>0</v>
      </c>
      <c r="E31" s="439">
        <v>0</v>
      </c>
      <c r="F31" s="439">
        <v>0</v>
      </c>
      <c r="G31" s="439">
        <v>0</v>
      </c>
      <c r="H31" s="439">
        <v>0</v>
      </c>
      <c r="I31" s="439">
        <v>0</v>
      </c>
      <c r="J31" s="439">
        <v>0</v>
      </c>
      <c r="K31" s="439">
        <v>0</v>
      </c>
      <c r="L31" s="439">
        <v>0</v>
      </c>
      <c r="M31" s="439">
        <v>0</v>
      </c>
      <c r="N31" s="439">
        <v>0</v>
      </c>
      <c r="O31" s="439">
        <v>0</v>
      </c>
      <c r="P31" s="439">
        <v>0</v>
      </c>
      <c r="Q31" s="439">
        <v>0</v>
      </c>
      <c r="R31" s="439">
        <v>0</v>
      </c>
      <c r="S31" s="439">
        <v>0</v>
      </c>
      <c r="T31" s="439">
        <v>0</v>
      </c>
      <c r="U31" s="439">
        <f>SUM(C31:M31)</f>
        <v>0</v>
      </c>
      <c r="W31" s="267">
        <v>2019</v>
      </c>
      <c r="X31" s="269">
        <v>0</v>
      </c>
      <c r="Y31" s="269">
        <v>0</v>
      </c>
      <c r="Z31" s="269">
        <v>0</v>
      </c>
      <c r="AA31" s="269">
        <v>0</v>
      </c>
      <c r="AB31" s="269">
        <v>0</v>
      </c>
      <c r="AC31" s="269">
        <v>0</v>
      </c>
      <c r="AD31" s="269">
        <v>0</v>
      </c>
      <c r="AE31" s="269">
        <v>0</v>
      </c>
      <c r="AF31" s="269">
        <v>0</v>
      </c>
      <c r="AG31" s="269">
        <v>0</v>
      </c>
      <c r="AH31" s="269">
        <f>SUM(X31:AG31)</f>
        <v>0</v>
      </c>
    </row>
    <row r="32" spans="2:37" ht="15.6" customHeight="1">
      <c r="B32" s="267">
        <f>B31+1</f>
        <v>2020</v>
      </c>
      <c r="C32" s="439">
        <v>0</v>
      </c>
      <c r="D32" s="439">
        <v>0</v>
      </c>
      <c r="E32" s="439">
        <v>0</v>
      </c>
      <c r="F32" s="439">
        <v>0</v>
      </c>
      <c r="G32" s="439">
        <v>0</v>
      </c>
      <c r="H32" s="439">
        <v>0</v>
      </c>
      <c r="I32" s="439">
        <v>0</v>
      </c>
      <c r="J32" s="439">
        <v>0</v>
      </c>
      <c r="K32" s="439">
        <v>0</v>
      </c>
      <c r="L32" s="439">
        <v>0</v>
      </c>
      <c r="M32" s="439">
        <v>0</v>
      </c>
      <c r="N32" s="439">
        <v>0</v>
      </c>
      <c r="O32" s="439">
        <v>0</v>
      </c>
      <c r="P32" s="439">
        <v>0</v>
      </c>
      <c r="Q32" s="439">
        <v>0</v>
      </c>
      <c r="R32" s="439">
        <v>0</v>
      </c>
      <c r="S32" s="439">
        <v>0</v>
      </c>
      <c r="T32" s="439">
        <v>0</v>
      </c>
      <c r="U32" s="439">
        <f>SUM(C32:M32)</f>
        <v>0</v>
      </c>
      <c r="W32" s="267">
        <f>W31+1</f>
        <v>2020</v>
      </c>
      <c r="X32" s="269">
        <v>0</v>
      </c>
      <c r="Y32" s="269">
        <v>0</v>
      </c>
      <c r="Z32" s="269">
        <v>0</v>
      </c>
      <c r="AA32" s="269">
        <v>0</v>
      </c>
      <c r="AB32" s="269">
        <v>0</v>
      </c>
      <c r="AC32" s="269">
        <v>0</v>
      </c>
      <c r="AD32" s="269">
        <v>0</v>
      </c>
      <c r="AE32" s="269">
        <v>0</v>
      </c>
      <c r="AF32" s="269">
        <v>0</v>
      </c>
      <c r="AG32" s="269">
        <v>0</v>
      </c>
      <c r="AH32" s="269">
        <f t="shared" ref="AH32:AH95" si="0">SUM(X32:AG32)</f>
        <v>0</v>
      </c>
    </row>
    <row r="33" spans="2:126">
      <c r="B33" s="267">
        <f t="shared" ref="B33:B96" si="1">B32+1</f>
        <v>2021</v>
      </c>
      <c r="C33" s="439">
        <v>0</v>
      </c>
      <c r="D33" s="439">
        <v>0</v>
      </c>
      <c r="E33" s="439">
        <v>0</v>
      </c>
      <c r="F33" s="439">
        <v>0</v>
      </c>
      <c r="G33" s="439">
        <v>0</v>
      </c>
      <c r="H33" s="439">
        <v>0</v>
      </c>
      <c r="I33" s="439">
        <v>0</v>
      </c>
      <c r="J33" s="439">
        <v>0</v>
      </c>
      <c r="K33" s="439">
        <v>0</v>
      </c>
      <c r="L33" s="439">
        <v>0</v>
      </c>
      <c r="M33" s="439">
        <v>0</v>
      </c>
      <c r="N33" s="439">
        <v>0</v>
      </c>
      <c r="O33" s="439">
        <v>0</v>
      </c>
      <c r="P33" s="439">
        <v>0</v>
      </c>
      <c r="Q33" s="439">
        <v>0</v>
      </c>
      <c r="R33" s="439">
        <v>0</v>
      </c>
      <c r="S33" s="439">
        <v>0</v>
      </c>
      <c r="T33" s="439">
        <v>0</v>
      </c>
      <c r="U33" s="439">
        <f>SUM(C33:O33)</f>
        <v>0</v>
      </c>
      <c r="W33" s="267">
        <f t="shared" ref="W33:W96" si="2">W32+1</f>
        <v>2021</v>
      </c>
      <c r="X33" s="269">
        <v>0</v>
      </c>
      <c r="Y33" s="269">
        <v>0</v>
      </c>
      <c r="Z33" s="269">
        <v>0</v>
      </c>
      <c r="AA33" s="269">
        <v>0</v>
      </c>
      <c r="AB33" s="269">
        <v>0</v>
      </c>
      <c r="AC33" s="269">
        <v>0</v>
      </c>
      <c r="AD33" s="269">
        <v>0</v>
      </c>
      <c r="AE33" s="269">
        <v>0</v>
      </c>
      <c r="AF33" s="269">
        <v>0</v>
      </c>
      <c r="AG33" s="269">
        <v>0</v>
      </c>
      <c r="AH33" s="269">
        <f t="shared" si="0"/>
        <v>0</v>
      </c>
    </row>
    <row r="34" spans="2:126">
      <c r="B34" s="267">
        <f t="shared" si="1"/>
        <v>2022</v>
      </c>
      <c r="C34" s="439">
        <v>0</v>
      </c>
      <c r="D34" s="439">
        <v>0</v>
      </c>
      <c r="E34" s="439">
        <v>0</v>
      </c>
      <c r="F34" s="439">
        <v>0</v>
      </c>
      <c r="G34" s="439">
        <v>0</v>
      </c>
      <c r="H34" s="439">
        <v>0</v>
      </c>
      <c r="I34" s="439">
        <v>0</v>
      </c>
      <c r="J34" s="439">
        <v>0</v>
      </c>
      <c r="K34" s="439">
        <v>0</v>
      </c>
      <c r="L34" s="439">
        <v>0</v>
      </c>
      <c r="M34" s="439">
        <v>0</v>
      </c>
      <c r="N34" s="439">
        <v>0</v>
      </c>
      <c r="O34" s="439">
        <v>0</v>
      </c>
      <c r="P34" s="439">
        <v>0</v>
      </c>
      <c r="Q34" s="439">
        <v>0</v>
      </c>
      <c r="R34" s="439">
        <v>0</v>
      </c>
      <c r="S34" s="439">
        <v>0</v>
      </c>
      <c r="T34" s="439">
        <v>0</v>
      </c>
      <c r="U34" s="439">
        <f>SUM(C34:M34)</f>
        <v>0</v>
      </c>
      <c r="W34" s="267">
        <f t="shared" si="2"/>
        <v>2022</v>
      </c>
      <c r="X34" s="269">
        <v>0</v>
      </c>
      <c r="Y34" s="269">
        <v>0</v>
      </c>
      <c r="Z34" s="269">
        <v>0</v>
      </c>
      <c r="AA34" s="269">
        <v>0</v>
      </c>
      <c r="AB34" s="269">
        <v>0</v>
      </c>
      <c r="AC34" s="269">
        <v>0</v>
      </c>
      <c r="AD34" s="269">
        <v>0</v>
      </c>
      <c r="AE34" s="269">
        <v>0</v>
      </c>
      <c r="AF34" s="269">
        <v>0</v>
      </c>
      <c r="AG34" s="269">
        <v>0</v>
      </c>
      <c r="AH34" s="269">
        <f t="shared" si="0"/>
        <v>0</v>
      </c>
    </row>
    <row r="35" spans="2:126">
      <c r="B35" s="267">
        <f t="shared" si="1"/>
        <v>2023</v>
      </c>
      <c r="C35" s="439">
        <v>0</v>
      </c>
      <c r="D35" s="439">
        <v>0</v>
      </c>
      <c r="E35" s="439">
        <v>0</v>
      </c>
      <c r="F35" s="439">
        <v>0</v>
      </c>
      <c r="G35" s="439">
        <v>0</v>
      </c>
      <c r="H35" s="439">
        <v>0</v>
      </c>
      <c r="I35" s="439">
        <v>0</v>
      </c>
      <c r="J35" s="439">
        <v>0</v>
      </c>
      <c r="K35" s="439">
        <v>0</v>
      </c>
      <c r="L35" s="439">
        <v>0</v>
      </c>
      <c r="M35" s="439">
        <v>0</v>
      </c>
      <c r="N35" s="439">
        <v>0</v>
      </c>
      <c r="O35" s="439">
        <v>0</v>
      </c>
      <c r="P35" s="439">
        <v>0</v>
      </c>
      <c r="Q35" s="439">
        <v>0</v>
      </c>
      <c r="R35" s="439">
        <v>0</v>
      </c>
      <c r="S35" s="439">
        <v>0</v>
      </c>
      <c r="T35" s="439">
        <v>0</v>
      </c>
      <c r="U35" s="439">
        <v>3152340.1799999997</v>
      </c>
      <c r="W35" s="267">
        <f t="shared" si="2"/>
        <v>2023</v>
      </c>
      <c r="X35" s="269">
        <v>0</v>
      </c>
      <c r="Y35" s="269">
        <v>0</v>
      </c>
      <c r="Z35" s="269">
        <v>0</v>
      </c>
      <c r="AA35" s="269">
        <v>0</v>
      </c>
      <c r="AB35" s="269">
        <v>0</v>
      </c>
      <c r="AC35" s="269">
        <v>0</v>
      </c>
      <c r="AD35" s="269">
        <v>0</v>
      </c>
      <c r="AE35" s="269">
        <v>0</v>
      </c>
      <c r="AF35" s="269">
        <v>0</v>
      </c>
      <c r="AG35" s="269">
        <v>0</v>
      </c>
      <c r="AH35" s="269">
        <v>13093.062156767701</v>
      </c>
      <c r="DT35" s="529"/>
      <c r="DU35" s="529"/>
      <c r="DV35" s="529"/>
    </row>
    <row r="36" spans="2:126">
      <c r="B36" s="267">
        <f t="shared" si="1"/>
        <v>2024</v>
      </c>
      <c r="C36" s="439">
        <f>SUMIFS('H-32A-WP06a - Debt Serv Monthly'!$E$20:$E$823,'H-32A-WP06a - Debt Serv Monthly'!$B$20:$B$823,'H-32A-WP06 - Debt Service'!B36)</f>
        <v>0</v>
      </c>
      <c r="D36" s="439">
        <f>SUMIFS('H-32A-WP06a - Debt Serv Monthly'!F$20:F$823,'H-32A-WP06a - Debt Serv Monthly'!$B$20:$B$823,'H-32A-WP06 - Debt Service'!$B36)</f>
        <v>0</v>
      </c>
      <c r="E36" s="439">
        <f>SUMIFS('H-32A-WP06a - Debt Serv Monthly'!G$20:G$823,'H-32A-WP06a - Debt Serv Monthly'!$B$20:$B$823,'H-32A-WP06 - Debt Service'!$B36)</f>
        <v>0</v>
      </c>
      <c r="F36" s="439">
        <f>SUMIFS('H-32A-WP06a - Debt Serv Monthly'!H$20:H$823,'H-32A-WP06a - Debt Serv Monthly'!$B$20:$B$823,'H-32A-WP06 - Debt Service'!$B36)</f>
        <v>0</v>
      </c>
      <c r="G36" s="439">
        <v>0</v>
      </c>
      <c r="H36" s="439">
        <f>SUMIFS('H-32A-WP06a - Debt Serv Monthly'!J$20:J$823,'H-32A-WP06a - Debt Serv Monthly'!$B$20:$B$823,'H-32A-WP06 - Debt Service'!$B36)</f>
        <v>0</v>
      </c>
      <c r="I36" s="439">
        <f>SUMIFS('H-32A-WP06a - Debt Serv Monthly'!K$20:K$823,'H-32A-WP06a - Debt Serv Monthly'!$B$20:$B$823,'H-32A-WP06 - Debt Service'!$B36)</f>
        <v>0</v>
      </c>
      <c r="J36" s="439">
        <f>SUMIFS('H-32A-WP06a - Debt Serv Monthly'!R$20:R$823,'H-32A-WP06a - Debt Serv Monthly'!$B$20:$B$823,'H-32A-WP06 - Debt Service'!$B36)</f>
        <v>0</v>
      </c>
      <c r="K36" s="439">
        <f>SUMIFS('H-32A-WP06a - Debt Serv Monthly'!R$20:R$823,'H-32A-WP06a - Debt Serv Monthly'!$B$20:$B$823,'H-32A-WP06 - Debt Service'!$B36)</f>
        <v>0</v>
      </c>
      <c r="L36" s="439">
        <v>0</v>
      </c>
      <c r="M36" s="439"/>
      <c r="N36" s="439">
        <v>0</v>
      </c>
      <c r="O36" s="439">
        <v>0</v>
      </c>
      <c r="P36" s="439">
        <v>0</v>
      </c>
      <c r="Q36" s="439">
        <v>0</v>
      </c>
      <c r="R36" s="439">
        <v>0</v>
      </c>
      <c r="S36" s="439">
        <v>0</v>
      </c>
      <c r="T36" s="439">
        <v>0</v>
      </c>
      <c r="U36" s="439">
        <f t="shared" ref="U36:U67" si="3">SUM(C36:M36)</f>
        <v>0</v>
      </c>
      <c r="W36" s="267">
        <f t="shared" si="2"/>
        <v>2024</v>
      </c>
      <c r="X36" s="269">
        <f>SUMIFS('H-32A-WP06a - Debt Serv Monthly'!AA$20:AA$823,'H-32A-WP06a - Debt Serv Monthly'!$B$20:$B$823,'H-32A-WP06 - Debt Service'!$B36)</f>
        <v>0</v>
      </c>
      <c r="Y36" s="269">
        <f>SUMIFS('H-32A-WP06a - Debt Serv Monthly'!AB$20:AB$823,'H-32A-WP06a - Debt Serv Monthly'!$B$20:$B$823,'H-32A-WP06 - Debt Service'!$B36)</f>
        <v>0</v>
      </c>
      <c r="Z36" s="269">
        <f>SUMIFS('H-32A-WP06a - Debt Serv Monthly'!AC$20:AC$823,'H-32A-WP06a - Debt Serv Monthly'!$B$20:$B$823,'H-32A-WP06 - Debt Service'!$B36)</f>
        <v>0</v>
      </c>
      <c r="AA36" s="269">
        <f>SUMIFS('H-32A-WP06a - Debt Serv Monthly'!AD$20:AD$823,'H-32A-WP06a - Debt Serv Monthly'!$B$20:$B$823,'H-32A-WP06 - Debt Service'!$B36)</f>
        <v>0</v>
      </c>
      <c r="AB36" s="269">
        <f>SUMIFS('H-32A-WP06a - Debt Serv Monthly'!AE$20:AE$823,'H-32A-WP06a - Debt Serv Monthly'!$B$20:$B$823,'H-32A-WP06 - Debt Service'!$B36)</f>
        <v>0</v>
      </c>
      <c r="AC36" s="269">
        <f>SUMIFS('H-32A-WP06a - Debt Serv Monthly'!AF$20:AF$823,'H-32A-WP06a - Debt Serv Monthly'!$B$20:$B$823,'H-32A-WP06 - Debt Service'!$B36)</f>
        <v>0</v>
      </c>
      <c r="AD36" s="269">
        <f>SUMIFS('H-32A-WP06a - Debt Serv Monthly'!AG$20:AG$823,'H-32A-WP06a - Debt Serv Monthly'!$B$20:$B$823,'H-32A-WP06 - Debt Service'!$B36)</f>
        <v>0</v>
      </c>
      <c r="AE36" s="269">
        <f>SUMIFS('H-32A-WP06a - Debt Serv Monthly'!AH$20:AH$823,'H-32A-WP06a - Debt Serv Monthly'!$B$20:$B$823,'H-32A-WP06 - Debt Service'!$B36)</f>
        <v>0</v>
      </c>
      <c r="AF36" s="269">
        <f>SUMIFS('H-32A-WP06a - Debt Serv Monthly'!AI$20:AI$823,'H-32A-WP06a - Debt Serv Monthly'!$B$20:$B$823,'H-32A-WP06 - Debt Service'!$B36)</f>
        <v>0</v>
      </c>
      <c r="AG36" s="265">
        <f>SUMIFS('H-32A-WP06a - Debt Serv Monthly'!AJ$20:AJ$823,'H-32A-WP06a - Debt Serv Monthly'!$B$20:$B$823,'H-32A-WP06 - Debt Service'!$B36)</f>
        <v>0</v>
      </c>
      <c r="AH36" s="269">
        <f t="shared" si="0"/>
        <v>0</v>
      </c>
      <c r="DT36" s="530"/>
      <c r="DU36" s="530"/>
      <c r="DV36" s="530"/>
    </row>
    <row r="37" spans="2:126">
      <c r="B37" s="267">
        <f t="shared" si="1"/>
        <v>2025</v>
      </c>
      <c r="C37" s="439">
        <f>SUMIFS('H-32A-WP06a - Debt Serv Monthly'!$E$20:$E$823,'H-32A-WP06a - Debt Serv Monthly'!$B$20:$B$823,'H-32A-WP06 - Debt Service'!B37)</f>
        <v>0</v>
      </c>
      <c r="D37" s="439">
        <f>SUMIFS('H-32A-WP06a - Debt Serv Monthly'!F$20:F$823,'H-32A-WP06a - Debt Serv Monthly'!$B$20:$B$823,'H-32A-WP06 - Debt Service'!$B37)</f>
        <v>0</v>
      </c>
      <c r="E37" s="439">
        <f>SUMIFS('H-32A-WP06a - Debt Serv Monthly'!G$20:G$823,'H-32A-WP06a - Debt Serv Monthly'!$B$20:$B$823,'H-32A-WP06 - Debt Service'!$B37)</f>
        <v>0</v>
      </c>
      <c r="F37" s="439">
        <f>SUMIFS('H-32A-WP06a - Debt Serv Monthly'!H$20:H$823,'H-32A-WP06a - Debt Serv Monthly'!$B$20:$B$823,'H-32A-WP06 - Debt Service'!$B37)</f>
        <v>0</v>
      </c>
      <c r="G37" s="439">
        <v>0</v>
      </c>
      <c r="H37" s="439">
        <f>SUMIFS('H-32A-WP06a - Debt Serv Monthly'!J$20:J$823,'H-32A-WP06a - Debt Serv Monthly'!$B$20:$B$823,'H-32A-WP06 - Debt Service'!$B37)</f>
        <v>0</v>
      </c>
      <c r="I37" s="439">
        <f>SUMIFS('H-32A-WP06a - Debt Serv Monthly'!K$20:K$823,'H-32A-WP06a - Debt Serv Monthly'!$B$20:$B$823,'H-32A-WP06 - Debt Service'!$B37)</f>
        <v>0</v>
      </c>
      <c r="J37" s="439">
        <f>SUMIFS('H-32A-WP06a - Debt Serv Monthly'!R$20:R$823,'H-32A-WP06a - Debt Serv Monthly'!$B$20:$B$823,'H-32A-WP06 - Debt Service'!$B37)</f>
        <v>0</v>
      </c>
      <c r="K37" s="439">
        <f>SUMIFS('H-32A-WP06a - Debt Serv Monthly'!R$20:R$823,'H-32A-WP06a - Debt Serv Monthly'!$B$20:$B$823,'H-32A-WP06 - Debt Service'!$B37)</f>
        <v>0</v>
      </c>
      <c r="L37" s="439">
        <v>0</v>
      </c>
      <c r="M37" s="439"/>
      <c r="N37" s="439">
        <v>0</v>
      </c>
      <c r="O37" s="439">
        <v>0</v>
      </c>
      <c r="P37" s="439">
        <v>0</v>
      </c>
      <c r="Q37" s="439">
        <v>0</v>
      </c>
      <c r="R37" s="439">
        <v>0</v>
      </c>
      <c r="S37" s="439">
        <v>0</v>
      </c>
      <c r="T37" s="439">
        <v>0</v>
      </c>
      <c r="U37" s="439">
        <f t="shared" si="3"/>
        <v>0</v>
      </c>
      <c r="W37" s="267">
        <f t="shared" si="2"/>
        <v>2025</v>
      </c>
      <c r="X37" s="269">
        <f>SUMIFS('H-32A-WP06a - Debt Serv Monthly'!AA$20:AA$823,'H-32A-WP06a - Debt Serv Monthly'!$B$20:$B$823,'H-32A-WP06 - Debt Service'!$B37)</f>
        <v>0</v>
      </c>
      <c r="Y37" s="269">
        <f>SUMIFS('H-32A-WP06a - Debt Serv Monthly'!AB$20:AB$823,'H-32A-WP06a - Debt Serv Monthly'!$B$20:$B$823,'H-32A-WP06 - Debt Service'!$B37)</f>
        <v>0</v>
      </c>
      <c r="Z37" s="269">
        <f>SUMIFS('H-32A-WP06a - Debt Serv Monthly'!AC$20:AC$823,'H-32A-WP06a - Debt Serv Monthly'!$B$20:$B$823,'H-32A-WP06 - Debt Service'!$B37)</f>
        <v>0</v>
      </c>
      <c r="AA37" s="269">
        <f>SUMIFS('H-32A-WP06a - Debt Serv Monthly'!AD$20:AD$823,'H-32A-WP06a - Debt Serv Monthly'!$B$20:$B$823,'H-32A-WP06 - Debt Service'!$B37)</f>
        <v>0</v>
      </c>
      <c r="AB37" s="269">
        <f>SUMIFS('H-32A-WP06a - Debt Serv Monthly'!AE$20:AE$823,'H-32A-WP06a - Debt Serv Monthly'!$B$20:$B$823,'H-32A-WP06 - Debt Service'!$B37)</f>
        <v>0</v>
      </c>
      <c r="AC37" s="269">
        <f>SUMIFS('H-32A-WP06a - Debt Serv Monthly'!AF$20:AF$823,'H-32A-WP06a - Debt Serv Monthly'!$B$20:$B$823,'H-32A-WP06 - Debt Service'!$B37)</f>
        <v>0</v>
      </c>
      <c r="AD37" s="269">
        <f>SUMIFS('H-32A-WP06a - Debt Serv Monthly'!AG$20:AG$823,'H-32A-WP06a - Debt Serv Monthly'!$B$20:$B$823,'H-32A-WP06 - Debt Service'!$B37)</f>
        <v>0</v>
      </c>
      <c r="AE37" s="269">
        <f>SUMIFS('H-32A-WP06a - Debt Serv Monthly'!AH$20:AH$823,'H-32A-WP06a - Debt Serv Monthly'!$B$20:$B$823,'H-32A-WP06 - Debt Service'!$B37)</f>
        <v>0</v>
      </c>
      <c r="AF37" s="269">
        <f>SUMIFS('H-32A-WP06a - Debt Serv Monthly'!AI$20:AI$823,'H-32A-WP06a - Debt Serv Monthly'!$B$20:$B$823,'H-32A-WP06 - Debt Service'!$B37)</f>
        <v>0</v>
      </c>
      <c r="AG37" s="265">
        <f>SUMIFS('H-32A-WP06a - Debt Serv Monthly'!AJ$20:AJ$823,'H-32A-WP06a - Debt Serv Monthly'!$B$20:$B$823,'H-32A-WP06 - Debt Service'!$B37)</f>
        <v>0</v>
      </c>
      <c r="AH37" s="269">
        <f t="shared" si="0"/>
        <v>0</v>
      </c>
      <c r="DT37" s="529"/>
      <c r="DU37" s="529"/>
      <c r="DV37" s="529"/>
    </row>
    <row r="38" spans="2:126">
      <c r="B38" s="267">
        <f t="shared" si="1"/>
        <v>2026</v>
      </c>
      <c r="C38" s="439">
        <f>SUMIFS('H-32A-WP06a - Debt Serv Monthly'!$E$20:$E$823,'H-32A-WP06a - Debt Serv Monthly'!$B$20:$B$823,'H-32A-WP06 - Debt Service'!B38)</f>
        <v>0</v>
      </c>
      <c r="D38" s="439">
        <f>SUMIFS('H-32A-WP06a - Debt Serv Monthly'!F$20:F$823,'H-32A-WP06a - Debt Serv Monthly'!$B$20:$B$823,'H-32A-WP06 - Debt Service'!$B38)</f>
        <v>0</v>
      </c>
      <c r="E38" s="439">
        <f>SUMIFS('H-32A-WP06a - Debt Serv Monthly'!G$20:G$823,'H-32A-WP06a - Debt Serv Monthly'!$B$20:$B$823,'H-32A-WP06 - Debt Service'!$B38)</f>
        <v>0</v>
      </c>
      <c r="F38" s="439">
        <f>SUMIFS('H-32A-WP06a - Debt Serv Monthly'!H$20:H$823,'H-32A-WP06a - Debt Serv Monthly'!$B$20:$B$823,'H-32A-WP06 - Debt Service'!$B38)</f>
        <v>0</v>
      </c>
      <c r="G38" s="439">
        <v>0</v>
      </c>
      <c r="H38" s="439">
        <f>SUMIFS('H-32A-WP06a - Debt Serv Monthly'!J$20:J$823,'H-32A-WP06a - Debt Serv Monthly'!$B$20:$B$823,'H-32A-WP06 - Debt Service'!$B38)</f>
        <v>0</v>
      </c>
      <c r="I38" s="439">
        <f>SUMIFS('H-32A-WP06a - Debt Serv Monthly'!K$20:K$823,'H-32A-WP06a - Debt Serv Monthly'!$B$20:$B$823,'H-32A-WP06 - Debt Service'!$B38)</f>
        <v>0</v>
      </c>
      <c r="J38" s="439">
        <f>SUMIFS('H-32A-WP06a - Debt Serv Monthly'!R$20:R$823,'H-32A-WP06a - Debt Serv Monthly'!$B$20:$B$823,'H-32A-WP06 - Debt Service'!$B38)</f>
        <v>0</v>
      </c>
      <c r="K38" s="439">
        <f>SUMIFS('H-32A-WP06a - Debt Serv Monthly'!R$20:R$823,'H-32A-WP06a - Debt Serv Monthly'!$B$20:$B$823,'H-32A-WP06 - Debt Service'!$B38)</f>
        <v>0</v>
      </c>
      <c r="L38" s="439">
        <v>0</v>
      </c>
      <c r="M38" s="439"/>
      <c r="N38" s="439">
        <v>0</v>
      </c>
      <c r="O38" s="439">
        <v>0</v>
      </c>
      <c r="P38" s="439">
        <v>0</v>
      </c>
      <c r="Q38" s="439">
        <v>0</v>
      </c>
      <c r="R38" s="439">
        <v>0</v>
      </c>
      <c r="S38" s="439">
        <v>0</v>
      </c>
      <c r="T38" s="439">
        <v>0</v>
      </c>
      <c r="U38" s="439">
        <f t="shared" si="3"/>
        <v>0</v>
      </c>
      <c r="W38" s="267">
        <f t="shared" si="2"/>
        <v>2026</v>
      </c>
      <c r="X38" s="269">
        <f>SUMIFS('H-32A-WP06a - Debt Serv Monthly'!AA$20:AA$823,'H-32A-WP06a - Debt Serv Monthly'!$B$20:$B$823,'H-32A-WP06 - Debt Service'!$B38)</f>
        <v>0</v>
      </c>
      <c r="Y38" s="269">
        <f>SUMIFS('H-32A-WP06a - Debt Serv Monthly'!AB$20:AB$823,'H-32A-WP06a - Debt Serv Monthly'!$B$20:$B$823,'H-32A-WP06 - Debt Service'!$B38)</f>
        <v>0</v>
      </c>
      <c r="Z38" s="269">
        <f>SUMIFS('H-32A-WP06a - Debt Serv Monthly'!AC$20:AC$823,'H-32A-WP06a - Debt Serv Monthly'!$B$20:$B$823,'H-32A-WP06 - Debt Service'!$B38)</f>
        <v>0</v>
      </c>
      <c r="AA38" s="269">
        <f>SUMIFS('H-32A-WP06a - Debt Serv Monthly'!AD$20:AD$823,'H-32A-WP06a - Debt Serv Monthly'!$B$20:$B$823,'H-32A-WP06 - Debt Service'!$B38)</f>
        <v>0</v>
      </c>
      <c r="AB38" s="269">
        <f>SUMIFS('H-32A-WP06a - Debt Serv Monthly'!AE$20:AE$823,'H-32A-WP06a - Debt Serv Monthly'!$B$20:$B$823,'H-32A-WP06 - Debt Service'!$B38)</f>
        <v>0</v>
      </c>
      <c r="AC38" s="269">
        <f>SUMIFS('H-32A-WP06a - Debt Serv Monthly'!AF$20:AF$823,'H-32A-WP06a - Debt Serv Monthly'!$B$20:$B$823,'H-32A-WP06 - Debt Service'!$B38)</f>
        <v>0</v>
      </c>
      <c r="AD38" s="269">
        <f>SUMIFS('H-32A-WP06a - Debt Serv Monthly'!AG$20:AG$823,'H-32A-WP06a - Debt Serv Monthly'!$B$20:$B$823,'H-32A-WP06 - Debt Service'!$B38)</f>
        <v>0</v>
      </c>
      <c r="AE38" s="269">
        <f>SUMIFS('H-32A-WP06a - Debt Serv Monthly'!AH$20:AH$823,'H-32A-WP06a - Debt Serv Monthly'!$B$20:$B$823,'H-32A-WP06 - Debt Service'!$B38)</f>
        <v>0</v>
      </c>
      <c r="AF38" s="269">
        <f>SUMIFS('H-32A-WP06a - Debt Serv Monthly'!AI$20:AI$823,'H-32A-WP06a - Debt Serv Monthly'!$B$20:$B$823,'H-32A-WP06 - Debt Service'!$B38)</f>
        <v>0</v>
      </c>
      <c r="AG38" s="265">
        <f>SUMIFS('H-32A-WP06a - Debt Serv Monthly'!AJ$20:AJ$823,'H-32A-WP06a - Debt Serv Monthly'!$B$20:$B$823,'H-32A-WP06 - Debt Service'!$B38)</f>
        <v>0</v>
      </c>
      <c r="AH38" s="269">
        <f t="shared" si="0"/>
        <v>0</v>
      </c>
      <c r="DT38" s="529"/>
      <c r="DU38" s="529"/>
      <c r="DV38" s="529"/>
    </row>
    <row r="39" spans="2:126">
      <c r="B39" s="267">
        <f t="shared" si="1"/>
        <v>2027</v>
      </c>
      <c r="C39" s="439">
        <f>SUMIFS('H-32A-WP06a - Debt Serv Monthly'!$E$20:$E$823,'H-32A-WP06a - Debt Serv Monthly'!$B$20:$B$823,'H-32A-WP06 - Debt Service'!B39)</f>
        <v>0</v>
      </c>
      <c r="D39" s="439">
        <f>SUMIFS('H-32A-WP06a - Debt Serv Monthly'!F$20:F$823,'H-32A-WP06a - Debt Serv Monthly'!$B$20:$B$823,'H-32A-WP06 - Debt Service'!$B39)</f>
        <v>0</v>
      </c>
      <c r="E39" s="439">
        <f>SUMIFS('H-32A-WP06a - Debt Serv Monthly'!G$20:G$823,'H-32A-WP06a - Debt Serv Monthly'!$B$20:$B$823,'H-32A-WP06 - Debt Service'!$B39)</f>
        <v>0</v>
      </c>
      <c r="F39" s="439">
        <f>SUMIFS('H-32A-WP06a - Debt Serv Monthly'!H$20:H$823,'H-32A-WP06a - Debt Serv Monthly'!$B$20:$B$823,'H-32A-WP06 - Debt Service'!$B39)</f>
        <v>0</v>
      </c>
      <c r="G39" s="439">
        <v>0</v>
      </c>
      <c r="H39" s="439">
        <f>SUMIFS('H-32A-WP06a - Debt Serv Monthly'!J$20:J$823,'H-32A-WP06a - Debt Serv Monthly'!$B$20:$B$823,'H-32A-WP06 - Debt Service'!$B39)</f>
        <v>0</v>
      </c>
      <c r="I39" s="439">
        <f>SUMIFS('H-32A-WP06a - Debt Serv Monthly'!K$20:K$823,'H-32A-WP06a - Debt Serv Monthly'!$B$20:$B$823,'H-32A-WP06 - Debt Service'!$B39)</f>
        <v>0</v>
      </c>
      <c r="J39" s="439">
        <f>SUMIFS('H-32A-WP06a - Debt Serv Monthly'!R$20:R$823,'H-32A-WP06a - Debt Serv Monthly'!$B$20:$B$823,'H-32A-WP06 - Debt Service'!$B39)</f>
        <v>0</v>
      </c>
      <c r="K39" s="439">
        <f>SUMIFS('H-32A-WP06a - Debt Serv Monthly'!R$20:R$823,'H-32A-WP06a - Debt Serv Monthly'!$B$20:$B$823,'H-32A-WP06 - Debt Service'!$B39)</f>
        <v>0</v>
      </c>
      <c r="L39" s="439">
        <v>0</v>
      </c>
      <c r="M39" s="439"/>
      <c r="N39" s="439">
        <v>0</v>
      </c>
      <c r="O39" s="439">
        <v>0</v>
      </c>
      <c r="P39" s="439">
        <v>0</v>
      </c>
      <c r="Q39" s="439">
        <v>0</v>
      </c>
      <c r="R39" s="439">
        <v>0</v>
      </c>
      <c r="S39" s="439">
        <v>0</v>
      </c>
      <c r="T39" s="439">
        <v>0</v>
      </c>
      <c r="U39" s="439">
        <f t="shared" si="3"/>
        <v>0</v>
      </c>
      <c r="W39" s="267">
        <f t="shared" si="2"/>
        <v>2027</v>
      </c>
      <c r="X39" s="269">
        <f>SUMIFS('H-32A-WP06a - Debt Serv Monthly'!AA$20:AA$823,'H-32A-WP06a - Debt Serv Monthly'!$B$20:$B$823,'H-32A-WP06 - Debt Service'!$B39)</f>
        <v>0</v>
      </c>
      <c r="Y39" s="269">
        <f>SUMIFS('H-32A-WP06a - Debt Serv Monthly'!AB$20:AB$823,'H-32A-WP06a - Debt Serv Monthly'!$B$20:$B$823,'H-32A-WP06 - Debt Service'!$B39)</f>
        <v>0</v>
      </c>
      <c r="Z39" s="269">
        <f>SUMIFS('H-32A-WP06a - Debt Serv Monthly'!AC$20:AC$823,'H-32A-WP06a - Debt Serv Monthly'!$B$20:$B$823,'H-32A-WP06 - Debt Service'!$B39)</f>
        <v>0</v>
      </c>
      <c r="AA39" s="269">
        <f>SUMIFS('H-32A-WP06a - Debt Serv Monthly'!AD$20:AD$823,'H-32A-WP06a - Debt Serv Monthly'!$B$20:$B$823,'H-32A-WP06 - Debt Service'!$B39)</f>
        <v>0</v>
      </c>
      <c r="AB39" s="269">
        <f>SUMIFS('H-32A-WP06a - Debt Serv Monthly'!AE$20:AE$823,'H-32A-WP06a - Debt Serv Monthly'!$B$20:$B$823,'H-32A-WP06 - Debt Service'!$B39)</f>
        <v>0</v>
      </c>
      <c r="AC39" s="269">
        <f>SUMIFS('H-32A-WP06a - Debt Serv Monthly'!AF$20:AF$823,'H-32A-WP06a - Debt Serv Monthly'!$B$20:$B$823,'H-32A-WP06 - Debt Service'!$B39)</f>
        <v>0</v>
      </c>
      <c r="AD39" s="269">
        <f>SUMIFS('H-32A-WP06a - Debt Serv Monthly'!AG$20:AG$823,'H-32A-WP06a - Debt Serv Monthly'!$B$20:$B$823,'H-32A-WP06 - Debt Service'!$B39)</f>
        <v>0</v>
      </c>
      <c r="AE39" s="269">
        <f>SUMIFS('H-32A-WP06a - Debt Serv Monthly'!AH$20:AH$823,'H-32A-WP06a - Debt Serv Monthly'!$B$20:$B$823,'H-32A-WP06 - Debt Service'!$B39)</f>
        <v>0</v>
      </c>
      <c r="AF39" s="269">
        <f>SUMIFS('H-32A-WP06a - Debt Serv Monthly'!AI$20:AI$823,'H-32A-WP06a - Debt Serv Monthly'!$B$20:$B$823,'H-32A-WP06 - Debt Service'!$B39)</f>
        <v>0</v>
      </c>
      <c r="AG39" s="265">
        <f>SUMIFS('H-32A-WP06a - Debt Serv Monthly'!AJ$20:AJ$823,'H-32A-WP06a - Debt Serv Monthly'!$B$20:$B$823,'H-32A-WP06 - Debt Service'!$B39)</f>
        <v>0</v>
      </c>
      <c r="AH39" s="269">
        <f t="shared" si="0"/>
        <v>0</v>
      </c>
      <c r="DT39" s="529"/>
      <c r="DU39" s="529"/>
      <c r="DV39" s="529"/>
    </row>
    <row r="40" spans="2:126">
      <c r="B40" s="267">
        <f t="shared" si="1"/>
        <v>2028</v>
      </c>
      <c r="C40" s="439">
        <f>SUMIFS('H-32A-WP06a - Debt Serv Monthly'!$E$20:$E$823,'H-32A-WP06a - Debt Serv Monthly'!$B$20:$B$823,'H-32A-WP06 - Debt Service'!B40)</f>
        <v>0</v>
      </c>
      <c r="D40" s="439">
        <f>SUMIFS('H-32A-WP06a - Debt Serv Monthly'!F$20:F$823,'H-32A-WP06a - Debt Serv Monthly'!$B$20:$B$823,'H-32A-WP06 - Debt Service'!$B40)</f>
        <v>0</v>
      </c>
      <c r="E40" s="439">
        <f>SUMIFS('H-32A-WP06a - Debt Serv Monthly'!G$20:G$823,'H-32A-WP06a - Debt Serv Monthly'!$B$20:$B$823,'H-32A-WP06 - Debt Service'!$B40)</f>
        <v>0</v>
      </c>
      <c r="F40" s="439">
        <f>SUMIFS('H-32A-WP06a - Debt Serv Monthly'!H$20:H$823,'H-32A-WP06a - Debt Serv Monthly'!$B$20:$B$823,'H-32A-WP06 - Debt Service'!$B40)</f>
        <v>0</v>
      </c>
      <c r="G40" s="439">
        <v>0</v>
      </c>
      <c r="H40" s="439">
        <f>SUMIFS('H-32A-WP06a - Debt Serv Monthly'!J$20:J$823,'H-32A-WP06a - Debt Serv Monthly'!$B$20:$B$823,'H-32A-WP06 - Debt Service'!$B40)</f>
        <v>0</v>
      </c>
      <c r="I40" s="439">
        <f>SUMIFS('H-32A-WP06a - Debt Serv Monthly'!K$20:K$823,'H-32A-WP06a - Debt Serv Monthly'!$B$20:$B$823,'H-32A-WP06 - Debt Service'!$B40)</f>
        <v>0</v>
      </c>
      <c r="J40" s="439">
        <f>SUMIFS('H-32A-WP06a - Debt Serv Monthly'!R$20:R$823,'H-32A-WP06a - Debt Serv Monthly'!$B$20:$B$823,'H-32A-WP06 - Debt Service'!$B40)</f>
        <v>0</v>
      </c>
      <c r="K40" s="439">
        <f>SUMIFS('H-32A-WP06a - Debt Serv Monthly'!R$20:R$823,'H-32A-WP06a - Debt Serv Monthly'!$B$20:$B$823,'H-32A-WP06 - Debt Service'!$B40)</f>
        <v>0</v>
      </c>
      <c r="L40" s="439">
        <v>0</v>
      </c>
      <c r="M40" s="439"/>
      <c r="N40" s="439">
        <v>0</v>
      </c>
      <c r="O40" s="439">
        <v>0</v>
      </c>
      <c r="P40" s="439">
        <v>0</v>
      </c>
      <c r="Q40" s="439">
        <v>0</v>
      </c>
      <c r="R40" s="439">
        <v>0</v>
      </c>
      <c r="S40" s="439">
        <v>0</v>
      </c>
      <c r="T40" s="439">
        <v>0</v>
      </c>
      <c r="U40" s="439">
        <f t="shared" si="3"/>
        <v>0</v>
      </c>
      <c r="W40" s="267">
        <f t="shared" si="2"/>
        <v>2028</v>
      </c>
      <c r="X40" s="269">
        <f>SUMIFS('H-32A-WP06a - Debt Serv Monthly'!AA$20:AA$823,'H-32A-WP06a - Debt Serv Monthly'!$B$20:$B$823,'H-32A-WP06 - Debt Service'!$B40)</f>
        <v>0</v>
      </c>
      <c r="Y40" s="269">
        <f>SUMIFS('H-32A-WP06a - Debt Serv Monthly'!AB$20:AB$823,'H-32A-WP06a - Debt Serv Monthly'!$B$20:$B$823,'H-32A-WP06 - Debt Service'!$B40)</f>
        <v>0</v>
      </c>
      <c r="Z40" s="269">
        <f>SUMIFS('H-32A-WP06a - Debt Serv Monthly'!AC$20:AC$823,'H-32A-WP06a - Debt Serv Monthly'!$B$20:$B$823,'H-32A-WP06 - Debt Service'!$B40)</f>
        <v>0</v>
      </c>
      <c r="AA40" s="269">
        <f>SUMIFS('H-32A-WP06a - Debt Serv Monthly'!AD$20:AD$823,'H-32A-WP06a - Debt Serv Monthly'!$B$20:$B$823,'H-32A-WP06 - Debt Service'!$B40)</f>
        <v>0</v>
      </c>
      <c r="AB40" s="269">
        <f>SUMIFS('H-32A-WP06a - Debt Serv Monthly'!AE$20:AE$823,'H-32A-WP06a - Debt Serv Monthly'!$B$20:$B$823,'H-32A-WP06 - Debt Service'!$B40)</f>
        <v>0</v>
      </c>
      <c r="AC40" s="269">
        <f>SUMIFS('H-32A-WP06a - Debt Serv Monthly'!AF$20:AF$823,'H-32A-WP06a - Debt Serv Monthly'!$B$20:$B$823,'H-32A-WP06 - Debt Service'!$B40)</f>
        <v>0</v>
      </c>
      <c r="AD40" s="269">
        <f>SUMIFS('H-32A-WP06a - Debt Serv Monthly'!AG$20:AG$823,'H-32A-WP06a - Debt Serv Monthly'!$B$20:$B$823,'H-32A-WP06 - Debt Service'!$B40)</f>
        <v>0</v>
      </c>
      <c r="AE40" s="269">
        <f>SUMIFS('H-32A-WP06a - Debt Serv Monthly'!AH$20:AH$823,'H-32A-WP06a - Debt Serv Monthly'!$B$20:$B$823,'H-32A-WP06 - Debt Service'!$B40)</f>
        <v>0</v>
      </c>
      <c r="AF40" s="269">
        <f>SUMIFS('H-32A-WP06a - Debt Serv Monthly'!AI$20:AI$823,'H-32A-WP06a - Debt Serv Monthly'!$B$20:$B$823,'H-32A-WP06 - Debt Service'!$B40)</f>
        <v>0</v>
      </c>
      <c r="AG40" s="265">
        <f>SUMIFS('H-32A-WP06a - Debt Serv Monthly'!AJ$20:AJ$823,'H-32A-WP06a - Debt Serv Monthly'!$B$20:$B$823,'H-32A-WP06 - Debt Service'!$B40)</f>
        <v>0</v>
      </c>
      <c r="AH40" s="269">
        <f t="shared" si="0"/>
        <v>0</v>
      </c>
      <c r="DT40" s="529"/>
      <c r="DU40" s="529"/>
      <c r="DV40" s="529"/>
    </row>
    <row r="41" spans="2:126">
      <c r="B41" s="267">
        <f t="shared" si="1"/>
        <v>2029</v>
      </c>
      <c r="C41" s="439">
        <f>SUMIFS('H-32A-WP06a - Debt Serv Monthly'!$E$20:$E$823,'H-32A-WP06a - Debt Serv Monthly'!$B$20:$B$823,'H-32A-WP06 - Debt Service'!B41)</f>
        <v>0</v>
      </c>
      <c r="D41" s="439">
        <f>SUMIFS('H-32A-WP06a - Debt Serv Monthly'!F$20:F$823,'H-32A-WP06a - Debt Serv Monthly'!$B$20:$B$823,'H-32A-WP06 - Debt Service'!$B41)</f>
        <v>0</v>
      </c>
      <c r="E41" s="439">
        <f>SUMIFS('H-32A-WP06a - Debt Serv Monthly'!G$20:G$823,'H-32A-WP06a - Debt Serv Monthly'!$B$20:$B$823,'H-32A-WP06 - Debt Service'!$B41)</f>
        <v>0</v>
      </c>
      <c r="F41" s="439">
        <f>SUMIFS('H-32A-WP06a - Debt Serv Monthly'!H$20:H$823,'H-32A-WP06a - Debt Serv Monthly'!$B$20:$B$823,'H-32A-WP06 - Debt Service'!$B41)</f>
        <v>0</v>
      </c>
      <c r="G41" s="439">
        <v>0</v>
      </c>
      <c r="H41" s="439">
        <f>SUMIFS('H-32A-WP06a - Debt Serv Monthly'!J$20:J$823,'H-32A-WP06a - Debt Serv Monthly'!$B$20:$B$823,'H-32A-WP06 - Debt Service'!$B41)</f>
        <v>0</v>
      </c>
      <c r="I41" s="439">
        <f>SUMIFS('H-32A-WP06a - Debt Serv Monthly'!K$20:K$823,'H-32A-WP06a - Debt Serv Monthly'!$B$20:$B$823,'H-32A-WP06 - Debt Service'!$B41)</f>
        <v>0</v>
      </c>
      <c r="J41" s="439">
        <f>SUMIFS('H-32A-WP06a - Debt Serv Monthly'!R$20:R$823,'H-32A-WP06a - Debt Serv Monthly'!$B$20:$B$823,'H-32A-WP06 - Debt Service'!$B41)</f>
        <v>0</v>
      </c>
      <c r="K41" s="439">
        <f>SUMIFS('H-32A-WP06a - Debt Serv Monthly'!R$20:R$823,'H-32A-WP06a - Debt Serv Monthly'!$B$20:$B$823,'H-32A-WP06 - Debt Service'!$B41)</f>
        <v>0</v>
      </c>
      <c r="L41" s="439">
        <v>0</v>
      </c>
      <c r="M41" s="439"/>
      <c r="N41" s="439">
        <v>0</v>
      </c>
      <c r="O41" s="439">
        <v>0</v>
      </c>
      <c r="P41" s="439">
        <v>0</v>
      </c>
      <c r="Q41" s="439">
        <v>0</v>
      </c>
      <c r="R41" s="439">
        <v>0</v>
      </c>
      <c r="S41" s="439">
        <v>0</v>
      </c>
      <c r="T41" s="439">
        <v>0</v>
      </c>
      <c r="U41" s="439">
        <f t="shared" si="3"/>
        <v>0</v>
      </c>
      <c r="W41" s="267">
        <f t="shared" si="2"/>
        <v>2029</v>
      </c>
      <c r="X41" s="269">
        <f>SUMIFS('H-32A-WP06a - Debt Serv Monthly'!AA$20:AA$823,'H-32A-WP06a - Debt Serv Monthly'!$B$20:$B$823,'H-32A-WP06 - Debt Service'!$B41)</f>
        <v>0</v>
      </c>
      <c r="Y41" s="269">
        <f>SUMIFS('H-32A-WP06a - Debt Serv Monthly'!AB$20:AB$823,'H-32A-WP06a - Debt Serv Monthly'!$B$20:$B$823,'H-32A-WP06 - Debt Service'!$B41)</f>
        <v>0</v>
      </c>
      <c r="Z41" s="269">
        <f>SUMIFS('H-32A-WP06a - Debt Serv Monthly'!AC$20:AC$823,'H-32A-WP06a - Debt Serv Monthly'!$B$20:$B$823,'H-32A-WP06 - Debt Service'!$B41)</f>
        <v>0</v>
      </c>
      <c r="AA41" s="269">
        <f>SUMIFS('H-32A-WP06a - Debt Serv Monthly'!AD$20:AD$823,'H-32A-WP06a - Debt Serv Monthly'!$B$20:$B$823,'H-32A-WP06 - Debt Service'!$B41)</f>
        <v>0</v>
      </c>
      <c r="AB41" s="269">
        <f>SUMIFS('H-32A-WP06a - Debt Serv Monthly'!AE$20:AE$823,'H-32A-WP06a - Debt Serv Monthly'!$B$20:$B$823,'H-32A-WP06 - Debt Service'!$B41)</f>
        <v>0</v>
      </c>
      <c r="AC41" s="269">
        <f>SUMIFS('H-32A-WP06a - Debt Serv Monthly'!AF$20:AF$823,'H-32A-WP06a - Debt Serv Monthly'!$B$20:$B$823,'H-32A-WP06 - Debt Service'!$B41)</f>
        <v>0</v>
      </c>
      <c r="AD41" s="269">
        <f>SUMIFS('H-32A-WP06a - Debt Serv Monthly'!AG$20:AG$823,'H-32A-WP06a - Debt Serv Monthly'!$B$20:$B$823,'H-32A-WP06 - Debt Service'!$B41)</f>
        <v>0</v>
      </c>
      <c r="AE41" s="269">
        <f>SUMIFS('H-32A-WP06a - Debt Serv Monthly'!AH$20:AH$823,'H-32A-WP06a - Debt Serv Monthly'!$B$20:$B$823,'H-32A-WP06 - Debt Service'!$B41)</f>
        <v>0</v>
      </c>
      <c r="AF41" s="269">
        <f>SUMIFS('H-32A-WP06a - Debt Serv Monthly'!AI$20:AI$823,'H-32A-WP06a - Debt Serv Monthly'!$B$20:$B$823,'H-32A-WP06 - Debt Service'!$B41)</f>
        <v>0</v>
      </c>
      <c r="AG41" s="265">
        <f>SUMIFS('H-32A-WP06a - Debt Serv Monthly'!AJ$20:AJ$823,'H-32A-WP06a - Debt Serv Monthly'!$B$20:$B$823,'H-32A-WP06 - Debt Service'!$B41)</f>
        <v>0</v>
      </c>
      <c r="AH41" s="269">
        <f t="shared" si="0"/>
        <v>0</v>
      </c>
      <c r="DT41" s="529"/>
      <c r="DU41" s="529"/>
      <c r="DV41" s="529"/>
    </row>
    <row r="42" spans="2:126">
      <c r="B42" s="267">
        <f t="shared" si="1"/>
        <v>2030</v>
      </c>
      <c r="C42" s="439">
        <f>SUMIFS('H-32A-WP06a - Debt Serv Monthly'!$E$20:$E$823,'H-32A-WP06a - Debt Serv Monthly'!$B$20:$B$823,'H-32A-WP06 - Debt Service'!B42)</f>
        <v>0</v>
      </c>
      <c r="D42" s="439">
        <f>SUMIFS('H-32A-WP06a - Debt Serv Monthly'!F$20:F$823,'H-32A-WP06a - Debt Serv Monthly'!$B$20:$B$823,'H-32A-WP06 - Debt Service'!$B42)</f>
        <v>0</v>
      </c>
      <c r="E42" s="439">
        <f>SUMIFS('H-32A-WP06a - Debt Serv Monthly'!G$20:G$823,'H-32A-WP06a - Debt Serv Monthly'!$B$20:$B$823,'H-32A-WP06 - Debt Service'!$B42)</f>
        <v>0</v>
      </c>
      <c r="F42" s="439">
        <f>SUMIFS('H-32A-WP06a - Debt Serv Monthly'!H$20:H$823,'H-32A-WP06a - Debt Serv Monthly'!$B$20:$B$823,'H-32A-WP06 - Debt Service'!$B42)</f>
        <v>0</v>
      </c>
      <c r="G42" s="439">
        <v>0</v>
      </c>
      <c r="H42" s="439">
        <f>SUMIFS('H-32A-WP06a - Debt Serv Monthly'!J$20:J$823,'H-32A-WP06a - Debt Serv Monthly'!$B$20:$B$823,'H-32A-WP06 - Debt Service'!$B42)</f>
        <v>0</v>
      </c>
      <c r="I42" s="439">
        <f>SUMIFS('H-32A-WP06a - Debt Serv Monthly'!K$20:K$823,'H-32A-WP06a - Debt Serv Monthly'!$B$20:$B$823,'H-32A-WP06 - Debt Service'!$B42)</f>
        <v>0</v>
      </c>
      <c r="J42" s="439">
        <f>SUMIFS('H-32A-WP06a - Debt Serv Monthly'!R$20:R$823,'H-32A-WP06a - Debt Serv Monthly'!$B$20:$B$823,'H-32A-WP06 - Debt Service'!$B42)</f>
        <v>0</v>
      </c>
      <c r="K42" s="439">
        <f>SUMIFS('H-32A-WP06a - Debt Serv Monthly'!R$20:R$823,'H-32A-WP06a - Debt Serv Monthly'!$B$20:$B$823,'H-32A-WP06 - Debt Service'!$B42)</f>
        <v>0</v>
      </c>
      <c r="L42" s="439">
        <v>0</v>
      </c>
      <c r="M42" s="439"/>
      <c r="N42" s="439">
        <v>0</v>
      </c>
      <c r="O42" s="439">
        <v>0</v>
      </c>
      <c r="P42" s="439">
        <v>0</v>
      </c>
      <c r="Q42" s="439">
        <v>0</v>
      </c>
      <c r="R42" s="439">
        <v>0</v>
      </c>
      <c r="S42" s="439">
        <v>0</v>
      </c>
      <c r="T42" s="439">
        <v>0</v>
      </c>
      <c r="U42" s="439">
        <f t="shared" si="3"/>
        <v>0</v>
      </c>
      <c r="W42" s="267">
        <f t="shared" si="2"/>
        <v>2030</v>
      </c>
      <c r="X42" s="269">
        <f>SUMIFS('H-32A-WP06a - Debt Serv Monthly'!AA$20:AA$823,'H-32A-WP06a - Debt Serv Monthly'!$B$20:$B$823,'H-32A-WP06 - Debt Service'!$B42)</f>
        <v>0</v>
      </c>
      <c r="Y42" s="269">
        <f>SUMIFS('H-32A-WP06a - Debt Serv Monthly'!AB$20:AB$823,'H-32A-WP06a - Debt Serv Monthly'!$B$20:$B$823,'H-32A-WP06 - Debt Service'!$B42)</f>
        <v>0</v>
      </c>
      <c r="Z42" s="269">
        <f>SUMIFS('H-32A-WP06a - Debt Serv Monthly'!AC$20:AC$823,'H-32A-WP06a - Debt Serv Monthly'!$B$20:$B$823,'H-32A-WP06 - Debt Service'!$B42)</f>
        <v>0</v>
      </c>
      <c r="AA42" s="269">
        <f>SUMIFS('H-32A-WP06a - Debt Serv Monthly'!AD$20:AD$823,'H-32A-WP06a - Debt Serv Monthly'!$B$20:$B$823,'H-32A-WP06 - Debt Service'!$B42)</f>
        <v>0</v>
      </c>
      <c r="AB42" s="269">
        <f>SUMIFS('H-32A-WP06a - Debt Serv Monthly'!AE$20:AE$823,'H-32A-WP06a - Debt Serv Monthly'!$B$20:$B$823,'H-32A-WP06 - Debt Service'!$B42)</f>
        <v>0</v>
      </c>
      <c r="AC42" s="269">
        <f>SUMIFS('H-32A-WP06a - Debt Serv Monthly'!AF$20:AF$823,'H-32A-WP06a - Debt Serv Monthly'!$B$20:$B$823,'H-32A-WP06 - Debt Service'!$B42)</f>
        <v>0</v>
      </c>
      <c r="AD42" s="269">
        <f>SUMIFS('H-32A-WP06a - Debt Serv Monthly'!AG$20:AG$823,'H-32A-WP06a - Debt Serv Monthly'!$B$20:$B$823,'H-32A-WP06 - Debt Service'!$B42)</f>
        <v>0</v>
      </c>
      <c r="AE42" s="269">
        <f>SUMIFS('H-32A-WP06a - Debt Serv Monthly'!AH$20:AH$823,'H-32A-WP06a - Debt Serv Monthly'!$B$20:$B$823,'H-32A-WP06 - Debt Service'!$B42)</f>
        <v>0</v>
      </c>
      <c r="AF42" s="269">
        <f>SUMIFS('H-32A-WP06a - Debt Serv Monthly'!AI$20:AI$823,'H-32A-WP06a - Debt Serv Monthly'!$B$20:$B$823,'H-32A-WP06 - Debt Service'!$B42)</f>
        <v>0</v>
      </c>
      <c r="AG42" s="265">
        <f>SUMIFS('H-32A-WP06a - Debt Serv Monthly'!AJ$20:AJ$823,'H-32A-WP06a - Debt Serv Monthly'!$B$20:$B$823,'H-32A-WP06 - Debt Service'!$B42)</f>
        <v>0</v>
      </c>
      <c r="AH42" s="269">
        <f t="shared" si="0"/>
        <v>0</v>
      </c>
      <c r="DT42" s="529"/>
      <c r="DU42" s="529"/>
      <c r="DV42" s="529"/>
    </row>
    <row r="43" spans="2:126">
      <c r="B43" s="267">
        <f t="shared" si="1"/>
        <v>2031</v>
      </c>
      <c r="C43" s="439">
        <f>SUMIFS('H-32A-WP06a - Debt Serv Monthly'!$E$20:$E$823,'H-32A-WP06a - Debt Serv Monthly'!$B$20:$B$823,'H-32A-WP06 - Debt Service'!B43)</f>
        <v>0</v>
      </c>
      <c r="D43" s="439">
        <f>SUMIFS('H-32A-WP06a - Debt Serv Monthly'!F$20:F$823,'H-32A-WP06a - Debt Serv Monthly'!$B$20:$B$823,'H-32A-WP06 - Debt Service'!$B43)</f>
        <v>0</v>
      </c>
      <c r="E43" s="439">
        <f>SUMIFS('H-32A-WP06a - Debt Serv Monthly'!G$20:G$823,'H-32A-WP06a - Debt Serv Monthly'!$B$20:$B$823,'H-32A-WP06 - Debt Service'!$B43)</f>
        <v>0</v>
      </c>
      <c r="F43" s="439">
        <f>SUMIFS('H-32A-WP06a - Debt Serv Monthly'!H$20:H$823,'H-32A-WP06a - Debt Serv Monthly'!$B$20:$B$823,'H-32A-WP06 - Debt Service'!$B43)</f>
        <v>0</v>
      </c>
      <c r="G43" s="439">
        <v>0</v>
      </c>
      <c r="H43" s="439">
        <f>SUMIFS('H-32A-WP06a - Debt Serv Monthly'!J$20:J$823,'H-32A-WP06a - Debt Serv Monthly'!$B$20:$B$823,'H-32A-WP06 - Debt Service'!$B43)</f>
        <v>0</v>
      </c>
      <c r="I43" s="439">
        <f>SUMIFS('H-32A-WP06a - Debt Serv Monthly'!K$20:K$823,'H-32A-WP06a - Debt Serv Monthly'!$B$20:$B$823,'H-32A-WP06 - Debt Service'!$B43)</f>
        <v>0</v>
      </c>
      <c r="J43" s="439">
        <f>SUMIFS('H-32A-WP06a - Debt Serv Monthly'!R$20:R$823,'H-32A-WP06a - Debt Serv Monthly'!$B$20:$B$823,'H-32A-WP06 - Debt Service'!$B43)</f>
        <v>0</v>
      </c>
      <c r="K43" s="439">
        <f>SUMIFS('H-32A-WP06a - Debt Serv Monthly'!R$20:R$823,'H-32A-WP06a - Debt Serv Monthly'!$B$20:$B$823,'H-32A-WP06 - Debt Service'!$B43)</f>
        <v>0</v>
      </c>
      <c r="L43" s="439">
        <v>0</v>
      </c>
      <c r="M43" s="439"/>
      <c r="N43" s="439">
        <v>0</v>
      </c>
      <c r="O43" s="439">
        <v>0</v>
      </c>
      <c r="P43" s="439">
        <v>0</v>
      </c>
      <c r="Q43" s="439">
        <v>0</v>
      </c>
      <c r="R43" s="439">
        <v>0</v>
      </c>
      <c r="S43" s="439">
        <v>0</v>
      </c>
      <c r="T43" s="439">
        <v>0</v>
      </c>
      <c r="U43" s="439">
        <f t="shared" si="3"/>
        <v>0</v>
      </c>
      <c r="W43" s="267">
        <f t="shared" si="2"/>
        <v>2031</v>
      </c>
      <c r="X43" s="269">
        <f>SUMIFS('H-32A-WP06a - Debt Serv Monthly'!AA$20:AA$823,'H-32A-WP06a - Debt Serv Monthly'!$B$20:$B$823,'H-32A-WP06 - Debt Service'!$B43)</f>
        <v>0</v>
      </c>
      <c r="Y43" s="269">
        <f>SUMIFS('H-32A-WP06a - Debt Serv Monthly'!AB$20:AB$823,'H-32A-WP06a - Debt Serv Monthly'!$B$20:$B$823,'H-32A-WP06 - Debt Service'!$B43)</f>
        <v>0</v>
      </c>
      <c r="Z43" s="269">
        <f>SUMIFS('H-32A-WP06a - Debt Serv Monthly'!AC$20:AC$823,'H-32A-WP06a - Debt Serv Monthly'!$B$20:$B$823,'H-32A-WP06 - Debt Service'!$B43)</f>
        <v>0</v>
      </c>
      <c r="AA43" s="269">
        <f>SUMIFS('H-32A-WP06a - Debt Serv Monthly'!AD$20:AD$823,'H-32A-WP06a - Debt Serv Monthly'!$B$20:$B$823,'H-32A-WP06 - Debt Service'!$B43)</f>
        <v>0</v>
      </c>
      <c r="AB43" s="269">
        <f>SUMIFS('H-32A-WP06a - Debt Serv Monthly'!AE$20:AE$823,'H-32A-WP06a - Debt Serv Monthly'!$B$20:$B$823,'H-32A-WP06 - Debt Service'!$B43)</f>
        <v>0</v>
      </c>
      <c r="AC43" s="269">
        <f>SUMIFS('H-32A-WP06a - Debt Serv Monthly'!AF$20:AF$823,'H-32A-WP06a - Debt Serv Monthly'!$B$20:$B$823,'H-32A-WP06 - Debt Service'!$B43)</f>
        <v>0</v>
      </c>
      <c r="AD43" s="269">
        <f>SUMIFS('H-32A-WP06a - Debt Serv Monthly'!AG$20:AG$823,'H-32A-WP06a - Debt Serv Monthly'!$B$20:$B$823,'H-32A-WP06 - Debt Service'!$B43)</f>
        <v>0</v>
      </c>
      <c r="AE43" s="269">
        <f>SUMIFS('H-32A-WP06a - Debt Serv Monthly'!AH$20:AH$823,'H-32A-WP06a - Debt Serv Monthly'!$B$20:$B$823,'H-32A-WP06 - Debt Service'!$B43)</f>
        <v>0</v>
      </c>
      <c r="AF43" s="269">
        <f>SUMIFS('H-32A-WP06a - Debt Serv Monthly'!AI$20:AI$823,'H-32A-WP06a - Debt Serv Monthly'!$B$20:$B$823,'H-32A-WP06 - Debt Service'!$B43)</f>
        <v>0</v>
      </c>
      <c r="AG43" s="265">
        <f>SUMIFS('H-32A-WP06a - Debt Serv Monthly'!AJ$20:AJ$823,'H-32A-WP06a - Debt Serv Monthly'!$B$20:$B$823,'H-32A-WP06 - Debt Service'!$B43)</f>
        <v>0</v>
      </c>
      <c r="AH43" s="269">
        <f t="shared" si="0"/>
        <v>0</v>
      </c>
      <c r="DT43" s="529"/>
      <c r="DU43" s="529"/>
      <c r="DV43" s="529"/>
    </row>
    <row r="44" spans="2:126">
      <c r="B44" s="267">
        <f t="shared" si="1"/>
        <v>2032</v>
      </c>
      <c r="C44" s="439">
        <f>SUMIFS('H-32A-WP06a - Debt Serv Monthly'!$E$20:$E$823,'H-32A-WP06a - Debt Serv Monthly'!$B$20:$B$823,'H-32A-WP06 - Debt Service'!B44)</f>
        <v>0</v>
      </c>
      <c r="D44" s="439">
        <f>SUMIFS('H-32A-WP06a - Debt Serv Monthly'!F$20:F$823,'H-32A-WP06a - Debt Serv Monthly'!$B$20:$B$823,'H-32A-WP06 - Debt Service'!$B44)</f>
        <v>0</v>
      </c>
      <c r="E44" s="439">
        <f>SUMIFS('H-32A-WP06a - Debt Serv Monthly'!G$20:G$823,'H-32A-WP06a - Debt Serv Monthly'!$B$20:$B$823,'H-32A-WP06 - Debt Service'!$B44)</f>
        <v>0</v>
      </c>
      <c r="F44" s="439">
        <f>SUMIFS('H-32A-WP06a - Debt Serv Monthly'!H$20:H$823,'H-32A-WP06a - Debt Serv Monthly'!$B$20:$B$823,'H-32A-WP06 - Debt Service'!$B44)</f>
        <v>0</v>
      </c>
      <c r="G44" s="439">
        <v>0</v>
      </c>
      <c r="H44" s="439">
        <f>SUMIFS('H-32A-WP06a - Debt Serv Monthly'!J$20:J$823,'H-32A-WP06a - Debt Serv Monthly'!$B$20:$B$823,'H-32A-WP06 - Debt Service'!$B44)</f>
        <v>0</v>
      </c>
      <c r="I44" s="439">
        <f>SUMIFS('H-32A-WP06a - Debt Serv Monthly'!K$20:K$823,'H-32A-WP06a - Debt Serv Monthly'!$B$20:$B$823,'H-32A-WP06 - Debt Service'!$B44)</f>
        <v>0</v>
      </c>
      <c r="J44" s="439">
        <f>SUMIFS('H-32A-WP06a - Debt Serv Monthly'!R$20:R$823,'H-32A-WP06a - Debt Serv Monthly'!$B$20:$B$823,'H-32A-WP06 - Debt Service'!$B44)</f>
        <v>0</v>
      </c>
      <c r="K44" s="439">
        <f>SUMIFS('H-32A-WP06a - Debt Serv Monthly'!R$20:R$823,'H-32A-WP06a - Debt Serv Monthly'!$B$20:$B$823,'H-32A-WP06 - Debt Service'!$B44)</f>
        <v>0</v>
      </c>
      <c r="L44" s="439">
        <v>0</v>
      </c>
      <c r="M44" s="439"/>
      <c r="N44" s="439">
        <v>0</v>
      </c>
      <c r="O44" s="439">
        <v>0</v>
      </c>
      <c r="P44" s="439">
        <v>0</v>
      </c>
      <c r="Q44" s="439">
        <v>0</v>
      </c>
      <c r="R44" s="439">
        <v>0</v>
      </c>
      <c r="S44" s="439">
        <v>0</v>
      </c>
      <c r="T44" s="439">
        <v>0</v>
      </c>
      <c r="U44" s="439">
        <f t="shared" si="3"/>
        <v>0</v>
      </c>
      <c r="W44" s="267">
        <f t="shared" si="2"/>
        <v>2032</v>
      </c>
      <c r="X44" s="269">
        <f>SUMIFS('H-32A-WP06a - Debt Serv Monthly'!AA$20:AA$823,'H-32A-WP06a - Debt Serv Monthly'!$B$20:$B$823,'H-32A-WP06 - Debt Service'!$B44)</f>
        <v>0</v>
      </c>
      <c r="Y44" s="269">
        <f>SUMIFS('H-32A-WP06a - Debt Serv Monthly'!AB$20:AB$823,'H-32A-WP06a - Debt Serv Monthly'!$B$20:$B$823,'H-32A-WP06 - Debt Service'!$B44)</f>
        <v>0</v>
      </c>
      <c r="Z44" s="269">
        <f>SUMIFS('H-32A-WP06a - Debt Serv Monthly'!AC$20:AC$823,'H-32A-WP06a - Debt Serv Monthly'!$B$20:$B$823,'H-32A-WP06 - Debt Service'!$B44)</f>
        <v>0</v>
      </c>
      <c r="AA44" s="269">
        <f>SUMIFS('H-32A-WP06a - Debt Serv Monthly'!AD$20:AD$823,'H-32A-WP06a - Debt Serv Monthly'!$B$20:$B$823,'H-32A-WP06 - Debt Service'!$B44)</f>
        <v>0</v>
      </c>
      <c r="AB44" s="269">
        <f>SUMIFS('H-32A-WP06a - Debt Serv Monthly'!AE$20:AE$823,'H-32A-WP06a - Debt Serv Monthly'!$B$20:$B$823,'H-32A-WP06 - Debt Service'!$B44)</f>
        <v>0</v>
      </c>
      <c r="AC44" s="269">
        <f>SUMIFS('H-32A-WP06a - Debt Serv Monthly'!AF$20:AF$823,'H-32A-WP06a - Debt Serv Monthly'!$B$20:$B$823,'H-32A-WP06 - Debt Service'!$B44)</f>
        <v>0</v>
      </c>
      <c r="AD44" s="269">
        <f>SUMIFS('H-32A-WP06a - Debt Serv Monthly'!AG$20:AG$823,'H-32A-WP06a - Debt Serv Monthly'!$B$20:$B$823,'H-32A-WP06 - Debt Service'!$B44)</f>
        <v>0</v>
      </c>
      <c r="AE44" s="269">
        <f>SUMIFS('H-32A-WP06a - Debt Serv Monthly'!AH$20:AH$823,'H-32A-WP06a - Debt Serv Monthly'!$B$20:$B$823,'H-32A-WP06 - Debt Service'!$B44)</f>
        <v>0</v>
      </c>
      <c r="AF44" s="269">
        <f>SUMIFS('H-32A-WP06a - Debt Serv Monthly'!AI$20:AI$823,'H-32A-WP06a - Debt Serv Monthly'!$B$20:$B$823,'H-32A-WP06 - Debt Service'!$B44)</f>
        <v>0</v>
      </c>
      <c r="AG44" s="265">
        <f>SUMIFS('H-32A-WP06a - Debt Serv Monthly'!AJ$20:AJ$823,'H-32A-WP06a - Debt Serv Monthly'!$B$20:$B$823,'H-32A-WP06 - Debt Service'!$B44)</f>
        <v>0</v>
      </c>
      <c r="AH44" s="269">
        <f t="shared" si="0"/>
        <v>0</v>
      </c>
      <c r="DT44" s="529"/>
      <c r="DU44" s="529"/>
      <c r="DV44" s="529"/>
    </row>
    <row r="45" spans="2:126">
      <c r="B45" s="267">
        <f t="shared" si="1"/>
        <v>2033</v>
      </c>
      <c r="C45" s="439">
        <f>SUMIFS('H-32A-WP06a - Debt Serv Monthly'!$E$20:$E$823,'H-32A-WP06a - Debt Serv Monthly'!$B$20:$B$823,'H-32A-WP06 - Debt Service'!B45)</f>
        <v>0</v>
      </c>
      <c r="D45" s="439">
        <f>SUMIFS('H-32A-WP06a - Debt Serv Monthly'!F$20:F$823,'H-32A-WP06a - Debt Serv Monthly'!$B$20:$B$823,'H-32A-WP06 - Debt Service'!$B45)</f>
        <v>0</v>
      </c>
      <c r="E45" s="439">
        <f>SUMIFS('H-32A-WP06a - Debt Serv Monthly'!G$20:G$823,'H-32A-WP06a - Debt Serv Monthly'!$B$20:$B$823,'H-32A-WP06 - Debt Service'!$B45)</f>
        <v>0</v>
      </c>
      <c r="F45" s="439">
        <f>SUMIFS('H-32A-WP06a - Debt Serv Monthly'!H$20:H$823,'H-32A-WP06a - Debt Serv Monthly'!$B$20:$B$823,'H-32A-WP06 - Debt Service'!$B45)</f>
        <v>0</v>
      </c>
      <c r="G45" s="439">
        <v>0</v>
      </c>
      <c r="H45" s="439">
        <f>SUMIFS('H-32A-WP06a - Debt Serv Monthly'!J$20:J$823,'H-32A-WP06a - Debt Serv Monthly'!$B$20:$B$823,'H-32A-WP06 - Debt Service'!$B45)</f>
        <v>0</v>
      </c>
      <c r="I45" s="439">
        <f>SUMIFS('H-32A-WP06a - Debt Serv Monthly'!K$20:K$823,'H-32A-WP06a - Debt Serv Monthly'!$B$20:$B$823,'H-32A-WP06 - Debt Service'!$B45)</f>
        <v>0</v>
      </c>
      <c r="J45" s="439">
        <f>SUMIFS('H-32A-WP06a - Debt Serv Monthly'!R$20:R$823,'H-32A-WP06a - Debt Serv Monthly'!$B$20:$B$823,'H-32A-WP06 - Debt Service'!$B45)</f>
        <v>0</v>
      </c>
      <c r="K45" s="439">
        <f>SUMIFS('H-32A-WP06a - Debt Serv Monthly'!R$20:R$823,'H-32A-WP06a - Debt Serv Monthly'!$B$20:$B$823,'H-32A-WP06 - Debt Service'!$B45)</f>
        <v>0</v>
      </c>
      <c r="L45" s="439">
        <v>0</v>
      </c>
      <c r="M45" s="439"/>
      <c r="N45" s="439">
        <v>0</v>
      </c>
      <c r="O45" s="439">
        <v>0</v>
      </c>
      <c r="P45" s="439">
        <v>0</v>
      </c>
      <c r="Q45" s="439">
        <v>0</v>
      </c>
      <c r="R45" s="439">
        <v>0</v>
      </c>
      <c r="S45" s="439">
        <v>0</v>
      </c>
      <c r="T45" s="439">
        <v>0</v>
      </c>
      <c r="U45" s="439">
        <f t="shared" si="3"/>
        <v>0</v>
      </c>
      <c r="W45" s="267">
        <f t="shared" si="2"/>
        <v>2033</v>
      </c>
      <c r="X45" s="269">
        <f>SUMIFS('H-32A-WP06a - Debt Serv Monthly'!AA$20:AA$823,'H-32A-WP06a - Debt Serv Monthly'!$B$20:$B$823,'H-32A-WP06 - Debt Service'!$B45)</f>
        <v>0</v>
      </c>
      <c r="Y45" s="269">
        <f>SUMIFS('H-32A-WP06a - Debt Serv Monthly'!AB$20:AB$823,'H-32A-WP06a - Debt Serv Monthly'!$B$20:$B$823,'H-32A-WP06 - Debt Service'!$B45)</f>
        <v>0</v>
      </c>
      <c r="Z45" s="269">
        <f>SUMIFS('H-32A-WP06a - Debt Serv Monthly'!AC$20:AC$823,'H-32A-WP06a - Debt Serv Monthly'!$B$20:$B$823,'H-32A-WP06 - Debt Service'!$B45)</f>
        <v>0</v>
      </c>
      <c r="AA45" s="269">
        <f>SUMIFS('H-32A-WP06a - Debt Serv Monthly'!AD$20:AD$823,'H-32A-WP06a - Debt Serv Monthly'!$B$20:$B$823,'H-32A-WP06 - Debt Service'!$B45)</f>
        <v>0</v>
      </c>
      <c r="AB45" s="269">
        <f>SUMIFS('H-32A-WP06a - Debt Serv Monthly'!AE$20:AE$823,'H-32A-WP06a - Debt Serv Monthly'!$B$20:$B$823,'H-32A-WP06 - Debt Service'!$B45)</f>
        <v>0</v>
      </c>
      <c r="AC45" s="269">
        <f>SUMIFS('H-32A-WP06a - Debt Serv Monthly'!AF$20:AF$823,'H-32A-WP06a - Debt Serv Monthly'!$B$20:$B$823,'H-32A-WP06 - Debt Service'!$B45)</f>
        <v>0</v>
      </c>
      <c r="AD45" s="269">
        <f>SUMIFS('H-32A-WP06a - Debt Serv Monthly'!AG$20:AG$823,'H-32A-WP06a - Debt Serv Monthly'!$B$20:$B$823,'H-32A-WP06 - Debt Service'!$B45)</f>
        <v>0</v>
      </c>
      <c r="AE45" s="269">
        <f>SUMIFS('H-32A-WP06a - Debt Serv Monthly'!AH$20:AH$823,'H-32A-WP06a - Debt Serv Monthly'!$B$20:$B$823,'H-32A-WP06 - Debt Service'!$B45)</f>
        <v>0</v>
      </c>
      <c r="AF45" s="269">
        <f>SUMIFS('H-32A-WP06a - Debt Serv Monthly'!AI$20:AI$823,'H-32A-WP06a - Debt Serv Monthly'!$B$20:$B$823,'H-32A-WP06 - Debt Service'!$B45)</f>
        <v>0</v>
      </c>
      <c r="AG45" s="265">
        <f>SUMIFS('H-32A-WP06a - Debt Serv Monthly'!AJ$20:AJ$823,'H-32A-WP06a - Debt Serv Monthly'!$B$20:$B$823,'H-32A-WP06 - Debt Service'!$B45)</f>
        <v>0</v>
      </c>
      <c r="AH45" s="269">
        <f t="shared" si="0"/>
        <v>0</v>
      </c>
      <c r="DT45" s="529"/>
      <c r="DU45" s="529"/>
      <c r="DV45" s="529"/>
    </row>
    <row r="46" spans="2:126">
      <c r="B46" s="267">
        <f t="shared" si="1"/>
        <v>2034</v>
      </c>
      <c r="C46" s="439">
        <f>SUMIFS('H-32A-WP06a - Debt Serv Monthly'!$E$20:$E$823,'H-32A-WP06a - Debt Serv Monthly'!$B$20:$B$823,'H-32A-WP06 - Debt Service'!B46)</f>
        <v>0</v>
      </c>
      <c r="D46" s="439">
        <f>SUMIFS('H-32A-WP06a - Debt Serv Monthly'!F$20:F$823,'H-32A-WP06a - Debt Serv Monthly'!$B$20:$B$823,'H-32A-WP06 - Debt Service'!$B46)</f>
        <v>0</v>
      </c>
      <c r="E46" s="439">
        <f>SUMIFS('H-32A-WP06a - Debt Serv Monthly'!G$20:G$823,'H-32A-WP06a - Debt Serv Monthly'!$B$20:$B$823,'H-32A-WP06 - Debt Service'!$B46)</f>
        <v>0</v>
      </c>
      <c r="F46" s="439">
        <f>SUMIFS('H-32A-WP06a - Debt Serv Monthly'!H$20:H$823,'H-32A-WP06a - Debt Serv Monthly'!$B$20:$B$823,'H-32A-WP06 - Debt Service'!$B46)</f>
        <v>0</v>
      </c>
      <c r="G46" s="439">
        <v>0</v>
      </c>
      <c r="H46" s="439">
        <f>SUMIFS('H-32A-WP06a - Debt Serv Monthly'!J$20:J$823,'H-32A-WP06a - Debt Serv Monthly'!$B$20:$B$823,'H-32A-WP06 - Debt Service'!$B46)</f>
        <v>0</v>
      </c>
      <c r="I46" s="439">
        <f>SUMIFS('H-32A-WP06a - Debt Serv Monthly'!K$20:K$823,'H-32A-WP06a - Debt Serv Monthly'!$B$20:$B$823,'H-32A-WP06 - Debt Service'!$B46)</f>
        <v>0</v>
      </c>
      <c r="J46" s="439">
        <f>SUMIFS('H-32A-WP06a - Debt Serv Monthly'!R$20:R$823,'H-32A-WP06a - Debt Serv Monthly'!$B$20:$B$823,'H-32A-WP06 - Debt Service'!$B46)</f>
        <v>0</v>
      </c>
      <c r="K46" s="439">
        <f>SUMIFS('H-32A-WP06a - Debt Serv Monthly'!R$20:R$823,'H-32A-WP06a - Debt Serv Monthly'!$B$20:$B$823,'H-32A-WP06 - Debt Service'!$B46)</f>
        <v>0</v>
      </c>
      <c r="L46" s="439">
        <v>0</v>
      </c>
      <c r="M46" s="439"/>
      <c r="N46" s="439">
        <v>0</v>
      </c>
      <c r="O46" s="439">
        <v>0</v>
      </c>
      <c r="P46" s="439">
        <v>0</v>
      </c>
      <c r="Q46" s="439">
        <v>0</v>
      </c>
      <c r="R46" s="439">
        <v>0</v>
      </c>
      <c r="S46" s="439">
        <v>0</v>
      </c>
      <c r="T46" s="439">
        <v>0</v>
      </c>
      <c r="U46" s="439">
        <f t="shared" si="3"/>
        <v>0</v>
      </c>
      <c r="W46" s="267">
        <f t="shared" si="2"/>
        <v>2034</v>
      </c>
      <c r="X46" s="269">
        <f>SUMIFS('H-32A-WP06a - Debt Serv Monthly'!AA$20:AA$823,'H-32A-WP06a - Debt Serv Monthly'!$B$20:$B$823,'H-32A-WP06 - Debt Service'!$B46)</f>
        <v>0</v>
      </c>
      <c r="Y46" s="269">
        <f>SUMIFS('H-32A-WP06a - Debt Serv Monthly'!AB$20:AB$823,'H-32A-WP06a - Debt Serv Monthly'!$B$20:$B$823,'H-32A-WP06 - Debt Service'!$B46)</f>
        <v>0</v>
      </c>
      <c r="Z46" s="269">
        <f>SUMIFS('H-32A-WP06a - Debt Serv Monthly'!AC$20:AC$823,'H-32A-WP06a - Debt Serv Monthly'!$B$20:$B$823,'H-32A-WP06 - Debt Service'!$B46)</f>
        <v>0</v>
      </c>
      <c r="AA46" s="269">
        <f>SUMIFS('H-32A-WP06a - Debt Serv Monthly'!AD$20:AD$823,'H-32A-WP06a - Debt Serv Monthly'!$B$20:$B$823,'H-32A-WP06 - Debt Service'!$B46)</f>
        <v>0</v>
      </c>
      <c r="AB46" s="269">
        <f>SUMIFS('H-32A-WP06a - Debt Serv Monthly'!AE$20:AE$823,'H-32A-WP06a - Debt Serv Monthly'!$B$20:$B$823,'H-32A-WP06 - Debt Service'!$B46)</f>
        <v>0</v>
      </c>
      <c r="AC46" s="269">
        <f>SUMIFS('H-32A-WP06a - Debt Serv Monthly'!AF$20:AF$823,'H-32A-WP06a - Debt Serv Monthly'!$B$20:$B$823,'H-32A-WP06 - Debt Service'!$B46)</f>
        <v>0</v>
      </c>
      <c r="AD46" s="269">
        <f>SUMIFS('H-32A-WP06a - Debt Serv Monthly'!AG$20:AG$823,'H-32A-WP06a - Debt Serv Monthly'!$B$20:$B$823,'H-32A-WP06 - Debt Service'!$B46)</f>
        <v>0</v>
      </c>
      <c r="AE46" s="269">
        <f>SUMIFS('H-32A-WP06a - Debt Serv Monthly'!AH$20:AH$823,'H-32A-WP06a - Debt Serv Monthly'!$B$20:$B$823,'H-32A-WP06 - Debt Service'!$B46)</f>
        <v>0</v>
      </c>
      <c r="AF46" s="269">
        <f>SUMIFS('H-32A-WP06a - Debt Serv Monthly'!AI$20:AI$823,'H-32A-WP06a - Debt Serv Monthly'!$B$20:$B$823,'H-32A-WP06 - Debt Service'!$B46)</f>
        <v>0</v>
      </c>
      <c r="AG46" s="265">
        <f>SUMIFS('H-32A-WP06a - Debt Serv Monthly'!AJ$20:AJ$823,'H-32A-WP06a - Debt Serv Monthly'!$B$20:$B$823,'H-32A-WP06 - Debt Service'!$B46)</f>
        <v>0</v>
      </c>
      <c r="AH46" s="269">
        <f t="shared" si="0"/>
        <v>0</v>
      </c>
      <c r="DT46" s="529"/>
      <c r="DU46" s="529"/>
      <c r="DV46" s="529"/>
    </row>
    <row r="47" spans="2:126">
      <c r="B47" s="267">
        <f t="shared" si="1"/>
        <v>2035</v>
      </c>
      <c r="C47" s="439">
        <f>SUMIFS('H-32A-WP06a - Debt Serv Monthly'!$E$20:$E$823,'H-32A-WP06a - Debt Serv Monthly'!$B$20:$B$823,'H-32A-WP06 - Debt Service'!B47)</f>
        <v>0</v>
      </c>
      <c r="D47" s="439">
        <f>SUMIFS('H-32A-WP06a - Debt Serv Monthly'!F$20:F$823,'H-32A-WP06a - Debt Serv Monthly'!$B$20:$B$823,'H-32A-WP06 - Debt Service'!$B47)</f>
        <v>0</v>
      </c>
      <c r="E47" s="439">
        <f>SUMIFS('H-32A-WP06a - Debt Serv Monthly'!G$20:G$823,'H-32A-WP06a - Debt Serv Monthly'!$B$20:$B$823,'H-32A-WP06 - Debt Service'!$B47)</f>
        <v>0</v>
      </c>
      <c r="F47" s="439">
        <f>SUMIFS('H-32A-WP06a - Debt Serv Monthly'!H$20:H$823,'H-32A-WP06a - Debt Serv Monthly'!$B$20:$B$823,'H-32A-WP06 - Debt Service'!$B47)</f>
        <v>0</v>
      </c>
      <c r="G47" s="439">
        <v>0</v>
      </c>
      <c r="H47" s="439">
        <f>SUMIFS('H-32A-WP06a - Debt Serv Monthly'!J$20:J$823,'H-32A-WP06a - Debt Serv Monthly'!$B$20:$B$823,'H-32A-WP06 - Debt Service'!$B47)</f>
        <v>0</v>
      </c>
      <c r="I47" s="439">
        <f>SUMIFS('H-32A-WP06a - Debt Serv Monthly'!K$20:K$823,'H-32A-WP06a - Debt Serv Monthly'!$B$20:$B$823,'H-32A-WP06 - Debt Service'!$B47)</f>
        <v>0</v>
      </c>
      <c r="J47" s="439">
        <f>SUMIFS('H-32A-WP06a - Debt Serv Monthly'!R$20:R$823,'H-32A-WP06a - Debt Serv Monthly'!$B$20:$B$823,'H-32A-WP06 - Debt Service'!$B47)</f>
        <v>0</v>
      </c>
      <c r="K47" s="439">
        <f>SUMIFS('H-32A-WP06a - Debt Serv Monthly'!R$20:R$823,'H-32A-WP06a - Debt Serv Monthly'!$B$20:$B$823,'H-32A-WP06 - Debt Service'!$B47)</f>
        <v>0</v>
      </c>
      <c r="L47" s="439">
        <v>0</v>
      </c>
      <c r="M47" s="439"/>
      <c r="N47" s="439">
        <v>0</v>
      </c>
      <c r="O47" s="439">
        <v>0</v>
      </c>
      <c r="P47" s="439">
        <v>0</v>
      </c>
      <c r="Q47" s="439">
        <v>0</v>
      </c>
      <c r="R47" s="439">
        <v>0</v>
      </c>
      <c r="S47" s="439">
        <v>0</v>
      </c>
      <c r="T47" s="439">
        <v>0</v>
      </c>
      <c r="U47" s="439">
        <f t="shared" si="3"/>
        <v>0</v>
      </c>
      <c r="W47" s="267">
        <f t="shared" si="2"/>
        <v>2035</v>
      </c>
      <c r="X47" s="269">
        <f>SUMIFS('H-32A-WP06a - Debt Serv Monthly'!AA$20:AA$823,'H-32A-WP06a - Debt Serv Monthly'!$B$20:$B$823,'H-32A-WP06 - Debt Service'!$B47)</f>
        <v>0</v>
      </c>
      <c r="Y47" s="269">
        <f>SUMIFS('H-32A-WP06a - Debt Serv Monthly'!AB$20:AB$823,'H-32A-WP06a - Debt Serv Monthly'!$B$20:$B$823,'H-32A-WP06 - Debt Service'!$B47)</f>
        <v>0</v>
      </c>
      <c r="Z47" s="269">
        <f>SUMIFS('H-32A-WP06a - Debt Serv Monthly'!AC$20:AC$823,'H-32A-WP06a - Debt Serv Monthly'!$B$20:$B$823,'H-32A-WP06 - Debt Service'!$B47)</f>
        <v>0</v>
      </c>
      <c r="AA47" s="269">
        <f>SUMIFS('H-32A-WP06a - Debt Serv Monthly'!AD$20:AD$823,'H-32A-WP06a - Debt Serv Monthly'!$B$20:$B$823,'H-32A-WP06 - Debt Service'!$B47)</f>
        <v>0</v>
      </c>
      <c r="AB47" s="269">
        <f>SUMIFS('H-32A-WP06a - Debt Serv Monthly'!AE$20:AE$823,'H-32A-WP06a - Debt Serv Monthly'!$B$20:$B$823,'H-32A-WP06 - Debt Service'!$B47)</f>
        <v>0</v>
      </c>
      <c r="AC47" s="269">
        <f>SUMIFS('H-32A-WP06a - Debt Serv Monthly'!AF$20:AF$823,'H-32A-WP06a - Debt Serv Monthly'!$B$20:$B$823,'H-32A-WP06 - Debt Service'!$B47)</f>
        <v>0</v>
      </c>
      <c r="AD47" s="269">
        <f>SUMIFS('H-32A-WP06a - Debt Serv Monthly'!AG$20:AG$823,'H-32A-WP06a - Debt Serv Monthly'!$B$20:$B$823,'H-32A-WP06 - Debt Service'!$B47)</f>
        <v>0</v>
      </c>
      <c r="AE47" s="269">
        <f>SUMIFS('H-32A-WP06a - Debt Serv Monthly'!AH$20:AH$823,'H-32A-WP06a - Debt Serv Monthly'!$B$20:$B$823,'H-32A-WP06 - Debt Service'!$B47)</f>
        <v>0</v>
      </c>
      <c r="AF47" s="269">
        <f>SUMIFS('H-32A-WP06a - Debt Serv Monthly'!AI$20:AI$823,'H-32A-WP06a - Debt Serv Monthly'!$B$20:$B$823,'H-32A-WP06 - Debt Service'!$B47)</f>
        <v>0</v>
      </c>
      <c r="AG47" s="265">
        <f>SUMIFS('H-32A-WP06a - Debt Serv Monthly'!AJ$20:AJ$823,'H-32A-WP06a - Debt Serv Monthly'!$B$20:$B$823,'H-32A-WP06 - Debt Service'!$B47)</f>
        <v>0</v>
      </c>
      <c r="AH47" s="269">
        <f t="shared" si="0"/>
        <v>0</v>
      </c>
      <c r="DT47" s="529"/>
      <c r="DU47" s="529"/>
      <c r="DV47" s="529"/>
    </row>
    <row r="48" spans="2:126">
      <c r="B48" s="267">
        <f t="shared" si="1"/>
        <v>2036</v>
      </c>
      <c r="C48" s="439">
        <f>SUMIFS('H-32A-WP06a - Debt Serv Monthly'!$E$20:$E$823,'H-32A-WP06a - Debt Serv Monthly'!$B$20:$B$823,'H-32A-WP06 - Debt Service'!B48)</f>
        <v>0</v>
      </c>
      <c r="D48" s="439">
        <f>SUMIFS('H-32A-WP06a - Debt Serv Monthly'!F$20:F$823,'H-32A-WP06a - Debt Serv Monthly'!$B$20:$B$823,'H-32A-WP06 - Debt Service'!$B48)</f>
        <v>0</v>
      </c>
      <c r="E48" s="439">
        <f>SUMIFS('H-32A-WP06a - Debt Serv Monthly'!G$20:G$823,'H-32A-WP06a - Debt Serv Monthly'!$B$20:$B$823,'H-32A-WP06 - Debt Service'!$B48)</f>
        <v>0</v>
      </c>
      <c r="F48" s="439">
        <f>SUMIFS('H-32A-WP06a - Debt Serv Monthly'!H$20:H$823,'H-32A-WP06a - Debt Serv Monthly'!$B$20:$B$823,'H-32A-WP06 - Debt Service'!$B48)</f>
        <v>0</v>
      </c>
      <c r="G48" s="439">
        <v>0</v>
      </c>
      <c r="H48" s="439">
        <f>SUMIFS('H-32A-WP06a - Debt Serv Monthly'!J$20:J$823,'H-32A-WP06a - Debt Serv Monthly'!$B$20:$B$823,'H-32A-WP06 - Debt Service'!$B48)</f>
        <v>0</v>
      </c>
      <c r="I48" s="439">
        <f>SUMIFS('H-32A-WP06a - Debt Serv Monthly'!K$20:K$823,'H-32A-WP06a - Debt Serv Monthly'!$B$20:$B$823,'H-32A-WP06 - Debt Service'!$B48)</f>
        <v>0</v>
      </c>
      <c r="J48" s="439">
        <f>SUMIFS('H-32A-WP06a - Debt Serv Monthly'!R$20:R$823,'H-32A-WP06a - Debt Serv Monthly'!$B$20:$B$823,'H-32A-WP06 - Debt Service'!$B48)</f>
        <v>0</v>
      </c>
      <c r="K48" s="439">
        <f>SUMIFS('H-32A-WP06a - Debt Serv Monthly'!R$20:R$823,'H-32A-WP06a - Debt Serv Monthly'!$B$20:$B$823,'H-32A-WP06 - Debt Service'!$B48)</f>
        <v>0</v>
      </c>
      <c r="L48" s="439">
        <v>0</v>
      </c>
      <c r="M48" s="439"/>
      <c r="N48" s="439">
        <v>0</v>
      </c>
      <c r="O48" s="439">
        <v>0</v>
      </c>
      <c r="P48" s="439">
        <v>0</v>
      </c>
      <c r="Q48" s="439">
        <v>0</v>
      </c>
      <c r="R48" s="439">
        <v>0</v>
      </c>
      <c r="S48" s="439">
        <v>0</v>
      </c>
      <c r="T48" s="439">
        <v>0</v>
      </c>
      <c r="U48" s="439">
        <f t="shared" si="3"/>
        <v>0</v>
      </c>
      <c r="W48" s="267">
        <f t="shared" si="2"/>
        <v>2036</v>
      </c>
      <c r="X48" s="269">
        <f>SUMIFS('H-32A-WP06a - Debt Serv Monthly'!AA$20:AA$823,'H-32A-WP06a - Debt Serv Monthly'!$B$20:$B$823,'H-32A-WP06 - Debt Service'!$B48)</f>
        <v>0</v>
      </c>
      <c r="Y48" s="269">
        <f>SUMIFS('H-32A-WP06a - Debt Serv Monthly'!AB$20:AB$823,'H-32A-WP06a - Debt Serv Monthly'!$B$20:$B$823,'H-32A-WP06 - Debt Service'!$B48)</f>
        <v>0</v>
      </c>
      <c r="Z48" s="269">
        <f>SUMIFS('H-32A-WP06a - Debt Serv Monthly'!AC$20:AC$823,'H-32A-WP06a - Debt Serv Monthly'!$B$20:$B$823,'H-32A-WP06 - Debt Service'!$B48)</f>
        <v>0</v>
      </c>
      <c r="AA48" s="269">
        <f>SUMIFS('H-32A-WP06a - Debt Serv Monthly'!AD$20:AD$823,'H-32A-WP06a - Debt Serv Monthly'!$B$20:$B$823,'H-32A-WP06 - Debt Service'!$B48)</f>
        <v>0</v>
      </c>
      <c r="AB48" s="269">
        <f>SUMIFS('H-32A-WP06a - Debt Serv Monthly'!AE$20:AE$823,'H-32A-WP06a - Debt Serv Monthly'!$B$20:$B$823,'H-32A-WP06 - Debt Service'!$B48)</f>
        <v>0</v>
      </c>
      <c r="AC48" s="269">
        <f>SUMIFS('H-32A-WP06a - Debt Serv Monthly'!AF$20:AF$823,'H-32A-WP06a - Debt Serv Monthly'!$B$20:$B$823,'H-32A-WP06 - Debt Service'!$B48)</f>
        <v>0</v>
      </c>
      <c r="AD48" s="269">
        <f>SUMIFS('H-32A-WP06a - Debt Serv Monthly'!AG$20:AG$823,'H-32A-WP06a - Debt Serv Monthly'!$B$20:$B$823,'H-32A-WP06 - Debt Service'!$B48)</f>
        <v>0</v>
      </c>
      <c r="AE48" s="269">
        <f>SUMIFS('H-32A-WP06a - Debt Serv Monthly'!AH$20:AH$823,'H-32A-WP06a - Debt Serv Monthly'!$B$20:$B$823,'H-32A-WP06 - Debt Service'!$B48)</f>
        <v>0</v>
      </c>
      <c r="AF48" s="269">
        <f>SUMIFS('H-32A-WP06a - Debt Serv Monthly'!AI$20:AI$823,'H-32A-WP06a - Debt Serv Monthly'!$B$20:$B$823,'H-32A-WP06 - Debt Service'!$B48)</f>
        <v>0</v>
      </c>
      <c r="AG48" s="265">
        <f>SUMIFS('H-32A-WP06a - Debt Serv Monthly'!AJ$20:AJ$823,'H-32A-WP06a - Debt Serv Monthly'!$B$20:$B$823,'H-32A-WP06 - Debt Service'!$B48)</f>
        <v>0</v>
      </c>
      <c r="AH48" s="269">
        <f t="shared" si="0"/>
        <v>0</v>
      </c>
      <c r="DT48" s="529"/>
      <c r="DU48" s="529"/>
      <c r="DV48" s="529"/>
    </row>
    <row r="49" spans="2:126">
      <c r="B49" s="267">
        <f t="shared" si="1"/>
        <v>2037</v>
      </c>
      <c r="C49" s="439">
        <f>SUMIFS('H-32A-WP06a - Debt Serv Monthly'!$E$20:$E$823,'H-32A-WP06a - Debt Serv Monthly'!$B$20:$B$823,'H-32A-WP06 - Debt Service'!B49)</f>
        <v>0</v>
      </c>
      <c r="D49" s="439">
        <f>SUMIFS('H-32A-WP06a - Debt Serv Monthly'!F$20:F$823,'H-32A-WP06a - Debt Serv Monthly'!$B$20:$B$823,'H-32A-WP06 - Debt Service'!$B49)</f>
        <v>0</v>
      </c>
      <c r="E49" s="439">
        <f>SUMIFS('H-32A-WP06a - Debt Serv Monthly'!G$20:G$823,'H-32A-WP06a - Debt Serv Monthly'!$B$20:$B$823,'H-32A-WP06 - Debt Service'!$B49)</f>
        <v>0</v>
      </c>
      <c r="F49" s="439">
        <f>SUMIFS('H-32A-WP06a - Debt Serv Monthly'!H$20:H$823,'H-32A-WP06a - Debt Serv Monthly'!$B$20:$B$823,'H-32A-WP06 - Debt Service'!$B49)</f>
        <v>0</v>
      </c>
      <c r="G49" s="439">
        <v>0</v>
      </c>
      <c r="H49" s="439">
        <f>SUMIFS('H-32A-WP06a - Debt Serv Monthly'!J$20:J$823,'H-32A-WP06a - Debt Serv Monthly'!$B$20:$B$823,'H-32A-WP06 - Debt Service'!$B49)</f>
        <v>0</v>
      </c>
      <c r="I49" s="439">
        <f>SUMIFS('H-32A-WP06a - Debt Serv Monthly'!K$20:K$823,'H-32A-WP06a - Debt Serv Monthly'!$B$20:$B$823,'H-32A-WP06 - Debt Service'!$B49)</f>
        <v>0</v>
      </c>
      <c r="J49" s="439">
        <f>SUMIFS('H-32A-WP06a - Debt Serv Monthly'!R$20:R$823,'H-32A-WP06a - Debt Serv Monthly'!$B$20:$B$823,'H-32A-WP06 - Debt Service'!$B49)</f>
        <v>0</v>
      </c>
      <c r="K49" s="439">
        <f>SUMIFS('H-32A-WP06a - Debt Serv Monthly'!R$20:R$823,'H-32A-WP06a - Debt Serv Monthly'!$B$20:$B$823,'H-32A-WP06 - Debt Service'!$B49)</f>
        <v>0</v>
      </c>
      <c r="L49" s="439">
        <v>0</v>
      </c>
      <c r="M49" s="439"/>
      <c r="N49" s="439">
        <v>0</v>
      </c>
      <c r="O49" s="439">
        <v>0</v>
      </c>
      <c r="P49" s="439">
        <v>0</v>
      </c>
      <c r="Q49" s="439">
        <v>0</v>
      </c>
      <c r="R49" s="439">
        <v>0</v>
      </c>
      <c r="S49" s="439">
        <v>0</v>
      </c>
      <c r="T49" s="439">
        <v>0</v>
      </c>
      <c r="U49" s="439">
        <f t="shared" si="3"/>
        <v>0</v>
      </c>
      <c r="W49" s="267">
        <f t="shared" si="2"/>
        <v>2037</v>
      </c>
      <c r="X49" s="269">
        <f>SUMIFS('H-32A-WP06a - Debt Serv Monthly'!AA$20:AA$823,'H-32A-WP06a - Debt Serv Monthly'!$B$20:$B$823,'H-32A-WP06 - Debt Service'!$B49)</f>
        <v>0</v>
      </c>
      <c r="Y49" s="269">
        <f>SUMIFS('H-32A-WP06a - Debt Serv Monthly'!AB$20:AB$823,'H-32A-WP06a - Debt Serv Monthly'!$B$20:$B$823,'H-32A-WP06 - Debt Service'!$B49)</f>
        <v>0</v>
      </c>
      <c r="Z49" s="269">
        <f>SUMIFS('H-32A-WP06a - Debt Serv Monthly'!AC$20:AC$823,'H-32A-WP06a - Debt Serv Monthly'!$B$20:$B$823,'H-32A-WP06 - Debt Service'!$B49)</f>
        <v>0</v>
      </c>
      <c r="AA49" s="269">
        <f>SUMIFS('H-32A-WP06a - Debt Serv Monthly'!AD$20:AD$823,'H-32A-WP06a - Debt Serv Monthly'!$B$20:$B$823,'H-32A-WP06 - Debt Service'!$B49)</f>
        <v>0</v>
      </c>
      <c r="AB49" s="269">
        <f>SUMIFS('H-32A-WP06a - Debt Serv Monthly'!AE$20:AE$823,'H-32A-WP06a - Debt Serv Monthly'!$B$20:$B$823,'H-32A-WP06 - Debt Service'!$B49)</f>
        <v>0</v>
      </c>
      <c r="AC49" s="269">
        <f>SUMIFS('H-32A-WP06a - Debt Serv Monthly'!AF$20:AF$823,'H-32A-WP06a - Debt Serv Monthly'!$B$20:$B$823,'H-32A-WP06 - Debt Service'!$B49)</f>
        <v>0</v>
      </c>
      <c r="AD49" s="269">
        <f>SUMIFS('H-32A-WP06a - Debt Serv Monthly'!AG$20:AG$823,'H-32A-WP06a - Debt Serv Monthly'!$B$20:$B$823,'H-32A-WP06 - Debt Service'!$B49)</f>
        <v>0</v>
      </c>
      <c r="AE49" s="269">
        <f>SUMIFS('H-32A-WP06a - Debt Serv Monthly'!AH$20:AH$823,'H-32A-WP06a - Debt Serv Monthly'!$B$20:$B$823,'H-32A-WP06 - Debt Service'!$B49)</f>
        <v>0</v>
      </c>
      <c r="AF49" s="269">
        <f>SUMIFS('H-32A-WP06a - Debt Serv Monthly'!AI$20:AI$823,'H-32A-WP06a - Debt Serv Monthly'!$B$20:$B$823,'H-32A-WP06 - Debt Service'!$B49)</f>
        <v>0</v>
      </c>
      <c r="AG49" s="265">
        <f>SUMIFS('H-32A-WP06a - Debt Serv Monthly'!AJ$20:AJ$823,'H-32A-WP06a - Debt Serv Monthly'!$B$20:$B$823,'H-32A-WP06 - Debt Service'!$B49)</f>
        <v>0</v>
      </c>
      <c r="AH49" s="269">
        <f t="shared" si="0"/>
        <v>0</v>
      </c>
      <c r="DT49" s="529"/>
      <c r="DU49" s="529"/>
      <c r="DV49" s="529"/>
    </row>
    <row r="50" spans="2:126">
      <c r="B50" s="267">
        <f t="shared" si="1"/>
        <v>2038</v>
      </c>
      <c r="C50" s="439">
        <f>SUMIFS('H-32A-WP06a - Debt Serv Monthly'!E$20:E$823,'H-32A-WP06a - Debt Serv Monthly'!$B$20:$B$823,'H-32A-WP06 - Debt Service'!$B50)</f>
        <v>0</v>
      </c>
      <c r="D50" s="439">
        <f>SUMIFS('H-32A-WP06a - Debt Serv Monthly'!F$20:F$823,'H-32A-WP06a - Debt Serv Monthly'!$B$20:$B$823,'H-32A-WP06 - Debt Service'!$B50)</f>
        <v>0</v>
      </c>
      <c r="E50" s="439">
        <f>SUMIFS('H-32A-WP06a - Debt Serv Monthly'!G$20:G$823,'H-32A-WP06a - Debt Serv Monthly'!$B$20:$B$823,'H-32A-WP06 - Debt Service'!$B50)</f>
        <v>0</v>
      </c>
      <c r="F50" s="439">
        <f>SUMIFS('H-32A-WP06a - Debt Serv Monthly'!H$20:H$823,'H-32A-WP06a - Debt Serv Monthly'!$B$20:$B$823,'H-32A-WP06 - Debt Service'!$B50)</f>
        <v>0</v>
      </c>
      <c r="G50" s="439">
        <v>0</v>
      </c>
      <c r="H50" s="439">
        <f>SUMIFS('H-32A-WP06a - Debt Serv Monthly'!J$20:J$823,'H-32A-WP06a - Debt Serv Monthly'!$B$20:$B$823,'H-32A-WP06 - Debt Service'!$B50)</f>
        <v>0</v>
      </c>
      <c r="I50" s="439">
        <f>SUMIFS('H-32A-WP06a - Debt Serv Monthly'!K$20:K$823,'H-32A-WP06a - Debt Serv Monthly'!$B$20:$B$823,'H-32A-WP06 - Debt Service'!$B50)</f>
        <v>0</v>
      </c>
      <c r="J50" s="439">
        <f>SUMIFS('H-32A-WP06a - Debt Serv Monthly'!R$20:R$823,'H-32A-WP06a - Debt Serv Monthly'!$B$20:$B$823,'H-32A-WP06 - Debt Service'!$B50)</f>
        <v>0</v>
      </c>
      <c r="K50" s="439">
        <f>SUMIFS('H-32A-WP06a - Debt Serv Monthly'!R$20:R$823,'H-32A-WP06a - Debt Serv Monthly'!$B$20:$B$823,'H-32A-WP06 - Debt Service'!$B50)</f>
        <v>0</v>
      </c>
      <c r="L50" s="439">
        <v>0</v>
      </c>
      <c r="M50" s="439"/>
      <c r="N50" s="439">
        <v>0</v>
      </c>
      <c r="O50" s="439">
        <v>0</v>
      </c>
      <c r="P50" s="439">
        <v>0</v>
      </c>
      <c r="Q50" s="439">
        <v>0</v>
      </c>
      <c r="R50" s="439">
        <v>0</v>
      </c>
      <c r="S50" s="439">
        <v>0</v>
      </c>
      <c r="T50" s="439">
        <v>0</v>
      </c>
      <c r="U50" s="439">
        <f t="shared" si="3"/>
        <v>0</v>
      </c>
      <c r="W50" s="267">
        <f t="shared" si="2"/>
        <v>2038</v>
      </c>
      <c r="X50" s="269">
        <f>SUMIFS('H-32A-WP06a - Debt Serv Monthly'!AA$20:AA$823,'H-32A-WP06a - Debt Serv Monthly'!$B$20:$B$823,'H-32A-WP06 - Debt Service'!$B50)</f>
        <v>0</v>
      </c>
      <c r="Y50" s="269">
        <f>SUMIFS('H-32A-WP06a - Debt Serv Monthly'!AB$20:AB$823,'H-32A-WP06a - Debt Serv Monthly'!$B$20:$B$823,'H-32A-WP06 - Debt Service'!$B50)</f>
        <v>0</v>
      </c>
      <c r="Z50" s="269">
        <f>SUMIFS('H-32A-WP06a - Debt Serv Monthly'!AC$20:AC$823,'H-32A-WP06a - Debt Serv Monthly'!$B$20:$B$823,'H-32A-WP06 - Debt Service'!$B50)</f>
        <v>0</v>
      </c>
      <c r="AA50" s="269">
        <f>SUMIFS('H-32A-WP06a - Debt Serv Monthly'!AD$20:AD$823,'H-32A-WP06a - Debt Serv Monthly'!$B$20:$B$823,'H-32A-WP06 - Debt Service'!$B50)</f>
        <v>0</v>
      </c>
      <c r="AB50" s="269">
        <f>SUMIFS('H-32A-WP06a - Debt Serv Monthly'!AE$20:AE$823,'H-32A-WP06a - Debt Serv Monthly'!$B$20:$B$823,'H-32A-WP06 - Debt Service'!$B50)</f>
        <v>0</v>
      </c>
      <c r="AC50" s="269">
        <f>SUMIFS('H-32A-WP06a - Debt Serv Monthly'!AF$20:AF$823,'H-32A-WP06a - Debt Serv Monthly'!$B$20:$B$823,'H-32A-WP06 - Debt Service'!$B50)</f>
        <v>0</v>
      </c>
      <c r="AD50" s="269">
        <f>SUMIFS('H-32A-WP06a - Debt Serv Monthly'!AG$20:AG$823,'H-32A-WP06a - Debt Serv Monthly'!$B$20:$B$823,'H-32A-WP06 - Debt Service'!$B50)</f>
        <v>0</v>
      </c>
      <c r="AE50" s="269">
        <f>SUMIFS('H-32A-WP06a - Debt Serv Monthly'!AH$20:AH$823,'H-32A-WP06a - Debt Serv Monthly'!$B$20:$B$823,'H-32A-WP06 - Debt Service'!$B50)</f>
        <v>0</v>
      </c>
      <c r="AF50" s="269">
        <f>SUMIFS('H-32A-WP06a - Debt Serv Monthly'!AI$20:AI$823,'H-32A-WP06a - Debt Serv Monthly'!$B$20:$B$823,'H-32A-WP06 - Debt Service'!$B50)</f>
        <v>0</v>
      </c>
      <c r="AG50" s="265">
        <f>SUMIFS('H-32A-WP06a - Debt Serv Monthly'!AJ$20:AJ$823,'H-32A-WP06a - Debt Serv Monthly'!$B$20:$B$823,'H-32A-WP06 - Debt Service'!$B50)</f>
        <v>0</v>
      </c>
      <c r="AH50" s="269">
        <f t="shared" si="0"/>
        <v>0</v>
      </c>
      <c r="DT50" s="529"/>
      <c r="DU50" s="529"/>
      <c r="DV50" s="529"/>
    </row>
    <row r="51" spans="2:126">
      <c r="B51" s="267">
        <f t="shared" si="1"/>
        <v>2039</v>
      </c>
      <c r="C51" s="439">
        <f>SUMIFS('H-32A-WP06a - Debt Serv Monthly'!$E$20:$E$823,'H-32A-WP06a - Debt Serv Monthly'!$B$20:$B$823,'H-32A-WP06 - Debt Service'!B51)</f>
        <v>0</v>
      </c>
      <c r="D51" s="439">
        <f>SUMIFS('H-32A-WP06a - Debt Serv Monthly'!F$20:F$823,'H-32A-WP06a - Debt Serv Monthly'!$B$20:$B$823,'H-32A-WP06 - Debt Service'!$B51)</f>
        <v>0</v>
      </c>
      <c r="E51" s="439">
        <f>SUMIFS('H-32A-WP06a - Debt Serv Monthly'!G$20:G$823,'H-32A-WP06a - Debt Serv Monthly'!$B$20:$B$823,'H-32A-WP06 - Debt Service'!$B51)</f>
        <v>0</v>
      </c>
      <c r="F51" s="439">
        <f>SUMIFS('H-32A-WP06a - Debt Serv Monthly'!H$20:H$823,'H-32A-WP06a - Debt Serv Monthly'!$B$20:$B$823,'H-32A-WP06 - Debt Service'!$B51)</f>
        <v>0</v>
      </c>
      <c r="G51" s="439">
        <v>0</v>
      </c>
      <c r="H51" s="439">
        <f>SUMIFS('H-32A-WP06a - Debt Serv Monthly'!J$20:J$823,'H-32A-WP06a - Debt Serv Monthly'!$B$20:$B$823,'H-32A-WP06 - Debt Service'!$B51)</f>
        <v>0</v>
      </c>
      <c r="I51" s="439">
        <f>SUMIFS('H-32A-WP06a - Debt Serv Monthly'!K$20:K$823,'H-32A-WP06a - Debt Serv Monthly'!$B$20:$B$823,'H-32A-WP06 - Debt Service'!$B51)</f>
        <v>0</v>
      </c>
      <c r="J51" s="439">
        <f>SUMIFS('H-32A-WP06a - Debt Serv Monthly'!R$20:R$823,'H-32A-WP06a - Debt Serv Monthly'!$B$20:$B$823,'H-32A-WP06 - Debt Service'!$B51)</f>
        <v>0</v>
      </c>
      <c r="K51" s="439">
        <f>SUMIFS('H-32A-WP06a - Debt Serv Monthly'!R$20:R$823,'H-32A-WP06a - Debt Serv Monthly'!$B$20:$B$823,'H-32A-WP06 - Debt Service'!$B51)</f>
        <v>0</v>
      </c>
      <c r="L51" s="439">
        <v>0</v>
      </c>
      <c r="M51" s="439"/>
      <c r="N51" s="439">
        <v>0</v>
      </c>
      <c r="O51" s="439">
        <v>0</v>
      </c>
      <c r="P51" s="439">
        <v>0</v>
      </c>
      <c r="Q51" s="439">
        <v>0</v>
      </c>
      <c r="R51" s="439">
        <v>0</v>
      </c>
      <c r="S51" s="439">
        <v>0</v>
      </c>
      <c r="T51" s="439">
        <v>0</v>
      </c>
      <c r="U51" s="439">
        <f t="shared" si="3"/>
        <v>0</v>
      </c>
      <c r="W51" s="267">
        <f t="shared" si="2"/>
        <v>2039</v>
      </c>
      <c r="X51" s="269">
        <f>SUMIFS('H-32A-WP06a - Debt Serv Monthly'!AA$20:AA$823,'H-32A-WP06a - Debt Serv Monthly'!$B$20:$B$823,'H-32A-WP06 - Debt Service'!$B51)</f>
        <v>0</v>
      </c>
      <c r="Y51" s="269">
        <f>SUMIFS('H-32A-WP06a - Debt Serv Monthly'!AB$20:AB$823,'H-32A-WP06a - Debt Serv Monthly'!$B$20:$B$823,'H-32A-WP06 - Debt Service'!$B51)</f>
        <v>0</v>
      </c>
      <c r="Z51" s="269">
        <f>SUMIFS('H-32A-WP06a - Debt Serv Monthly'!AC$20:AC$823,'H-32A-WP06a - Debt Serv Monthly'!$B$20:$B$823,'H-32A-WP06 - Debt Service'!$B51)</f>
        <v>0</v>
      </c>
      <c r="AA51" s="269">
        <f>SUMIFS('H-32A-WP06a - Debt Serv Monthly'!AD$20:AD$823,'H-32A-WP06a - Debt Serv Monthly'!$B$20:$B$823,'H-32A-WP06 - Debt Service'!$B51)</f>
        <v>0</v>
      </c>
      <c r="AB51" s="269">
        <f>SUMIFS('H-32A-WP06a - Debt Serv Monthly'!AE$20:AE$823,'H-32A-WP06a - Debt Serv Monthly'!$B$20:$B$823,'H-32A-WP06 - Debt Service'!$B51)</f>
        <v>0</v>
      </c>
      <c r="AC51" s="269">
        <f>SUMIFS('H-32A-WP06a - Debt Serv Monthly'!AF$20:AF$823,'H-32A-WP06a - Debt Serv Monthly'!$B$20:$B$823,'H-32A-WP06 - Debt Service'!$B51)</f>
        <v>0</v>
      </c>
      <c r="AD51" s="269">
        <f>SUMIFS('H-32A-WP06a - Debt Serv Monthly'!AG$20:AG$823,'H-32A-WP06a - Debt Serv Monthly'!$B$20:$B$823,'H-32A-WP06 - Debt Service'!$B51)</f>
        <v>0</v>
      </c>
      <c r="AE51" s="269">
        <f>SUMIFS('H-32A-WP06a - Debt Serv Monthly'!AH$20:AH$823,'H-32A-WP06a - Debt Serv Monthly'!$B$20:$B$823,'H-32A-WP06 - Debt Service'!$B51)</f>
        <v>0</v>
      </c>
      <c r="AF51" s="269">
        <f>SUMIFS('H-32A-WP06a - Debt Serv Monthly'!AI$20:AI$823,'H-32A-WP06a - Debt Serv Monthly'!$B$20:$B$823,'H-32A-WP06 - Debt Service'!$B51)</f>
        <v>0</v>
      </c>
      <c r="AG51" s="265">
        <f>SUMIFS('H-32A-WP06a - Debt Serv Monthly'!AJ$20:AJ$823,'H-32A-WP06a - Debt Serv Monthly'!$B$20:$B$823,'H-32A-WP06 - Debt Service'!$B51)</f>
        <v>0</v>
      </c>
      <c r="AH51" s="269">
        <f t="shared" si="0"/>
        <v>0</v>
      </c>
      <c r="DT51" s="529"/>
      <c r="DU51" s="529"/>
      <c r="DV51" s="529"/>
    </row>
    <row r="52" spans="2:126">
      <c r="B52" s="267">
        <f t="shared" si="1"/>
        <v>2040</v>
      </c>
      <c r="C52" s="439">
        <f>SUMIFS('H-32A-WP06a - Debt Serv Monthly'!$E$20:$E$823,'H-32A-WP06a - Debt Serv Monthly'!$B$20:$B$823,'H-32A-WP06 - Debt Service'!B52)</f>
        <v>0</v>
      </c>
      <c r="D52" s="439">
        <f>SUMIFS('H-32A-WP06a - Debt Serv Monthly'!F$20:F$823,'H-32A-WP06a - Debt Serv Monthly'!$B$20:$B$823,'H-32A-WP06 - Debt Service'!$B52)</f>
        <v>0</v>
      </c>
      <c r="E52" s="439">
        <f>SUMIFS('H-32A-WP06a - Debt Serv Monthly'!G$20:G$823,'H-32A-WP06a - Debt Serv Monthly'!$B$20:$B$823,'H-32A-WP06 - Debt Service'!$B52)</f>
        <v>0</v>
      </c>
      <c r="F52" s="439">
        <f>SUMIFS('H-32A-WP06a - Debt Serv Monthly'!H$20:H$823,'H-32A-WP06a - Debt Serv Monthly'!$B$20:$B$823,'H-32A-WP06 - Debt Service'!$B52)</f>
        <v>0</v>
      </c>
      <c r="G52" s="439">
        <v>0</v>
      </c>
      <c r="H52" s="439">
        <f>SUMIFS('H-32A-WP06a - Debt Serv Monthly'!J$20:J$823,'H-32A-WP06a - Debt Serv Monthly'!$B$20:$B$823,'H-32A-WP06 - Debt Service'!$B52)</f>
        <v>0</v>
      </c>
      <c r="I52" s="439">
        <f>SUMIFS('H-32A-WP06a - Debt Serv Monthly'!K$20:K$823,'H-32A-WP06a - Debt Serv Monthly'!$B$20:$B$823,'H-32A-WP06 - Debt Service'!$B52)</f>
        <v>0</v>
      </c>
      <c r="J52" s="439">
        <f>SUMIFS('H-32A-WP06a - Debt Serv Monthly'!R$20:R$823,'H-32A-WP06a - Debt Serv Monthly'!$B$20:$B$823,'H-32A-WP06 - Debt Service'!$B52)</f>
        <v>0</v>
      </c>
      <c r="K52" s="439">
        <f>SUMIFS('H-32A-WP06a - Debt Serv Monthly'!R$20:R$823,'H-32A-WP06a - Debt Serv Monthly'!$B$20:$B$823,'H-32A-WP06 - Debt Service'!$B52)</f>
        <v>0</v>
      </c>
      <c r="L52" s="439">
        <v>0</v>
      </c>
      <c r="M52" s="439"/>
      <c r="N52" s="439">
        <v>0</v>
      </c>
      <c r="O52" s="439">
        <v>0</v>
      </c>
      <c r="P52" s="439">
        <v>0</v>
      </c>
      <c r="Q52" s="439">
        <v>0</v>
      </c>
      <c r="R52" s="439">
        <v>0</v>
      </c>
      <c r="S52" s="439">
        <v>0</v>
      </c>
      <c r="T52" s="439">
        <v>0</v>
      </c>
      <c r="U52" s="439">
        <f t="shared" si="3"/>
        <v>0</v>
      </c>
      <c r="W52" s="267">
        <f t="shared" si="2"/>
        <v>2040</v>
      </c>
      <c r="X52" s="269">
        <f>SUMIFS('H-32A-WP06a - Debt Serv Monthly'!AA$20:AA$823,'H-32A-WP06a - Debt Serv Monthly'!$B$20:$B$823,'H-32A-WP06 - Debt Service'!$B52)</f>
        <v>0</v>
      </c>
      <c r="Y52" s="269">
        <f>SUMIFS('H-32A-WP06a - Debt Serv Monthly'!AB$20:AB$823,'H-32A-WP06a - Debt Serv Monthly'!$B$20:$B$823,'H-32A-WP06 - Debt Service'!$B52)</f>
        <v>0</v>
      </c>
      <c r="Z52" s="269">
        <f>SUMIFS('H-32A-WP06a - Debt Serv Monthly'!AC$20:AC$823,'H-32A-WP06a - Debt Serv Monthly'!$B$20:$B$823,'H-32A-WP06 - Debt Service'!$B52)</f>
        <v>0</v>
      </c>
      <c r="AA52" s="269">
        <f>SUMIFS('H-32A-WP06a - Debt Serv Monthly'!AD$20:AD$823,'H-32A-WP06a - Debt Serv Monthly'!$B$20:$B$823,'H-32A-WP06 - Debt Service'!$B52)</f>
        <v>0</v>
      </c>
      <c r="AB52" s="269">
        <f>SUMIFS('H-32A-WP06a - Debt Serv Monthly'!AE$20:AE$823,'H-32A-WP06a - Debt Serv Monthly'!$B$20:$B$823,'H-32A-WP06 - Debt Service'!$B52)</f>
        <v>0</v>
      </c>
      <c r="AC52" s="269">
        <f>SUMIFS('H-32A-WP06a - Debt Serv Monthly'!AF$20:AF$823,'H-32A-WP06a - Debt Serv Monthly'!$B$20:$B$823,'H-32A-WP06 - Debt Service'!$B52)</f>
        <v>0</v>
      </c>
      <c r="AD52" s="269">
        <f>SUMIFS('H-32A-WP06a - Debt Serv Monthly'!AG$20:AG$823,'H-32A-WP06a - Debt Serv Monthly'!$B$20:$B$823,'H-32A-WP06 - Debt Service'!$B52)</f>
        <v>0</v>
      </c>
      <c r="AE52" s="269">
        <f>SUMIFS('H-32A-WP06a - Debt Serv Monthly'!AH$20:AH$823,'H-32A-WP06a - Debt Serv Monthly'!$B$20:$B$823,'H-32A-WP06 - Debt Service'!$B52)</f>
        <v>0</v>
      </c>
      <c r="AF52" s="269">
        <f>SUMIFS('H-32A-WP06a - Debt Serv Monthly'!AI$20:AI$823,'H-32A-WP06a - Debt Serv Monthly'!$B$20:$B$823,'H-32A-WP06 - Debt Service'!$B52)</f>
        <v>0</v>
      </c>
      <c r="AG52" s="265">
        <f>SUMIFS('H-32A-WP06a - Debt Serv Monthly'!AJ$20:AJ$823,'H-32A-WP06a - Debt Serv Monthly'!$B$20:$B$823,'H-32A-WP06 - Debt Service'!$B52)</f>
        <v>0</v>
      </c>
      <c r="AH52" s="269">
        <f t="shared" si="0"/>
        <v>0</v>
      </c>
      <c r="DT52" s="529"/>
      <c r="DU52" s="529"/>
      <c r="DV52" s="529"/>
    </row>
    <row r="53" spans="2:126">
      <c r="B53" s="267">
        <f t="shared" si="1"/>
        <v>2041</v>
      </c>
      <c r="C53" s="439">
        <f>SUMIFS('H-32A-WP06a - Debt Serv Monthly'!$E$20:$E$823,'H-32A-WP06a - Debt Serv Monthly'!$B$20:$B$823,'H-32A-WP06 - Debt Service'!B53)</f>
        <v>0</v>
      </c>
      <c r="D53" s="439">
        <f>SUMIFS('H-32A-WP06a - Debt Serv Monthly'!F$20:F$823,'H-32A-WP06a - Debt Serv Monthly'!$B$20:$B$823,'H-32A-WP06 - Debt Service'!$B53)</f>
        <v>0</v>
      </c>
      <c r="E53" s="439">
        <f>SUMIFS('H-32A-WP06a - Debt Serv Monthly'!G$20:G$823,'H-32A-WP06a - Debt Serv Monthly'!$B$20:$B$823,'H-32A-WP06 - Debt Service'!$B53)</f>
        <v>0</v>
      </c>
      <c r="F53" s="439">
        <f>SUMIFS('H-32A-WP06a - Debt Serv Monthly'!H$20:H$823,'H-32A-WP06a - Debt Serv Monthly'!$B$20:$B$823,'H-32A-WP06 - Debt Service'!$B53)</f>
        <v>0</v>
      </c>
      <c r="G53" s="439">
        <v>0</v>
      </c>
      <c r="H53" s="439">
        <f>SUMIFS('H-32A-WP06a - Debt Serv Monthly'!J$20:J$823,'H-32A-WP06a - Debt Serv Monthly'!$B$20:$B$823,'H-32A-WP06 - Debt Service'!$B53)</f>
        <v>0</v>
      </c>
      <c r="I53" s="439">
        <f>SUMIFS('H-32A-WP06a - Debt Serv Monthly'!K$20:K$823,'H-32A-WP06a - Debt Serv Monthly'!$B$20:$B$823,'H-32A-WP06 - Debt Service'!$B53)</f>
        <v>0</v>
      </c>
      <c r="J53" s="439">
        <f>SUMIFS('H-32A-WP06a - Debt Serv Monthly'!R$20:R$823,'H-32A-WP06a - Debt Serv Monthly'!$B$20:$B$823,'H-32A-WP06 - Debt Service'!$B53)</f>
        <v>0</v>
      </c>
      <c r="K53" s="439">
        <f>SUMIFS('H-32A-WP06a - Debt Serv Monthly'!R$20:R$823,'H-32A-WP06a - Debt Serv Monthly'!$B$20:$B$823,'H-32A-WP06 - Debt Service'!$B53)</f>
        <v>0</v>
      </c>
      <c r="L53" s="439">
        <v>0</v>
      </c>
      <c r="M53" s="439"/>
      <c r="N53" s="439">
        <v>0</v>
      </c>
      <c r="O53" s="439">
        <v>0</v>
      </c>
      <c r="P53" s="439">
        <v>0</v>
      </c>
      <c r="Q53" s="439">
        <v>0</v>
      </c>
      <c r="R53" s="439">
        <v>0</v>
      </c>
      <c r="S53" s="439">
        <v>0</v>
      </c>
      <c r="T53" s="439">
        <v>0</v>
      </c>
      <c r="U53" s="439">
        <f t="shared" si="3"/>
        <v>0</v>
      </c>
      <c r="W53" s="267">
        <f t="shared" si="2"/>
        <v>2041</v>
      </c>
      <c r="X53" s="269">
        <f>SUMIFS('H-32A-WP06a - Debt Serv Monthly'!AA$20:AA$823,'H-32A-WP06a - Debt Serv Monthly'!$B$20:$B$823,'H-32A-WP06 - Debt Service'!$B53)</f>
        <v>0</v>
      </c>
      <c r="Y53" s="269">
        <f>SUMIFS('H-32A-WP06a - Debt Serv Monthly'!AB$20:AB$823,'H-32A-WP06a - Debt Serv Monthly'!$B$20:$B$823,'H-32A-WP06 - Debt Service'!$B53)</f>
        <v>0</v>
      </c>
      <c r="Z53" s="269">
        <f>SUMIFS('H-32A-WP06a - Debt Serv Monthly'!AC$20:AC$823,'H-32A-WP06a - Debt Serv Monthly'!$B$20:$B$823,'H-32A-WP06 - Debt Service'!$B53)</f>
        <v>0</v>
      </c>
      <c r="AA53" s="269">
        <f>SUMIFS('H-32A-WP06a - Debt Serv Monthly'!AD$20:AD$823,'H-32A-WP06a - Debt Serv Monthly'!$B$20:$B$823,'H-32A-WP06 - Debt Service'!$B53)</f>
        <v>0</v>
      </c>
      <c r="AB53" s="269">
        <f>SUMIFS('H-32A-WP06a - Debt Serv Monthly'!AE$20:AE$823,'H-32A-WP06a - Debt Serv Monthly'!$B$20:$B$823,'H-32A-WP06 - Debt Service'!$B53)</f>
        <v>0</v>
      </c>
      <c r="AC53" s="269">
        <f>SUMIFS('H-32A-WP06a - Debt Serv Monthly'!AF$20:AF$823,'H-32A-WP06a - Debt Serv Monthly'!$B$20:$B$823,'H-32A-WP06 - Debt Service'!$B53)</f>
        <v>0</v>
      </c>
      <c r="AD53" s="269">
        <f>SUMIFS('H-32A-WP06a - Debt Serv Monthly'!AG$20:AG$823,'H-32A-WP06a - Debt Serv Monthly'!$B$20:$B$823,'H-32A-WP06 - Debt Service'!$B53)</f>
        <v>0</v>
      </c>
      <c r="AE53" s="269">
        <f>SUMIFS('H-32A-WP06a - Debt Serv Monthly'!AH$20:AH$823,'H-32A-WP06a - Debt Serv Monthly'!$B$20:$B$823,'H-32A-WP06 - Debt Service'!$B53)</f>
        <v>0</v>
      </c>
      <c r="AF53" s="269">
        <f>SUMIFS('H-32A-WP06a - Debt Serv Monthly'!AI$20:AI$823,'H-32A-WP06a - Debt Serv Monthly'!$B$20:$B$823,'H-32A-WP06 - Debt Service'!$B53)</f>
        <v>0</v>
      </c>
      <c r="AG53" s="265">
        <f>SUMIFS('H-32A-WP06a - Debt Serv Monthly'!AJ$20:AJ$823,'H-32A-WP06a - Debt Serv Monthly'!$B$20:$B$823,'H-32A-WP06 - Debt Service'!$B53)</f>
        <v>0</v>
      </c>
      <c r="AH53" s="269">
        <f t="shared" si="0"/>
        <v>0</v>
      </c>
      <c r="DT53" s="529"/>
      <c r="DU53" s="529"/>
      <c r="DV53" s="529"/>
    </row>
    <row r="54" spans="2:126">
      <c r="B54" s="267">
        <f t="shared" si="1"/>
        <v>2042</v>
      </c>
      <c r="C54" s="439">
        <f>SUMIFS('H-32A-WP06a - Debt Serv Monthly'!$E$20:$E$823,'H-32A-WP06a - Debt Serv Monthly'!$B$20:$B$823,'H-32A-WP06 - Debt Service'!B54)</f>
        <v>0</v>
      </c>
      <c r="D54" s="439">
        <f>SUMIFS('H-32A-WP06a - Debt Serv Monthly'!F$20:F$823,'H-32A-WP06a - Debt Serv Monthly'!$B$20:$B$823,'H-32A-WP06 - Debt Service'!$B54)</f>
        <v>0</v>
      </c>
      <c r="E54" s="439">
        <f>SUMIFS('H-32A-WP06a - Debt Serv Monthly'!G$20:G$823,'H-32A-WP06a - Debt Serv Monthly'!$B$20:$B$823,'H-32A-WP06 - Debt Service'!$B54)</f>
        <v>0</v>
      </c>
      <c r="F54" s="439">
        <f>SUMIFS('H-32A-WP06a - Debt Serv Monthly'!H$20:H$823,'H-32A-WP06a - Debt Serv Monthly'!$B$20:$B$823,'H-32A-WP06 - Debt Service'!$B54)</f>
        <v>0</v>
      </c>
      <c r="G54" s="439">
        <v>0</v>
      </c>
      <c r="H54" s="439">
        <f>SUMIFS('H-32A-WP06a - Debt Serv Monthly'!J$20:J$823,'H-32A-WP06a - Debt Serv Monthly'!$B$20:$B$823,'H-32A-WP06 - Debt Service'!$B54)</f>
        <v>0</v>
      </c>
      <c r="I54" s="439">
        <f>SUMIFS('H-32A-WP06a - Debt Serv Monthly'!K$20:K$823,'H-32A-WP06a - Debt Serv Monthly'!$B$20:$B$823,'H-32A-WP06 - Debt Service'!$B54)</f>
        <v>0</v>
      </c>
      <c r="J54" s="439">
        <f>SUMIFS('H-32A-WP06a - Debt Serv Monthly'!R$20:R$823,'H-32A-WP06a - Debt Serv Monthly'!$B$20:$B$823,'H-32A-WP06 - Debt Service'!$B54)</f>
        <v>0</v>
      </c>
      <c r="K54" s="439">
        <f>SUMIFS('H-32A-WP06a - Debt Serv Monthly'!R$20:R$823,'H-32A-WP06a - Debt Serv Monthly'!$B$20:$B$823,'H-32A-WP06 - Debt Service'!$B54)</f>
        <v>0</v>
      </c>
      <c r="L54" s="439">
        <v>0</v>
      </c>
      <c r="M54" s="439"/>
      <c r="N54" s="439">
        <v>0</v>
      </c>
      <c r="O54" s="439">
        <v>0</v>
      </c>
      <c r="P54" s="439">
        <v>0</v>
      </c>
      <c r="Q54" s="439">
        <v>0</v>
      </c>
      <c r="R54" s="439">
        <v>0</v>
      </c>
      <c r="S54" s="439">
        <v>0</v>
      </c>
      <c r="T54" s="439">
        <v>0</v>
      </c>
      <c r="U54" s="439">
        <f t="shared" si="3"/>
        <v>0</v>
      </c>
      <c r="W54" s="267">
        <f t="shared" si="2"/>
        <v>2042</v>
      </c>
      <c r="X54" s="269">
        <f>SUMIFS('H-32A-WP06a - Debt Serv Monthly'!AA$20:AA$823,'H-32A-WP06a - Debt Serv Monthly'!$B$20:$B$823,'H-32A-WP06 - Debt Service'!$B54)</f>
        <v>0</v>
      </c>
      <c r="Y54" s="269">
        <f>SUMIFS('H-32A-WP06a - Debt Serv Monthly'!AB$20:AB$823,'H-32A-WP06a - Debt Serv Monthly'!$B$20:$B$823,'H-32A-WP06 - Debt Service'!$B54)</f>
        <v>0</v>
      </c>
      <c r="Z54" s="269">
        <f>SUMIFS('H-32A-WP06a - Debt Serv Monthly'!AC$20:AC$823,'H-32A-WP06a - Debt Serv Monthly'!$B$20:$B$823,'H-32A-WP06 - Debt Service'!$B54)</f>
        <v>0</v>
      </c>
      <c r="AA54" s="269">
        <f>SUMIFS('H-32A-WP06a - Debt Serv Monthly'!AD$20:AD$823,'H-32A-WP06a - Debt Serv Monthly'!$B$20:$B$823,'H-32A-WP06 - Debt Service'!$B54)</f>
        <v>0</v>
      </c>
      <c r="AB54" s="269">
        <f>SUMIFS('H-32A-WP06a - Debt Serv Monthly'!AE$20:AE$823,'H-32A-WP06a - Debt Serv Monthly'!$B$20:$B$823,'H-32A-WP06 - Debt Service'!$B54)</f>
        <v>0</v>
      </c>
      <c r="AC54" s="269">
        <f>SUMIFS('H-32A-WP06a - Debt Serv Monthly'!AF$20:AF$823,'H-32A-WP06a - Debt Serv Monthly'!$B$20:$B$823,'H-32A-WP06 - Debt Service'!$B54)</f>
        <v>0</v>
      </c>
      <c r="AD54" s="269">
        <f>SUMIFS('H-32A-WP06a - Debt Serv Monthly'!AG$20:AG$823,'H-32A-WP06a - Debt Serv Monthly'!$B$20:$B$823,'H-32A-WP06 - Debt Service'!$B54)</f>
        <v>0</v>
      </c>
      <c r="AE54" s="269">
        <f>SUMIFS('H-32A-WP06a - Debt Serv Monthly'!AH$20:AH$823,'H-32A-WP06a - Debt Serv Monthly'!$B$20:$B$823,'H-32A-WP06 - Debt Service'!$B54)</f>
        <v>0</v>
      </c>
      <c r="AF54" s="269">
        <f>SUMIFS('H-32A-WP06a - Debt Serv Monthly'!AI$20:AI$823,'H-32A-WP06a - Debt Serv Monthly'!$B$20:$B$823,'H-32A-WP06 - Debt Service'!$B54)</f>
        <v>0</v>
      </c>
      <c r="AG54" s="265">
        <f>SUMIFS('H-32A-WP06a - Debt Serv Monthly'!AJ$20:AJ$823,'H-32A-WP06a - Debt Serv Monthly'!$B$20:$B$823,'H-32A-WP06 - Debt Service'!$B54)</f>
        <v>0</v>
      </c>
      <c r="AH54" s="269">
        <f t="shared" si="0"/>
        <v>0</v>
      </c>
      <c r="DT54" s="529"/>
      <c r="DU54" s="529"/>
      <c r="DV54" s="529"/>
    </row>
    <row r="55" spans="2:126">
      <c r="B55" s="267">
        <f t="shared" si="1"/>
        <v>2043</v>
      </c>
      <c r="C55" s="439">
        <f>SUMIFS('H-32A-WP06a - Debt Serv Monthly'!$E$20:$E$823,'H-32A-WP06a - Debt Serv Monthly'!$B$20:$B$823,'H-32A-WP06 - Debt Service'!B55)</f>
        <v>0</v>
      </c>
      <c r="D55" s="439">
        <f>SUMIFS('H-32A-WP06a - Debt Serv Monthly'!F$20:F$823,'H-32A-WP06a - Debt Serv Monthly'!$B$20:$B$823,'H-32A-WP06 - Debt Service'!$B55)</f>
        <v>0</v>
      </c>
      <c r="E55" s="439">
        <f>SUMIFS('H-32A-WP06a - Debt Serv Monthly'!G$20:G$823,'H-32A-WP06a - Debt Serv Monthly'!$B$20:$B$823,'H-32A-WP06 - Debt Service'!$B55)</f>
        <v>0</v>
      </c>
      <c r="F55" s="439">
        <f>SUMIFS('H-32A-WP06a - Debt Serv Monthly'!H$20:H$823,'H-32A-WP06a - Debt Serv Monthly'!$B$20:$B$823,'H-32A-WP06 - Debt Service'!$B55)</f>
        <v>0</v>
      </c>
      <c r="G55" s="439">
        <v>0</v>
      </c>
      <c r="H55" s="439">
        <f>SUMIFS('H-32A-WP06a - Debt Serv Monthly'!J$20:J$823,'H-32A-WP06a - Debt Serv Monthly'!$B$20:$B$823,'H-32A-WP06 - Debt Service'!$B55)</f>
        <v>0</v>
      </c>
      <c r="I55" s="439">
        <f>SUMIFS('H-32A-WP06a - Debt Serv Monthly'!K$20:K$823,'H-32A-WP06a - Debt Serv Monthly'!$B$20:$B$823,'H-32A-WP06 - Debt Service'!$B55)</f>
        <v>0</v>
      </c>
      <c r="J55" s="439">
        <f>SUMIFS('H-32A-WP06a - Debt Serv Monthly'!R$20:R$823,'H-32A-WP06a - Debt Serv Monthly'!$B$20:$B$823,'H-32A-WP06 - Debt Service'!$B55)</f>
        <v>0</v>
      </c>
      <c r="K55" s="439">
        <f>SUMIFS('H-32A-WP06a - Debt Serv Monthly'!R$20:R$823,'H-32A-WP06a - Debt Serv Monthly'!$B$20:$B$823,'H-32A-WP06 - Debt Service'!$B55)</f>
        <v>0</v>
      </c>
      <c r="L55" s="439">
        <v>0</v>
      </c>
      <c r="M55" s="439"/>
      <c r="N55" s="439">
        <v>0</v>
      </c>
      <c r="O55" s="439">
        <v>0</v>
      </c>
      <c r="P55" s="439">
        <v>0</v>
      </c>
      <c r="Q55" s="439">
        <v>0</v>
      </c>
      <c r="R55" s="439">
        <v>0</v>
      </c>
      <c r="S55" s="439">
        <v>0</v>
      </c>
      <c r="T55" s="439">
        <v>0</v>
      </c>
      <c r="U55" s="439">
        <f t="shared" si="3"/>
        <v>0</v>
      </c>
      <c r="W55" s="267">
        <f t="shared" si="2"/>
        <v>2043</v>
      </c>
      <c r="X55" s="269">
        <f>SUMIFS('H-32A-WP06a - Debt Serv Monthly'!AA$20:AA$823,'H-32A-WP06a - Debt Serv Monthly'!$B$20:$B$823,'H-32A-WP06 - Debt Service'!$B55)</f>
        <v>0</v>
      </c>
      <c r="Y55" s="269">
        <f>SUMIFS('H-32A-WP06a - Debt Serv Monthly'!AB$20:AB$823,'H-32A-WP06a - Debt Serv Monthly'!$B$20:$B$823,'H-32A-WP06 - Debt Service'!$B55)</f>
        <v>0</v>
      </c>
      <c r="Z55" s="269">
        <f>SUMIFS('H-32A-WP06a - Debt Serv Monthly'!AC$20:AC$823,'H-32A-WP06a - Debt Serv Monthly'!$B$20:$B$823,'H-32A-WP06 - Debt Service'!$B55)</f>
        <v>0</v>
      </c>
      <c r="AA55" s="269">
        <f>SUMIFS('H-32A-WP06a - Debt Serv Monthly'!AD$20:AD$823,'H-32A-WP06a - Debt Serv Monthly'!$B$20:$B$823,'H-32A-WP06 - Debt Service'!$B55)</f>
        <v>0</v>
      </c>
      <c r="AB55" s="269">
        <f>SUMIFS('H-32A-WP06a - Debt Serv Monthly'!AE$20:AE$823,'H-32A-WP06a - Debt Serv Monthly'!$B$20:$B$823,'H-32A-WP06 - Debt Service'!$B55)</f>
        <v>0</v>
      </c>
      <c r="AC55" s="269">
        <f>SUMIFS('H-32A-WP06a - Debt Serv Monthly'!AF$20:AF$823,'H-32A-WP06a - Debt Serv Monthly'!$B$20:$B$823,'H-32A-WP06 - Debt Service'!$B55)</f>
        <v>0</v>
      </c>
      <c r="AD55" s="269">
        <f>SUMIFS('H-32A-WP06a - Debt Serv Monthly'!AG$20:AG$823,'H-32A-WP06a - Debt Serv Monthly'!$B$20:$B$823,'H-32A-WP06 - Debt Service'!$B55)</f>
        <v>0</v>
      </c>
      <c r="AE55" s="269">
        <f>SUMIFS('H-32A-WP06a - Debt Serv Monthly'!AH$20:AH$823,'H-32A-WP06a - Debt Serv Monthly'!$B$20:$B$823,'H-32A-WP06 - Debt Service'!$B55)</f>
        <v>0</v>
      </c>
      <c r="AF55" s="269">
        <f>SUMIFS('H-32A-WP06a - Debt Serv Monthly'!AI$20:AI$823,'H-32A-WP06a - Debt Serv Monthly'!$B$20:$B$823,'H-32A-WP06 - Debt Service'!$B55)</f>
        <v>0</v>
      </c>
      <c r="AG55" s="265">
        <f>SUMIFS('H-32A-WP06a - Debt Serv Monthly'!AJ$20:AJ$823,'H-32A-WP06a - Debt Serv Monthly'!$B$20:$B$823,'H-32A-WP06 - Debt Service'!$B55)</f>
        <v>0</v>
      </c>
      <c r="AH55" s="269">
        <f t="shared" si="0"/>
        <v>0</v>
      </c>
      <c r="DT55" s="529"/>
      <c r="DU55" s="529"/>
      <c r="DV55" s="529"/>
    </row>
    <row r="56" spans="2:126">
      <c r="B56" s="267">
        <f t="shared" si="1"/>
        <v>2044</v>
      </c>
      <c r="C56" s="439">
        <f>SUMIFS('H-32A-WP06a - Debt Serv Monthly'!$E$20:$E$823,'H-32A-WP06a - Debt Serv Monthly'!$B$20:$B$823,'H-32A-WP06 - Debt Service'!B56)</f>
        <v>0</v>
      </c>
      <c r="D56" s="439">
        <f>SUMIFS('H-32A-WP06a - Debt Serv Monthly'!F$20:F$823,'H-32A-WP06a - Debt Serv Monthly'!$B$20:$B$823,'H-32A-WP06 - Debt Service'!$B56)</f>
        <v>0</v>
      </c>
      <c r="E56" s="439">
        <f>SUMIFS('H-32A-WP06a - Debt Serv Monthly'!G$20:G$823,'H-32A-WP06a - Debt Serv Monthly'!$B$20:$B$823,'H-32A-WP06 - Debt Service'!$B56)</f>
        <v>0</v>
      </c>
      <c r="F56" s="439">
        <f>SUMIFS('H-32A-WP06a - Debt Serv Monthly'!H$20:H$823,'H-32A-WP06a - Debt Serv Monthly'!$B$20:$B$823,'H-32A-WP06 - Debt Service'!$B56)</f>
        <v>0</v>
      </c>
      <c r="G56" s="439">
        <v>0</v>
      </c>
      <c r="H56" s="439">
        <f>SUMIFS('H-32A-WP06a - Debt Serv Monthly'!J$20:J$823,'H-32A-WP06a - Debt Serv Monthly'!$B$20:$B$823,'H-32A-WP06 - Debt Service'!$B56)</f>
        <v>0</v>
      </c>
      <c r="I56" s="439">
        <f>SUMIFS('H-32A-WP06a - Debt Serv Monthly'!K$20:K$823,'H-32A-WP06a - Debt Serv Monthly'!$B$20:$B$823,'H-32A-WP06 - Debt Service'!$B56)</f>
        <v>0</v>
      </c>
      <c r="J56" s="439">
        <f>SUMIFS('H-32A-WP06a - Debt Serv Monthly'!R$20:R$823,'H-32A-WP06a - Debt Serv Monthly'!$B$20:$B$823,'H-32A-WP06 - Debt Service'!$B56)</f>
        <v>0</v>
      </c>
      <c r="K56" s="439">
        <f>SUMIFS('H-32A-WP06a - Debt Serv Monthly'!R$20:R$823,'H-32A-WP06a - Debt Serv Monthly'!$B$20:$B$823,'H-32A-WP06 - Debt Service'!$B56)</f>
        <v>0</v>
      </c>
      <c r="L56" s="439">
        <v>0</v>
      </c>
      <c r="M56" s="439"/>
      <c r="N56" s="439">
        <v>0</v>
      </c>
      <c r="O56" s="439">
        <v>0</v>
      </c>
      <c r="P56" s="439">
        <v>0</v>
      </c>
      <c r="Q56" s="439">
        <v>0</v>
      </c>
      <c r="R56" s="439">
        <v>0</v>
      </c>
      <c r="S56" s="439">
        <v>0</v>
      </c>
      <c r="T56" s="439">
        <v>0</v>
      </c>
      <c r="U56" s="439">
        <f t="shared" si="3"/>
        <v>0</v>
      </c>
      <c r="W56" s="267">
        <f t="shared" si="2"/>
        <v>2044</v>
      </c>
      <c r="X56" s="269">
        <f>SUMIFS('H-32A-WP06a - Debt Serv Monthly'!AA$20:AA$823,'H-32A-WP06a - Debt Serv Monthly'!$B$20:$B$823,'H-32A-WP06 - Debt Service'!$B56)</f>
        <v>0</v>
      </c>
      <c r="Y56" s="269">
        <f>SUMIFS('H-32A-WP06a - Debt Serv Monthly'!AB$20:AB$823,'H-32A-WP06a - Debt Serv Monthly'!$B$20:$B$823,'H-32A-WP06 - Debt Service'!$B56)</f>
        <v>0</v>
      </c>
      <c r="Z56" s="269">
        <f>SUMIFS('H-32A-WP06a - Debt Serv Monthly'!AC$20:AC$823,'H-32A-WP06a - Debt Serv Monthly'!$B$20:$B$823,'H-32A-WP06 - Debt Service'!$B56)</f>
        <v>0</v>
      </c>
      <c r="AA56" s="269">
        <f>SUMIFS('H-32A-WP06a - Debt Serv Monthly'!AD$20:AD$823,'H-32A-WP06a - Debt Serv Monthly'!$B$20:$B$823,'H-32A-WP06 - Debt Service'!$B56)</f>
        <v>0</v>
      </c>
      <c r="AB56" s="269">
        <f>SUMIFS('H-32A-WP06a - Debt Serv Monthly'!AE$20:AE$823,'H-32A-WP06a - Debt Serv Monthly'!$B$20:$B$823,'H-32A-WP06 - Debt Service'!$B56)</f>
        <v>0</v>
      </c>
      <c r="AC56" s="269">
        <f>SUMIFS('H-32A-WP06a - Debt Serv Monthly'!AF$20:AF$823,'H-32A-WP06a - Debt Serv Monthly'!$B$20:$B$823,'H-32A-WP06 - Debt Service'!$B56)</f>
        <v>0</v>
      </c>
      <c r="AD56" s="269">
        <f>SUMIFS('H-32A-WP06a - Debt Serv Monthly'!AG$20:AG$823,'H-32A-WP06a - Debt Serv Monthly'!$B$20:$B$823,'H-32A-WP06 - Debt Service'!$B56)</f>
        <v>0</v>
      </c>
      <c r="AE56" s="269">
        <f>SUMIFS('H-32A-WP06a - Debt Serv Monthly'!AH$20:AH$823,'H-32A-WP06a - Debt Serv Monthly'!$B$20:$B$823,'H-32A-WP06 - Debt Service'!$B56)</f>
        <v>0</v>
      </c>
      <c r="AF56" s="269">
        <f>SUMIFS('H-32A-WP06a - Debt Serv Monthly'!AI$20:AI$823,'H-32A-WP06a - Debt Serv Monthly'!$B$20:$B$823,'H-32A-WP06 - Debt Service'!$B56)</f>
        <v>0</v>
      </c>
      <c r="AG56" s="265">
        <f>SUMIFS('H-32A-WP06a - Debt Serv Monthly'!AJ$20:AJ$823,'H-32A-WP06a - Debt Serv Monthly'!$B$20:$B$823,'H-32A-WP06 - Debt Service'!$B56)</f>
        <v>0</v>
      </c>
      <c r="AH56" s="269">
        <f t="shared" si="0"/>
        <v>0</v>
      </c>
      <c r="DT56" s="529"/>
      <c r="DU56" s="529"/>
      <c r="DV56" s="529"/>
    </row>
    <row r="57" spans="2:126">
      <c r="B57" s="267">
        <f t="shared" si="1"/>
        <v>2045</v>
      </c>
      <c r="C57" s="439">
        <f>SUMIFS('H-32A-WP06a - Debt Serv Monthly'!$E$20:$E$823,'H-32A-WP06a - Debt Serv Monthly'!$B$20:$B$823,'H-32A-WP06 - Debt Service'!B57)</f>
        <v>0</v>
      </c>
      <c r="D57" s="439">
        <f>SUMIFS('H-32A-WP06a - Debt Serv Monthly'!F$20:F$823,'H-32A-WP06a - Debt Serv Monthly'!$B$20:$B$823,'H-32A-WP06 - Debt Service'!$B57)</f>
        <v>0</v>
      </c>
      <c r="E57" s="439">
        <f>SUMIFS('H-32A-WP06a - Debt Serv Monthly'!G$20:G$823,'H-32A-WP06a - Debt Serv Monthly'!$B$20:$B$823,'H-32A-WP06 - Debt Service'!$B57)</f>
        <v>0</v>
      </c>
      <c r="F57" s="439">
        <f>SUMIFS('H-32A-WP06a - Debt Serv Monthly'!H$20:H$823,'H-32A-WP06a - Debt Serv Monthly'!$B$20:$B$823,'H-32A-WP06 - Debt Service'!$B57)</f>
        <v>0</v>
      </c>
      <c r="G57" s="439">
        <v>0</v>
      </c>
      <c r="H57" s="439">
        <f>SUMIFS('H-32A-WP06a - Debt Serv Monthly'!J$20:J$823,'H-32A-WP06a - Debt Serv Monthly'!$B$20:$B$823,'H-32A-WP06 - Debt Service'!$B57)</f>
        <v>0</v>
      </c>
      <c r="I57" s="439">
        <f>SUMIFS('H-32A-WP06a - Debt Serv Monthly'!K$20:K$823,'H-32A-WP06a - Debt Serv Monthly'!$B$20:$B$823,'H-32A-WP06 - Debt Service'!$B57)</f>
        <v>0</v>
      </c>
      <c r="J57" s="439">
        <f>SUMIFS('H-32A-WP06a - Debt Serv Monthly'!R$20:R$823,'H-32A-WP06a - Debt Serv Monthly'!$B$20:$B$823,'H-32A-WP06 - Debt Service'!$B57)</f>
        <v>0</v>
      </c>
      <c r="K57" s="439">
        <f>SUMIFS('H-32A-WP06a - Debt Serv Monthly'!R$20:R$823,'H-32A-WP06a - Debt Serv Monthly'!$B$20:$B$823,'H-32A-WP06 - Debt Service'!$B57)</f>
        <v>0</v>
      </c>
      <c r="L57" s="439">
        <v>0</v>
      </c>
      <c r="M57" s="439"/>
      <c r="N57" s="439">
        <v>0</v>
      </c>
      <c r="O57" s="439">
        <v>0</v>
      </c>
      <c r="P57" s="439">
        <v>0</v>
      </c>
      <c r="Q57" s="439">
        <v>0</v>
      </c>
      <c r="R57" s="439">
        <v>0</v>
      </c>
      <c r="S57" s="439">
        <v>0</v>
      </c>
      <c r="T57" s="439">
        <v>0</v>
      </c>
      <c r="U57" s="439">
        <f t="shared" si="3"/>
        <v>0</v>
      </c>
      <c r="W57" s="267">
        <f t="shared" si="2"/>
        <v>2045</v>
      </c>
      <c r="X57" s="269">
        <f>SUMIFS('H-32A-WP06a - Debt Serv Monthly'!AA$20:AA$823,'H-32A-WP06a - Debt Serv Monthly'!$B$20:$B$823,'H-32A-WP06 - Debt Service'!$B57)</f>
        <v>0</v>
      </c>
      <c r="Y57" s="269">
        <f>SUMIFS('H-32A-WP06a - Debt Serv Monthly'!AB$20:AB$823,'H-32A-WP06a - Debt Serv Monthly'!$B$20:$B$823,'H-32A-WP06 - Debt Service'!$B57)</f>
        <v>0</v>
      </c>
      <c r="Z57" s="269">
        <f>SUMIFS('H-32A-WP06a - Debt Serv Monthly'!AC$20:AC$823,'H-32A-WP06a - Debt Serv Monthly'!$B$20:$B$823,'H-32A-WP06 - Debt Service'!$B57)</f>
        <v>0</v>
      </c>
      <c r="AA57" s="269">
        <f>SUMIFS('H-32A-WP06a - Debt Serv Monthly'!AD$20:AD$823,'H-32A-WP06a - Debt Serv Monthly'!$B$20:$B$823,'H-32A-WP06 - Debt Service'!$B57)</f>
        <v>0</v>
      </c>
      <c r="AB57" s="269">
        <f>SUMIFS('H-32A-WP06a - Debt Serv Monthly'!AE$20:AE$823,'H-32A-WP06a - Debt Serv Monthly'!$B$20:$B$823,'H-32A-WP06 - Debt Service'!$B57)</f>
        <v>0</v>
      </c>
      <c r="AC57" s="269">
        <f>SUMIFS('H-32A-WP06a - Debt Serv Monthly'!AF$20:AF$823,'H-32A-WP06a - Debt Serv Monthly'!$B$20:$B$823,'H-32A-WP06 - Debt Service'!$B57)</f>
        <v>0</v>
      </c>
      <c r="AD57" s="269">
        <f>SUMIFS('H-32A-WP06a - Debt Serv Monthly'!AG$20:AG$823,'H-32A-WP06a - Debt Serv Monthly'!$B$20:$B$823,'H-32A-WP06 - Debt Service'!$B57)</f>
        <v>0</v>
      </c>
      <c r="AE57" s="269">
        <f>SUMIFS('H-32A-WP06a - Debt Serv Monthly'!AH$20:AH$823,'H-32A-WP06a - Debt Serv Monthly'!$B$20:$B$823,'H-32A-WP06 - Debt Service'!$B57)</f>
        <v>0</v>
      </c>
      <c r="AF57" s="269">
        <f>SUMIFS('H-32A-WP06a - Debt Serv Monthly'!AI$20:AI$823,'H-32A-WP06a - Debt Serv Monthly'!$B$20:$B$823,'H-32A-WP06 - Debt Service'!$B57)</f>
        <v>0</v>
      </c>
      <c r="AG57" s="265">
        <f>SUMIFS('H-32A-WP06a - Debt Serv Monthly'!AJ$20:AJ$823,'H-32A-WP06a - Debt Serv Monthly'!$B$20:$B$823,'H-32A-WP06 - Debt Service'!$B57)</f>
        <v>0</v>
      </c>
      <c r="AH57" s="269">
        <f t="shared" si="0"/>
        <v>0</v>
      </c>
      <c r="DT57" s="529"/>
      <c r="DU57" s="529"/>
      <c r="DV57" s="529"/>
    </row>
    <row r="58" spans="2:126">
      <c r="B58" s="267">
        <f t="shared" si="1"/>
        <v>2046</v>
      </c>
      <c r="C58" s="439">
        <f>SUMIFS('H-32A-WP06a - Debt Serv Monthly'!$E$20:$E$823,'H-32A-WP06a - Debt Serv Monthly'!$B$20:$B$823,'H-32A-WP06 - Debt Service'!B58)</f>
        <v>0</v>
      </c>
      <c r="D58" s="439">
        <f>SUMIFS('H-32A-WP06a - Debt Serv Monthly'!F$20:F$823,'H-32A-WP06a - Debt Serv Monthly'!$B$20:$B$823,'H-32A-WP06 - Debt Service'!$B58)</f>
        <v>0</v>
      </c>
      <c r="E58" s="439">
        <f>SUMIFS('H-32A-WP06a - Debt Serv Monthly'!G$20:G$823,'H-32A-WP06a - Debt Serv Monthly'!$B$20:$B$823,'H-32A-WP06 - Debt Service'!$B58)</f>
        <v>0</v>
      </c>
      <c r="F58" s="439">
        <f>SUMIFS('H-32A-WP06a - Debt Serv Monthly'!H$20:H$823,'H-32A-WP06a - Debt Serv Monthly'!$B$20:$B$823,'H-32A-WP06 - Debt Service'!$B58)</f>
        <v>0</v>
      </c>
      <c r="G58" s="439">
        <v>0</v>
      </c>
      <c r="H58" s="439">
        <f>SUMIFS('H-32A-WP06a - Debt Serv Monthly'!J$20:J$823,'H-32A-WP06a - Debt Serv Monthly'!$B$20:$B$823,'H-32A-WP06 - Debt Service'!$B58)</f>
        <v>0</v>
      </c>
      <c r="I58" s="439">
        <f>SUMIFS('H-32A-WP06a - Debt Serv Monthly'!K$20:K$823,'H-32A-WP06a - Debt Serv Monthly'!$B$20:$B$823,'H-32A-WP06 - Debt Service'!$B58)</f>
        <v>0</v>
      </c>
      <c r="J58" s="439">
        <f>SUMIFS('H-32A-WP06a - Debt Serv Monthly'!R$20:R$823,'H-32A-WP06a - Debt Serv Monthly'!$B$20:$B$823,'H-32A-WP06 - Debt Service'!$B58)</f>
        <v>0</v>
      </c>
      <c r="K58" s="439">
        <f>SUMIFS('H-32A-WP06a - Debt Serv Monthly'!R$20:R$823,'H-32A-WP06a - Debt Serv Monthly'!$B$20:$B$823,'H-32A-WP06 - Debt Service'!$B58)</f>
        <v>0</v>
      </c>
      <c r="L58" s="439">
        <v>0</v>
      </c>
      <c r="M58" s="439"/>
      <c r="N58" s="439">
        <v>0</v>
      </c>
      <c r="O58" s="439">
        <v>0</v>
      </c>
      <c r="P58" s="439">
        <v>0</v>
      </c>
      <c r="Q58" s="439">
        <v>0</v>
      </c>
      <c r="R58" s="439">
        <v>0</v>
      </c>
      <c r="S58" s="439">
        <v>0</v>
      </c>
      <c r="T58" s="439">
        <v>0</v>
      </c>
      <c r="U58" s="439">
        <f t="shared" si="3"/>
        <v>0</v>
      </c>
      <c r="W58" s="267">
        <f t="shared" si="2"/>
        <v>2046</v>
      </c>
      <c r="X58" s="269">
        <f>SUMIFS('H-32A-WP06a - Debt Serv Monthly'!AA$20:AA$823,'H-32A-WP06a - Debt Serv Monthly'!$B$20:$B$823,'H-32A-WP06 - Debt Service'!$B58)</f>
        <v>0</v>
      </c>
      <c r="Y58" s="269">
        <f>SUMIFS('H-32A-WP06a - Debt Serv Monthly'!AB$20:AB$823,'H-32A-WP06a - Debt Serv Monthly'!$B$20:$B$823,'H-32A-WP06 - Debt Service'!$B58)</f>
        <v>0</v>
      </c>
      <c r="Z58" s="269">
        <f>SUMIFS('H-32A-WP06a - Debt Serv Monthly'!AC$20:AC$823,'H-32A-WP06a - Debt Serv Monthly'!$B$20:$B$823,'H-32A-WP06 - Debt Service'!$B58)</f>
        <v>0</v>
      </c>
      <c r="AA58" s="269">
        <f>SUMIFS('H-32A-WP06a - Debt Serv Monthly'!AD$20:AD$823,'H-32A-WP06a - Debt Serv Monthly'!$B$20:$B$823,'H-32A-WP06 - Debt Service'!$B58)</f>
        <v>0</v>
      </c>
      <c r="AB58" s="269">
        <f>SUMIFS('H-32A-WP06a - Debt Serv Monthly'!AE$20:AE$823,'H-32A-WP06a - Debt Serv Monthly'!$B$20:$B$823,'H-32A-WP06 - Debt Service'!$B58)</f>
        <v>0</v>
      </c>
      <c r="AC58" s="269">
        <f>SUMIFS('H-32A-WP06a - Debt Serv Monthly'!AF$20:AF$823,'H-32A-WP06a - Debt Serv Monthly'!$B$20:$B$823,'H-32A-WP06 - Debt Service'!$B58)</f>
        <v>0</v>
      </c>
      <c r="AD58" s="269">
        <f>SUMIFS('H-32A-WP06a - Debt Serv Monthly'!AG$20:AG$823,'H-32A-WP06a - Debt Serv Monthly'!$B$20:$B$823,'H-32A-WP06 - Debt Service'!$B58)</f>
        <v>0</v>
      </c>
      <c r="AE58" s="269">
        <f>SUMIFS('H-32A-WP06a - Debt Serv Monthly'!AH$20:AH$823,'H-32A-WP06a - Debt Serv Monthly'!$B$20:$B$823,'H-32A-WP06 - Debt Service'!$B58)</f>
        <v>0</v>
      </c>
      <c r="AF58" s="269">
        <f>SUMIFS('H-32A-WP06a - Debt Serv Monthly'!AI$20:AI$823,'H-32A-WP06a - Debt Serv Monthly'!$B$20:$B$823,'H-32A-WP06 - Debt Service'!$B58)</f>
        <v>0</v>
      </c>
      <c r="AG58" s="265">
        <f>SUMIFS('H-32A-WP06a - Debt Serv Monthly'!AJ$20:AJ$823,'H-32A-WP06a - Debt Serv Monthly'!$B$20:$B$823,'H-32A-WP06 - Debt Service'!$B58)</f>
        <v>0</v>
      </c>
      <c r="AH58" s="269">
        <f t="shared" si="0"/>
        <v>0</v>
      </c>
      <c r="DT58" s="529"/>
      <c r="DU58" s="529"/>
      <c r="DV58" s="529"/>
    </row>
    <row r="59" spans="2:126">
      <c r="B59" s="267">
        <f t="shared" si="1"/>
        <v>2047</v>
      </c>
      <c r="C59" s="439">
        <f>SUMIFS('H-32A-WP06a - Debt Serv Monthly'!$E$20:$E$823,'H-32A-WP06a - Debt Serv Monthly'!$B$20:$B$823,'H-32A-WP06 - Debt Service'!B59)</f>
        <v>0</v>
      </c>
      <c r="D59" s="439">
        <f>SUMIFS('H-32A-WP06a - Debt Serv Monthly'!F$20:F$823,'H-32A-WP06a - Debt Serv Monthly'!$B$20:$B$823,'H-32A-WP06 - Debt Service'!$B59)</f>
        <v>0</v>
      </c>
      <c r="E59" s="439">
        <f>SUMIFS('H-32A-WP06a - Debt Serv Monthly'!G$20:G$823,'H-32A-WP06a - Debt Serv Monthly'!$B$20:$B$823,'H-32A-WP06 - Debt Service'!$B59)</f>
        <v>0</v>
      </c>
      <c r="F59" s="439">
        <f>SUMIFS('H-32A-WP06a - Debt Serv Monthly'!H$20:H$823,'H-32A-WP06a - Debt Serv Monthly'!$B$20:$B$823,'H-32A-WP06 - Debt Service'!$B59)</f>
        <v>0</v>
      </c>
      <c r="G59" s="439">
        <v>0</v>
      </c>
      <c r="H59" s="439">
        <f>SUMIFS('H-32A-WP06a - Debt Serv Monthly'!J$20:J$823,'H-32A-WP06a - Debt Serv Monthly'!$B$20:$B$823,'H-32A-WP06 - Debt Service'!$B59)</f>
        <v>0</v>
      </c>
      <c r="I59" s="439">
        <f>SUMIFS('H-32A-WP06a - Debt Serv Monthly'!K$20:K$823,'H-32A-WP06a - Debt Serv Monthly'!$B$20:$B$823,'H-32A-WP06 - Debt Service'!$B59)</f>
        <v>0</v>
      </c>
      <c r="J59" s="439">
        <f>SUMIFS('H-32A-WP06a - Debt Serv Monthly'!R$20:R$823,'H-32A-WP06a - Debt Serv Monthly'!$B$20:$B$823,'H-32A-WP06 - Debt Service'!$B59)</f>
        <v>0</v>
      </c>
      <c r="K59" s="439">
        <f>SUMIFS('H-32A-WP06a - Debt Serv Monthly'!R$20:R$823,'H-32A-WP06a - Debt Serv Monthly'!$B$20:$B$823,'H-32A-WP06 - Debt Service'!$B59)</f>
        <v>0</v>
      </c>
      <c r="L59" s="439">
        <v>0</v>
      </c>
      <c r="M59" s="439"/>
      <c r="N59" s="439">
        <v>0</v>
      </c>
      <c r="O59" s="439">
        <v>0</v>
      </c>
      <c r="P59" s="439">
        <v>0</v>
      </c>
      <c r="Q59" s="439">
        <v>0</v>
      </c>
      <c r="R59" s="439">
        <v>0</v>
      </c>
      <c r="S59" s="439">
        <v>0</v>
      </c>
      <c r="T59" s="439">
        <v>0</v>
      </c>
      <c r="U59" s="439">
        <f t="shared" si="3"/>
        <v>0</v>
      </c>
      <c r="W59" s="267">
        <f t="shared" si="2"/>
        <v>2047</v>
      </c>
      <c r="X59" s="269">
        <f>SUMIFS('H-32A-WP06a - Debt Serv Monthly'!AA$20:AA$823,'H-32A-WP06a - Debt Serv Monthly'!$B$20:$B$823,'H-32A-WP06 - Debt Service'!$B59)</f>
        <v>0</v>
      </c>
      <c r="Y59" s="269">
        <f>SUMIFS('H-32A-WP06a - Debt Serv Monthly'!AB$20:AB$823,'H-32A-WP06a - Debt Serv Monthly'!$B$20:$B$823,'H-32A-WP06 - Debt Service'!$B59)</f>
        <v>0</v>
      </c>
      <c r="Z59" s="269">
        <f>SUMIFS('H-32A-WP06a - Debt Serv Monthly'!AC$20:AC$823,'H-32A-WP06a - Debt Serv Monthly'!$B$20:$B$823,'H-32A-WP06 - Debt Service'!$B59)</f>
        <v>0</v>
      </c>
      <c r="AA59" s="269">
        <f>SUMIFS('H-32A-WP06a - Debt Serv Monthly'!AD$20:AD$823,'H-32A-WP06a - Debt Serv Monthly'!$B$20:$B$823,'H-32A-WP06 - Debt Service'!$B59)</f>
        <v>0</v>
      </c>
      <c r="AB59" s="269">
        <f>SUMIFS('H-32A-WP06a - Debt Serv Monthly'!AE$20:AE$823,'H-32A-WP06a - Debt Serv Monthly'!$B$20:$B$823,'H-32A-WP06 - Debt Service'!$B59)</f>
        <v>0</v>
      </c>
      <c r="AC59" s="269">
        <f>SUMIFS('H-32A-WP06a - Debt Serv Monthly'!AF$20:AF$823,'H-32A-WP06a - Debt Serv Monthly'!$B$20:$B$823,'H-32A-WP06 - Debt Service'!$B59)</f>
        <v>0</v>
      </c>
      <c r="AD59" s="269">
        <f>SUMIFS('H-32A-WP06a - Debt Serv Monthly'!AG$20:AG$823,'H-32A-WP06a - Debt Serv Monthly'!$B$20:$B$823,'H-32A-WP06 - Debt Service'!$B59)</f>
        <v>0</v>
      </c>
      <c r="AE59" s="269">
        <f>SUMIFS('H-32A-WP06a - Debt Serv Monthly'!AH$20:AH$823,'H-32A-WP06a - Debt Serv Monthly'!$B$20:$B$823,'H-32A-WP06 - Debt Service'!$B59)</f>
        <v>0</v>
      </c>
      <c r="AF59" s="269">
        <f>SUMIFS('H-32A-WP06a - Debt Serv Monthly'!AI$20:AI$823,'H-32A-WP06a - Debt Serv Monthly'!$B$20:$B$823,'H-32A-WP06 - Debt Service'!$B59)</f>
        <v>0</v>
      </c>
      <c r="AG59" s="265">
        <f>SUMIFS('H-32A-WP06a - Debt Serv Monthly'!AJ$20:AJ$823,'H-32A-WP06a - Debt Serv Monthly'!$B$20:$B$823,'H-32A-WP06 - Debt Service'!$B59)</f>
        <v>0</v>
      </c>
      <c r="AH59" s="269">
        <f t="shared" si="0"/>
        <v>0</v>
      </c>
      <c r="DT59" s="529"/>
      <c r="DU59" s="529"/>
      <c r="DV59" s="529"/>
    </row>
    <row r="60" spans="2:126">
      <c r="B60" s="267">
        <f t="shared" si="1"/>
        <v>2048</v>
      </c>
      <c r="C60" s="439">
        <f>SUMIFS('H-32A-WP06a - Debt Serv Monthly'!$E$20:$E$823,'H-32A-WP06a - Debt Serv Monthly'!$B$20:$B$823,'H-32A-WP06 - Debt Service'!B60)</f>
        <v>0</v>
      </c>
      <c r="D60" s="439">
        <f>SUMIFS('H-32A-WP06a - Debt Serv Monthly'!F$20:F$823,'H-32A-WP06a - Debt Serv Monthly'!$B$20:$B$823,'H-32A-WP06 - Debt Service'!$B60)</f>
        <v>0</v>
      </c>
      <c r="E60" s="439">
        <f>SUMIFS('H-32A-WP06a - Debt Serv Monthly'!G$20:G$823,'H-32A-WP06a - Debt Serv Monthly'!$B$20:$B$823,'H-32A-WP06 - Debt Service'!$B60)</f>
        <v>0</v>
      </c>
      <c r="F60" s="439">
        <f>SUMIFS('H-32A-WP06a - Debt Serv Monthly'!H$20:H$823,'H-32A-WP06a - Debt Serv Monthly'!$B$20:$B$823,'H-32A-WP06 - Debt Service'!$B60)</f>
        <v>0</v>
      </c>
      <c r="G60" s="439">
        <v>0</v>
      </c>
      <c r="H60" s="439">
        <f>SUMIFS('H-32A-WP06a - Debt Serv Monthly'!J$20:J$823,'H-32A-WP06a - Debt Serv Monthly'!$B$20:$B$823,'H-32A-WP06 - Debt Service'!$B60)</f>
        <v>0</v>
      </c>
      <c r="I60" s="439">
        <f>SUMIFS('H-32A-WP06a - Debt Serv Monthly'!K$20:K$823,'H-32A-WP06a - Debt Serv Monthly'!$B$20:$B$823,'H-32A-WP06 - Debt Service'!$B60)</f>
        <v>0</v>
      </c>
      <c r="J60" s="439">
        <f>SUMIFS('H-32A-WP06a - Debt Serv Monthly'!R$20:R$823,'H-32A-WP06a - Debt Serv Monthly'!$B$20:$B$823,'H-32A-WP06 - Debt Service'!$B60)</f>
        <v>0</v>
      </c>
      <c r="K60" s="439">
        <f>SUMIFS('H-32A-WP06a - Debt Serv Monthly'!R$20:R$823,'H-32A-WP06a - Debt Serv Monthly'!$B$20:$B$823,'H-32A-WP06 - Debt Service'!$B60)</f>
        <v>0</v>
      </c>
      <c r="L60" s="439">
        <v>0</v>
      </c>
      <c r="M60" s="439"/>
      <c r="N60" s="439">
        <v>0</v>
      </c>
      <c r="O60" s="439">
        <v>0</v>
      </c>
      <c r="P60" s="439">
        <v>0</v>
      </c>
      <c r="Q60" s="439">
        <v>0</v>
      </c>
      <c r="R60" s="439">
        <v>0</v>
      </c>
      <c r="S60" s="439">
        <v>0</v>
      </c>
      <c r="T60" s="439">
        <v>0</v>
      </c>
      <c r="U60" s="439">
        <f t="shared" si="3"/>
        <v>0</v>
      </c>
      <c r="W60" s="267">
        <f t="shared" si="2"/>
        <v>2048</v>
      </c>
      <c r="X60" s="269">
        <f>SUMIFS('H-32A-WP06a - Debt Serv Monthly'!AA$20:AA$823,'H-32A-WP06a - Debt Serv Monthly'!$B$20:$B$823,'H-32A-WP06 - Debt Service'!$B60)</f>
        <v>0</v>
      </c>
      <c r="Y60" s="269">
        <f>SUMIFS('H-32A-WP06a - Debt Serv Monthly'!AB$20:AB$823,'H-32A-WP06a - Debt Serv Monthly'!$B$20:$B$823,'H-32A-WP06 - Debt Service'!$B60)</f>
        <v>0</v>
      </c>
      <c r="Z60" s="269">
        <f>SUMIFS('H-32A-WP06a - Debt Serv Monthly'!AC$20:AC$823,'H-32A-WP06a - Debt Serv Monthly'!$B$20:$B$823,'H-32A-WP06 - Debt Service'!$B60)</f>
        <v>0</v>
      </c>
      <c r="AA60" s="269">
        <f>SUMIFS('H-32A-WP06a - Debt Serv Monthly'!AD$20:AD$823,'H-32A-WP06a - Debt Serv Monthly'!$B$20:$B$823,'H-32A-WP06 - Debt Service'!$B60)</f>
        <v>0</v>
      </c>
      <c r="AB60" s="269">
        <f>SUMIFS('H-32A-WP06a - Debt Serv Monthly'!AE$20:AE$823,'H-32A-WP06a - Debt Serv Monthly'!$B$20:$B$823,'H-32A-WP06 - Debt Service'!$B60)</f>
        <v>0</v>
      </c>
      <c r="AC60" s="269">
        <f>SUMIFS('H-32A-WP06a - Debt Serv Monthly'!AF$20:AF$823,'H-32A-WP06a - Debt Serv Monthly'!$B$20:$B$823,'H-32A-WP06 - Debt Service'!$B60)</f>
        <v>0</v>
      </c>
      <c r="AD60" s="269">
        <f>SUMIFS('H-32A-WP06a - Debt Serv Monthly'!AG$20:AG$823,'H-32A-WP06a - Debt Serv Monthly'!$B$20:$B$823,'H-32A-WP06 - Debt Service'!$B60)</f>
        <v>0</v>
      </c>
      <c r="AE60" s="269">
        <f>SUMIFS('H-32A-WP06a - Debt Serv Monthly'!AH$20:AH$823,'H-32A-WP06a - Debt Serv Monthly'!$B$20:$B$823,'H-32A-WP06 - Debt Service'!$B60)</f>
        <v>0</v>
      </c>
      <c r="AF60" s="269">
        <f>SUMIFS('H-32A-WP06a - Debt Serv Monthly'!AI$20:AI$823,'H-32A-WP06a - Debt Serv Monthly'!$B$20:$B$823,'H-32A-WP06 - Debt Service'!$B60)</f>
        <v>0</v>
      </c>
      <c r="AG60" s="265">
        <f>SUMIFS('H-32A-WP06a - Debt Serv Monthly'!AJ$20:AJ$823,'H-32A-WP06a - Debt Serv Monthly'!$B$20:$B$823,'H-32A-WP06 - Debt Service'!$B60)</f>
        <v>0</v>
      </c>
      <c r="AH60" s="269">
        <f t="shared" si="0"/>
        <v>0</v>
      </c>
      <c r="DT60" s="529"/>
      <c r="DU60" s="529"/>
      <c r="DV60" s="529"/>
    </row>
    <row r="61" spans="2:126">
      <c r="B61" s="267">
        <f t="shared" si="1"/>
        <v>2049</v>
      </c>
      <c r="C61" s="439">
        <f>SUMIFS('H-32A-WP06a - Debt Serv Monthly'!$E$20:$E$823,'H-32A-WP06a - Debt Serv Monthly'!$B$20:$B$823,'H-32A-WP06 - Debt Service'!B61)</f>
        <v>0</v>
      </c>
      <c r="D61" s="439">
        <f>SUMIFS('H-32A-WP06a - Debt Serv Monthly'!F$20:F$823,'H-32A-WP06a - Debt Serv Monthly'!$B$20:$B$823,'H-32A-WP06 - Debt Service'!$B61)</f>
        <v>0</v>
      </c>
      <c r="E61" s="439">
        <f>SUMIFS('H-32A-WP06a - Debt Serv Monthly'!G$20:G$823,'H-32A-WP06a - Debt Serv Monthly'!$B$20:$B$823,'H-32A-WP06 - Debt Service'!$B61)</f>
        <v>0</v>
      </c>
      <c r="F61" s="439">
        <f>SUMIFS('H-32A-WP06a - Debt Serv Monthly'!H$20:H$823,'H-32A-WP06a - Debt Serv Monthly'!$B$20:$B$823,'H-32A-WP06 - Debt Service'!$B61)</f>
        <v>0</v>
      </c>
      <c r="G61" s="439">
        <v>0</v>
      </c>
      <c r="H61" s="439">
        <f>SUMIFS('H-32A-WP06a - Debt Serv Monthly'!J$20:J$823,'H-32A-WP06a - Debt Serv Monthly'!$B$20:$B$823,'H-32A-WP06 - Debt Service'!$B61)</f>
        <v>0</v>
      </c>
      <c r="I61" s="439">
        <f>SUMIFS('H-32A-WP06a - Debt Serv Monthly'!K$20:K$823,'H-32A-WP06a - Debt Serv Monthly'!$B$20:$B$823,'H-32A-WP06 - Debt Service'!$B61)</f>
        <v>0</v>
      </c>
      <c r="J61" s="439">
        <f>SUMIFS('H-32A-WP06a - Debt Serv Monthly'!R$20:R$823,'H-32A-WP06a - Debt Serv Monthly'!$B$20:$B$823,'H-32A-WP06 - Debt Service'!$B61)</f>
        <v>0</v>
      </c>
      <c r="K61" s="439">
        <f>SUMIFS('H-32A-WP06a - Debt Serv Monthly'!R$20:R$823,'H-32A-WP06a - Debt Serv Monthly'!$B$20:$B$823,'H-32A-WP06 - Debt Service'!$B61)</f>
        <v>0</v>
      </c>
      <c r="L61" s="439">
        <v>0</v>
      </c>
      <c r="M61" s="439"/>
      <c r="N61" s="439">
        <v>0</v>
      </c>
      <c r="O61" s="439">
        <v>0</v>
      </c>
      <c r="P61" s="439">
        <v>0</v>
      </c>
      <c r="Q61" s="439">
        <v>0</v>
      </c>
      <c r="R61" s="439">
        <v>0</v>
      </c>
      <c r="S61" s="439">
        <v>0</v>
      </c>
      <c r="T61" s="439">
        <v>0</v>
      </c>
      <c r="U61" s="439">
        <f t="shared" si="3"/>
        <v>0</v>
      </c>
      <c r="W61" s="267">
        <f t="shared" si="2"/>
        <v>2049</v>
      </c>
      <c r="X61" s="269">
        <f>SUMIFS('H-32A-WP06a - Debt Serv Monthly'!AA$20:AA$823,'H-32A-WP06a - Debt Serv Monthly'!$B$20:$B$823,'H-32A-WP06 - Debt Service'!$B61)</f>
        <v>0</v>
      </c>
      <c r="Y61" s="269">
        <f>SUMIFS('H-32A-WP06a - Debt Serv Monthly'!AB$20:AB$823,'H-32A-WP06a - Debt Serv Monthly'!$B$20:$B$823,'H-32A-WP06 - Debt Service'!$B61)</f>
        <v>0</v>
      </c>
      <c r="Z61" s="269">
        <f>SUMIFS('H-32A-WP06a - Debt Serv Monthly'!AC$20:AC$823,'H-32A-WP06a - Debt Serv Monthly'!$B$20:$B$823,'H-32A-WP06 - Debt Service'!$B61)</f>
        <v>0</v>
      </c>
      <c r="AA61" s="269">
        <f>SUMIFS('H-32A-WP06a - Debt Serv Monthly'!AD$20:AD$823,'H-32A-WP06a - Debt Serv Monthly'!$B$20:$B$823,'H-32A-WP06 - Debt Service'!$B61)</f>
        <v>0</v>
      </c>
      <c r="AB61" s="269">
        <f>SUMIFS('H-32A-WP06a - Debt Serv Monthly'!AE$20:AE$823,'H-32A-WP06a - Debt Serv Monthly'!$B$20:$B$823,'H-32A-WP06 - Debt Service'!$B61)</f>
        <v>0</v>
      </c>
      <c r="AC61" s="269">
        <f>SUMIFS('H-32A-WP06a - Debt Serv Monthly'!AF$20:AF$823,'H-32A-WP06a - Debt Serv Monthly'!$B$20:$B$823,'H-32A-WP06 - Debt Service'!$B61)</f>
        <v>0</v>
      </c>
      <c r="AD61" s="269">
        <f>SUMIFS('H-32A-WP06a - Debt Serv Monthly'!AG$20:AG$823,'H-32A-WP06a - Debt Serv Monthly'!$B$20:$B$823,'H-32A-WP06 - Debt Service'!$B61)</f>
        <v>0</v>
      </c>
      <c r="AE61" s="269">
        <f>SUMIFS('H-32A-WP06a - Debt Serv Monthly'!AH$20:AH$823,'H-32A-WP06a - Debt Serv Monthly'!$B$20:$B$823,'H-32A-WP06 - Debt Service'!$B61)</f>
        <v>0</v>
      </c>
      <c r="AF61" s="269">
        <f>SUMIFS('H-32A-WP06a - Debt Serv Monthly'!AI$20:AI$823,'H-32A-WP06a - Debt Serv Monthly'!$B$20:$B$823,'H-32A-WP06 - Debt Service'!$B61)</f>
        <v>0</v>
      </c>
      <c r="AG61" s="265">
        <f>SUMIFS('H-32A-WP06a - Debt Serv Monthly'!AJ$20:AJ$823,'H-32A-WP06a - Debt Serv Monthly'!$B$20:$B$823,'H-32A-WP06 - Debt Service'!$B61)</f>
        <v>0</v>
      </c>
      <c r="AH61" s="269">
        <f t="shared" si="0"/>
        <v>0</v>
      </c>
      <c r="DT61" s="529"/>
      <c r="DU61" s="529"/>
      <c r="DV61" s="529"/>
    </row>
    <row r="62" spans="2:126">
      <c r="B62" s="267">
        <f t="shared" si="1"/>
        <v>2050</v>
      </c>
      <c r="C62" s="439">
        <f>SUMIFS('H-32A-WP06a - Debt Serv Monthly'!$E$20:$E$823,'H-32A-WP06a - Debt Serv Monthly'!$B$20:$B$823,'H-32A-WP06 - Debt Service'!B62)</f>
        <v>0</v>
      </c>
      <c r="D62" s="439">
        <f>SUMIFS('H-32A-WP06a - Debt Serv Monthly'!F$20:F$823,'H-32A-WP06a - Debt Serv Monthly'!$B$20:$B$823,'H-32A-WP06 - Debt Service'!$B62)</f>
        <v>0</v>
      </c>
      <c r="E62" s="439">
        <f>SUMIFS('H-32A-WP06a - Debt Serv Monthly'!G$20:G$823,'H-32A-WP06a - Debt Serv Monthly'!$B$20:$B$823,'H-32A-WP06 - Debt Service'!$B62)</f>
        <v>0</v>
      </c>
      <c r="F62" s="439">
        <f>SUMIFS('H-32A-WP06a - Debt Serv Monthly'!H$20:H$823,'H-32A-WP06a - Debt Serv Monthly'!$B$20:$B$823,'H-32A-WP06 - Debt Service'!$B62)</f>
        <v>0</v>
      </c>
      <c r="G62" s="439">
        <v>0</v>
      </c>
      <c r="H62" s="439">
        <f>SUMIFS('H-32A-WP06a - Debt Serv Monthly'!J$20:J$823,'H-32A-WP06a - Debt Serv Monthly'!$B$20:$B$823,'H-32A-WP06 - Debt Service'!$B62)</f>
        <v>0</v>
      </c>
      <c r="I62" s="439">
        <f>SUMIFS('H-32A-WP06a - Debt Serv Monthly'!K$20:K$823,'H-32A-WP06a - Debt Serv Monthly'!$B$20:$B$823,'H-32A-WP06 - Debt Service'!$B62)</f>
        <v>0</v>
      </c>
      <c r="J62" s="439">
        <f>SUMIFS('H-32A-WP06a - Debt Serv Monthly'!R$20:R$823,'H-32A-WP06a - Debt Serv Monthly'!$B$20:$B$823,'H-32A-WP06 - Debt Service'!$B62)</f>
        <v>0</v>
      </c>
      <c r="K62" s="439">
        <f>SUMIFS('H-32A-WP06a - Debt Serv Monthly'!R$20:R$823,'H-32A-WP06a - Debt Serv Monthly'!$B$20:$B$823,'H-32A-WP06 - Debt Service'!$B62)</f>
        <v>0</v>
      </c>
      <c r="L62" s="439">
        <v>0</v>
      </c>
      <c r="M62" s="439"/>
      <c r="N62" s="439">
        <v>0</v>
      </c>
      <c r="O62" s="439">
        <v>0</v>
      </c>
      <c r="P62" s="439">
        <v>0</v>
      </c>
      <c r="Q62" s="439">
        <v>0</v>
      </c>
      <c r="R62" s="439">
        <v>0</v>
      </c>
      <c r="S62" s="439">
        <v>0</v>
      </c>
      <c r="T62" s="439">
        <v>0</v>
      </c>
      <c r="U62" s="439">
        <f t="shared" si="3"/>
        <v>0</v>
      </c>
      <c r="W62" s="267">
        <f t="shared" si="2"/>
        <v>2050</v>
      </c>
      <c r="X62" s="269">
        <f>SUMIFS('H-32A-WP06a - Debt Serv Monthly'!AA$20:AA$823,'H-32A-WP06a - Debt Serv Monthly'!$B$20:$B$823,'H-32A-WP06 - Debt Service'!$B62)</f>
        <v>0</v>
      </c>
      <c r="Y62" s="269">
        <f>SUMIFS('H-32A-WP06a - Debt Serv Monthly'!AB$20:AB$823,'H-32A-WP06a - Debt Serv Monthly'!$B$20:$B$823,'H-32A-WP06 - Debt Service'!$B62)</f>
        <v>0</v>
      </c>
      <c r="Z62" s="269">
        <f>SUMIFS('H-32A-WP06a - Debt Serv Monthly'!AC$20:AC$823,'H-32A-WP06a - Debt Serv Monthly'!$B$20:$B$823,'H-32A-WP06 - Debt Service'!$B62)</f>
        <v>0</v>
      </c>
      <c r="AA62" s="269">
        <f>SUMIFS('H-32A-WP06a - Debt Serv Monthly'!AD$20:AD$823,'H-32A-WP06a - Debt Serv Monthly'!$B$20:$B$823,'H-32A-WP06 - Debt Service'!$B62)</f>
        <v>0</v>
      </c>
      <c r="AB62" s="269">
        <f>SUMIFS('H-32A-WP06a - Debt Serv Monthly'!AE$20:AE$823,'H-32A-WP06a - Debt Serv Monthly'!$B$20:$B$823,'H-32A-WP06 - Debt Service'!$B62)</f>
        <v>0</v>
      </c>
      <c r="AC62" s="269">
        <f>SUMIFS('H-32A-WP06a - Debt Serv Monthly'!AF$20:AF$823,'H-32A-WP06a - Debt Serv Monthly'!$B$20:$B$823,'H-32A-WP06 - Debt Service'!$B62)</f>
        <v>0</v>
      </c>
      <c r="AD62" s="269">
        <f>SUMIFS('H-32A-WP06a - Debt Serv Monthly'!AG$20:AG$823,'H-32A-WP06a - Debt Serv Monthly'!$B$20:$B$823,'H-32A-WP06 - Debt Service'!$B62)</f>
        <v>0</v>
      </c>
      <c r="AE62" s="269">
        <f>SUMIFS('H-32A-WP06a - Debt Serv Monthly'!AH$20:AH$823,'H-32A-WP06a - Debt Serv Monthly'!$B$20:$B$823,'H-32A-WP06 - Debt Service'!$B62)</f>
        <v>0</v>
      </c>
      <c r="AF62" s="269">
        <f>SUMIFS('H-32A-WP06a - Debt Serv Monthly'!AI$20:AI$823,'H-32A-WP06a - Debt Serv Monthly'!$B$20:$B$823,'H-32A-WP06 - Debt Service'!$B62)</f>
        <v>0</v>
      </c>
      <c r="AG62" s="265">
        <f>SUMIFS('H-32A-WP06a - Debt Serv Monthly'!AJ$20:AJ$823,'H-32A-WP06a - Debt Serv Monthly'!$B$20:$B$823,'H-32A-WP06 - Debt Service'!$B62)</f>
        <v>0</v>
      </c>
      <c r="AH62" s="269">
        <f t="shared" si="0"/>
        <v>0</v>
      </c>
      <c r="DT62" s="529"/>
      <c r="DU62" s="529"/>
      <c r="DV62" s="529"/>
    </row>
    <row r="63" spans="2:126">
      <c r="B63" s="267">
        <f t="shared" si="1"/>
        <v>2051</v>
      </c>
      <c r="C63" s="439">
        <f>SUMIFS('H-32A-WP06a - Debt Serv Monthly'!$E$20:$E$823,'H-32A-WP06a - Debt Serv Monthly'!$B$20:$B$823,'H-32A-WP06 - Debt Service'!B63)</f>
        <v>0</v>
      </c>
      <c r="D63" s="439">
        <f>SUMIFS('H-32A-WP06a - Debt Serv Monthly'!F$20:F$823,'H-32A-WP06a - Debt Serv Monthly'!$B$20:$B$823,'H-32A-WP06 - Debt Service'!$B63)</f>
        <v>0</v>
      </c>
      <c r="E63" s="439">
        <f>SUMIFS('H-32A-WP06a - Debt Serv Monthly'!G$20:G$823,'H-32A-WP06a - Debt Serv Monthly'!$B$20:$B$823,'H-32A-WP06 - Debt Service'!$B63)</f>
        <v>0</v>
      </c>
      <c r="F63" s="439">
        <f>SUMIFS('H-32A-WP06a - Debt Serv Monthly'!H$20:H$823,'H-32A-WP06a - Debt Serv Monthly'!$B$20:$B$823,'H-32A-WP06 - Debt Service'!$B63)</f>
        <v>0</v>
      </c>
      <c r="G63" s="439">
        <v>0</v>
      </c>
      <c r="H63" s="439">
        <f>SUMIFS('H-32A-WP06a - Debt Serv Monthly'!J$20:J$823,'H-32A-WP06a - Debt Serv Monthly'!$B$20:$B$823,'H-32A-WP06 - Debt Service'!$B63)</f>
        <v>0</v>
      </c>
      <c r="I63" s="439">
        <f>SUMIFS('H-32A-WP06a - Debt Serv Monthly'!K$20:K$823,'H-32A-WP06a - Debt Serv Monthly'!$B$20:$B$823,'H-32A-WP06 - Debt Service'!$B63)</f>
        <v>0</v>
      </c>
      <c r="J63" s="439">
        <f>SUMIFS('H-32A-WP06a - Debt Serv Monthly'!R$20:R$823,'H-32A-WP06a - Debt Serv Monthly'!$B$20:$B$823,'H-32A-WP06 - Debt Service'!$B63)</f>
        <v>0</v>
      </c>
      <c r="K63" s="439">
        <f>SUMIFS('H-32A-WP06a - Debt Serv Monthly'!R$20:R$823,'H-32A-WP06a - Debt Serv Monthly'!$B$20:$B$823,'H-32A-WP06 - Debt Service'!$B63)</f>
        <v>0</v>
      </c>
      <c r="L63" s="439">
        <v>0</v>
      </c>
      <c r="M63" s="439"/>
      <c r="N63" s="439">
        <v>0</v>
      </c>
      <c r="O63" s="439">
        <v>0</v>
      </c>
      <c r="P63" s="439">
        <v>0</v>
      </c>
      <c r="Q63" s="439">
        <v>0</v>
      </c>
      <c r="R63" s="439">
        <v>0</v>
      </c>
      <c r="S63" s="439">
        <v>0</v>
      </c>
      <c r="T63" s="439">
        <v>0</v>
      </c>
      <c r="U63" s="439">
        <f t="shared" si="3"/>
        <v>0</v>
      </c>
      <c r="W63" s="267">
        <f t="shared" si="2"/>
        <v>2051</v>
      </c>
      <c r="X63" s="269">
        <f>SUMIFS('H-32A-WP06a - Debt Serv Monthly'!AA$20:AA$823,'H-32A-WP06a - Debt Serv Monthly'!$B$20:$B$823,'H-32A-WP06 - Debt Service'!$B63)</f>
        <v>0</v>
      </c>
      <c r="Y63" s="269">
        <f>SUMIFS('H-32A-WP06a - Debt Serv Monthly'!AB$20:AB$823,'H-32A-WP06a - Debt Serv Monthly'!$B$20:$B$823,'H-32A-WP06 - Debt Service'!$B63)</f>
        <v>0</v>
      </c>
      <c r="Z63" s="269">
        <f>SUMIFS('H-32A-WP06a - Debt Serv Monthly'!AC$20:AC$823,'H-32A-WP06a - Debt Serv Monthly'!$B$20:$B$823,'H-32A-WP06 - Debt Service'!$B63)</f>
        <v>0</v>
      </c>
      <c r="AA63" s="269">
        <f>SUMIFS('H-32A-WP06a - Debt Serv Monthly'!AD$20:AD$823,'H-32A-WP06a - Debt Serv Monthly'!$B$20:$B$823,'H-32A-WP06 - Debt Service'!$B63)</f>
        <v>0</v>
      </c>
      <c r="AB63" s="269">
        <f>SUMIFS('H-32A-WP06a - Debt Serv Monthly'!AE$20:AE$823,'H-32A-WP06a - Debt Serv Monthly'!$B$20:$B$823,'H-32A-WP06 - Debt Service'!$B63)</f>
        <v>0</v>
      </c>
      <c r="AC63" s="269">
        <f>SUMIFS('H-32A-WP06a - Debt Serv Monthly'!AF$20:AF$823,'H-32A-WP06a - Debt Serv Monthly'!$B$20:$B$823,'H-32A-WP06 - Debt Service'!$B63)</f>
        <v>0</v>
      </c>
      <c r="AD63" s="269">
        <f>SUMIFS('H-32A-WP06a - Debt Serv Monthly'!AG$20:AG$823,'H-32A-WP06a - Debt Serv Monthly'!$B$20:$B$823,'H-32A-WP06 - Debt Service'!$B63)</f>
        <v>0</v>
      </c>
      <c r="AE63" s="269">
        <f>SUMIFS('H-32A-WP06a - Debt Serv Monthly'!AH$20:AH$823,'H-32A-WP06a - Debt Serv Monthly'!$B$20:$B$823,'H-32A-WP06 - Debt Service'!$B63)</f>
        <v>0</v>
      </c>
      <c r="AF63" s="269">
        <f>SUMIFS('H-32A-WP06a - Debt Serv Monthly'!AI$20:AI$823,'H-32A-WP06a - Debt Serv Monthly'!$B$20:$B$823,'H-32A-WP06 - Debt Service'!$B63)</f>
        <v>0</v>
      </c>
      <c r="AG63" s="265">
        <f>SUMIFS('H-32A-WP06a - Debt Serv Monthly'!AJ$20:AJ$823,'H-32A-WP06a - Debt Serv Monthly'!$B$20:$B$823,'H-32A-WP06 - Debt Service'!$B63)</f>
        <v>0</v>
      </c>
      <c r="AH63" s="269">
        <f t="shared" si="0"/>
        <v>0</v>
      </c>
      <c r="DT63" s="529"/>
      <c r="DU63" s="529"/>
      <c r="DV63" s="529"/>
    </row>
    <row r="64" spans="2:126">
      <c r="B64" s="267">
        <f t="shared" si="1"/>
        <v>2052</v>
      </c>
      <c r="C64" s="439">
        <f>SUMIFS('H-32A-WP06a - Debt Serv Monthly'!$E$20:$E$823,'H-32A-WP06a - Debt Serv Monthly'!$B$20:$B$823,'H-32A-WP06 - Debt Service'!B64)</f>
        <v>0</v>
      </c>
      <c r="D64" s="439">
        <f>SUMIFS('H-32A-WP06a - Debt Serv Monthly'!F$20:F$823,'H-32A-WP06a - Debt Serv Monthly'!$B$20:$B$823,'H-32A-WP06 - Debt Service'!$B64)</f>
        <v>0</v>
      </c>
      <c r="E64" s="439">
        <f>SUMIFS('H-32A-WP06a - Debt Serv Monthly'!G$20:G$823,'H-32A-WP06a - Debt Serv Monthly'!$B$20:$B$823,'H-32A-WP06 - Debt Service'!$B64)</f>
        <v>0</v>
      </c>
      <c r="F64" s="439">
        <f>SUMIFS('H-32A-WP06a - Debt Serv Monthly'!H$20:H$823,'H-32A-WP06a - Debt Serv Monthly'!$B$20:$B$823,'H-32A-WP06 - Debt Service'!$B64)</f>
        <v>0</v>
      </c>
      <c r="G64" s="439">
        <v>0</v>
      </c>
      <c r="H64" s="439">
        <f>SUMIFS('H-32A-WP06a - Debt Serv Monthly'!J$20:J$823,'H-32A-WP06a - Debt Serv Monthly'!$B$20:$B$823,'H-32A-WP06 - Debt Service'!$B64)</f>
        <v>0</v>
      </c>
      <c r="I64" s="439">
        <f>SUMIFS('H-32A-WP06a - Debt Serv Monthly'!K$20:K$823,'H-32A-WP06a - Debt Serv Monthly'!$B$20:$B$823,'H-32A-WP06 - Debt Service'!$B64)</f>
        <v>0</v>
      </c>
      <c r="J64" s="439">
        <f>SUMIFS('H-32A-WP06a - Debt Serv Monthly'!R$20:R$823,'H-32A-WP06a - Debt Serv Monthly'!$B$20:$B$823,'H-32A-WP06 - Debt Service'!$B64)</f>
        <v>0</v>
      </c>
      <c r="K64" s="439">
        <f>SUMIFS('H-32A-WP06a - Debt Serv Monthly'!R$20:R$823,'H-32A-WP06a - Debt Serv Monthly'!$B$20:$B$823,'H-32A-WP06 - Debt Service'!$B64)</f>
        <v>0</v>
      </c>
      <c r="L64" s="439">
        <v>0</v>
      </c>
      <c r="M64" s="439"/>
      <c r="N64" s="439">
        <v>0</v>
      </c>
      <c r="O64" s="439">
        <v>0</v>
      </c>
      <c r="P64" s="439">
        <v>0</v>
      </c>
      <c r="Q64" s="439">
        <v>0</v>
      </c>
      <c r="R64" s="439">
        <v>0</v>
      </c>
      <c r="S64" s="439">
        <v>0</v>
      </c>
      <c r="T64" s="439">
        <v>0</v>
      </c>
      <c r="U64" s="439">
        <f t="shared" si="3"/>
        <v>0</v>
      </c>
      <c r="W64" s="267">
        <f t="shared" si="2"/>
        <v>2052</v>
      </c>
      <c r="X64" s="269">
        <f>SUMIFS('H-32A-WP06a - Debt Serv Monthly'!AA$20:AA$823,'H-32A-WP06a - Debt Serv Monthly'!$B$20:$B$823,'H-32A-WP06 - Debt Service'!$B64)</f>
        <v>0</v>
      </c>
      <c r="Y64" s="269">
        <f>SUMIFS('H-32A-WP06a - Debt Serv Monthly'!AB$20:AB$823,'H-32A-WP06a - Debt Serv Monthly'!$B$20:$B$823,'H-32A-WP06 - Debt Service'!$B64)</f>
        <v>0</v>
      </c>
      <c r="Z64" s="269">
        <f>SUMIFS('H-32A-WP06a - Debt Serv Monthly'!AC$20:AC$823,'H-32A-WP06a - Debt Serv Monthly'!$B$20:$B$823,'H-32A-WP06 - Debt Service'!$B64)</f>
        <v>0</v>
      </c>
      <c r="AA64" s="269">
        <f>SUMIFS('H-32A-WP06a - Debt Serv Monthly'!AD$20:AD$823,'H-32A-WP06a - Debt Serv Monthly'!$B$20:$B$823,'H-32A-WP06 - Debt Service'!$B64)</f>
        <v>0</v>
      </c>
      <c r="AB64" s="269">
        <f>SUMIFS('H-32A-WP06a - Debt Serv Monthly'!AE$20:AE$823,'H-32A-WP06a - Debt Serv Monthly'!$B$20:$B$823,'H-32A-WP06 - Debt Service'!$B64)</f>
        <v>0</v>
      </c>
      <c r="AC64" s="269">
        <f>SUMIFS('H-32A-WP06a - Debt Serv Monthly'!AF$20:AF$823,'H-32A-WP06a - Debt Serv Monthly'!$B$20:$B$823,'H-32A-WP06 - Debt Service'!$B64)</f>
        <v>0</v>
      </c>
      <c r="AD64" s="269">
        <f>SUMIFS('H-32A-WP06a - Debt Serv Monthly'!AG$20:AG$823,'H-32A-WP06a - Debt Serv Monthly'!$B$20:$B$823,'H-32A-WP06 - Debt Service'!$B64)</f>
        <v>0</v>
      </c>
      <c r="AE64" s="269">
        <f>SUMIFS('H-32A-WP06a - Debt Serv Monthly'!AH$20:AH$823,'H-32A-WP06a - Debt Serv Monthly'!$B$20:$B$823,'H-32A-WP06 - Debt Service'!$B64)</f>
        <v>0</v>
      </c>
      <c r="AF64" s="269">
        <f>SUMIFS('H-32A-WP06a - Debt Serv Monthly'!AI$20:AI$823,'H-32A-WP06a - Debt Serv Monthly'!$B$20:$B$823,'H-32A-WP06 - Debt Service'!$B64)</f>
        <v>0</v>
      </c>
      <c r="AG64" s="265">
        <f>SUMIFS('H-32A-WP06a - Debt Serv Monthly'!AJ$20:AJ$823,'H-32A-WP06a - Debt Serv Monthly'!$B$20:$B$823,'H-32A-WP06 - Debt Service'!$B64)</f>
        <v>0</v>
      </c>
      <c r="AH64" s="269">
        <f t="shared" si="0"/>
        <v>0</v>
      </c>
      <c r="DT64" s="529"/>
      <c r="DU64" s="529"/>
      <c r="DV64" s="529"/>
    </row>
    <row r="65" spans="2:34">
      <c r="B65" s="267">
        <f t="shared" si="1"/>
        <v>2053</v>
      </c>
      <c r="C65" s="439">
        <f>SUMIFS('H-32A-WP06a - Debt Serv Monthly'!$E$20:$E$823,'H-32A-WP06a - Debt Serv Monthly'!$B$20:$B$823,'H-32A-WP06 - Debt Service'!B65)</f>
        <v>0</v>
      </c>
      <c r="D65" s="439">
        <f>SUMIFS('H-32A-WP06a - Debt Serv Monthly'!F$20:F$823,'H-32A-WP06a - Debt Serv Monthly'!$B$20:$B$823,'H-32A-WP06 - Debt Service'!$B65)</f>
        <v>0</v>
      </c>
      <c r="E65" s="439">
        <f>SUMIFS('H-32A-WP06a - Debt Serv Monthly'!G$20:G$823,'H-32A-WP06a - Debt Serv Monthly'!$B$20:$B$823,'H-32A-WP06 - Debt Service'!$B65)</f>
        <v>0</v>
      </c>
      <c r="F65" s="439">
        <f>SUMIFS('H-32A-WP06a - Debt Serv Monthly'!H$20:H$823,'H-32A-WP06a - Debt Serv Monthly'!$B$20:$B$823,'H-32A-WP06 - Debt Service'!$B65)</f>
        <v>0</v>
      </c>
      <c r="G65" s="439">
        <v>0</v>
      </c>
      <c r="H65" s="439">
        <f>SUMIFS('H-32A-WP06a - Debt Serv Monthly'!J$20:J$823,'H-32A-WP06a - Debt Serv Monthly'!$B$20:$B$823,'H-32A-WP06 - Debt Service'!$B65)</f>
        <v>0</v>
      </c>
      <c r="I65" s="439">
        <f>SUMIFS('H-32A-WP06a - Debt Serv Monthly'!K$20:K$823,'H-32A-WP06a - Debt Serv Monthly'!$B$20:$B$823,'H-32A-WP06 - Debt Service'!$B65)</f>
        <v>0</v>
      </c>
      <c r="J65" s="439">
        <f>SUMIFS('H-32A-WP06a - Debt Serv Monthly'!R$20:R$823,'H-32A-WP06a - Debt Serv Monthly'!$B$20:$B$823,'H-32A-WP06 - Debt Service'!$B65)</f>
        <v>0</v>
      </c>
      <c r="K65" s="439">
        <f>SUMIFS('H-32A-WP06a - Debt Serv Monthly'!R$20:R$823,'H-32A-WP06a - Debt Serv Monthly'!$B$20:$B$823,'H-32A-WP06 - Debt Service'!$B65)</f>
        <v>0</v>
      </c>
      <c r="L65" s="439">
        <v>0</v>
      </c>
      <c r="M65" s="439"/>
      <c r="N65" s="439">
        <v>0</v>
      </c>
      <c r="O65" s="439">
        <v>0</v>
      </c>
      <c r="P65" s="439">
        <v>0</v>
      </c>
      <c r="Q65" s="439">
        <v>0</v>
      </c>
      <c r="R65" s="439">
        <v>0</v>
      </c>
      <c r="S65" s="439">
        <v>0</v>
      </c>
      <c r="T65" s="439">
        <v>0</v>
      </c>
      <c r="U65" s="439">
        <f t="shared" si="3"/>
        <v>0</v>
      </c>
      <c r="W65" s="267">
        <f t="shared" si="2"/>
        <v>2053</v>
      </c>
      <c r="X65" s="269">
        <f>SUMIFS('H-32A-WP06a - Debt Serv Monthly'!AA$20:AA$823,'H-32A-WP06a - Debt Serv Monthly'!$B$20:$B$823,'H-32A-WP06 - Debt Service'!$B65)</f>
        <v>0</v>
      </c>
      <c r="Y65" s="269">
        <f>SUMIFS('H-32A-WP06a - Debt Serv Monthly'!AB$20:AB$823,'H-32A-WP06a - Debt Serv Monthly'!$B$20:$B$823,'H-32A-WP06 - Debt Service'!$B65)</f>
        <v>0</v>
      </c>
      <c r="Z65" s="269">
        <f>SUMIFS('H-32A-WP06a - Debt Serv Monthly'!AC$20:AC$823,'H-32A-WP06a - Debt Serv Monthly'!$B$20:$B$823,'H-32A-WP06 - Debt Service'!$B65)</f>
        <v>0</v>
      </c>
      <c r="AA65" s="269">
        <f>SUMIFS('H-32A-WP06a - Debt Serv Monthly'!AD$20:AD$823,'H-32A-WP06a - Debt Serv Monthly'!$B$20:$B$823,'H-32A-WP06 - Debt Service'!$B65)</f>
        <v>0</v>
      </c>
      <c r="AB65" s="269">
        <f>SUMIFS('H-32A-WP06a - Debt Serv Monthly'!AE$20:AE$823,'H-32A-WP06a - Debt Serv Monthly'!$B$20:$B$823,'H-32A-WP06 - Debt Service'!$B65)</f>
        <v>0</v>
      </c>
      <c r="AC65" s="269">
        <f>SUMIFS('H-32A-WP06a - Debt Serv Monthly'!AF$20:AF$823,'H-32A-WP06a - Debt Serv Monthly'!$B$20:$B$823,'H-32A-WP06 - Debt Service'!$B65)</f>
        <v>0</v>
      </c>
      <c r="AD65" s="269">
        <f>SUMIFS('H-32A-WP06a - Debt Serv Monthly'!AG$20:AG$823,'H-32A-WP06a - Debt Serv Monthly'!$B$20:$B$823,'H-32A-WP06 - Debt Service'!$B65)</f>
        <v>0</v>
      </c>
      <c r="AE65" s="269">
        <f>SUMIFS('H-32A-WP06a - Debt Serv Monthly'!AH$20:AH$823,'H-32A-WP06a - Debt Serv Monthly'!$B$20:$B$823,'H-32A-WP06 - Debt Service'!$B65)</f>
        <v>0</v>
      </c>
      <c r="AF65" s="269">
        <f>SUMIFS('H-32A-WP06a - Debt Serv Monthly'!AI$20:AI$823,'H-32A-WP06a - Debt Serv Monthly'!$B$20:$B$823,'H-32A-WP06 - Debt Service'!$B65)</f>
        <v>0</v>
      </c>
      <c r="AG65" s="265">
        <f>SUMIFS('H-32A-WP06a - Debt Serv Monthly'!AJ$20:AJ$823,'H-32A-WP06a - Debt Serv Monthly'!$B$20:$B$823,'H-32A-WP06 - Debt Service'!$B65)</f>
        <v>0</v>
      </c>
      <c r="AH65" s="269">
        <f t="shared" si="0"/>
        <v>0</v>
      </c>
    </row>
    <row r="66" spans="2:34">
      <c r="B66" s="267">
        <f t="shared" si="1"/>
        <v>2054</v>
      </c>
      <c r="C66" s="439">
        <f>SUMIFS('H-32A-WP06a - Debt Serv Monthly'!$E$20:$E$823,'H-32A-WP06a - Debt Serv Monthly'!$B$20:$B$823,'H-32A-WP06 - Debt Service'!B66)</f>
        <v>0</v>
      </c>
      <c r="D66" s="439">
        <f>SUMIFS('H-32A-WP06a - Debt Serv Monthly'!F$20:F$823,'H-32A-WP06a - Debt Serv Monthly'!$B$20:$B$823,'H-32A-WP06 - Debt Service'!$B66)</f>
        <v>0</v>
      </c>
      <c r="E66" s="439">
        <f>SUMIFS('H-32A-WP06a - Debt Serv Monthly'!G$20:G$823,'H-32A-WP06a - Debt Serv Monthly'!$B$20:$B$823,'H-32A-WP06 - Debt Service'!$B66)</f>
        <v>0</v>
      </c>
      <c r="F66" s="439">
        <f>SUMIFS('H-32A-WP06a - Debt Serv Monthly'!H$20:H$823,'H-32A-WP06a - Debt Serv Monthly'!$B$20:$B$823,'H-32A-WP06 - Debt Service'!$B66)</f>
        <v>0</v>
      </c>
      <c r="G66" s="439">
        <v>0</v>
      </c>
      <c r="H66" s="439">
        <f>SUMIFS('H-32A-WP06a - Debt Serv Monthly'!J$20:J$823,'H-32A-WP06a - Debt Serv Monthly'!$B$20:$B$823,'H-32A-WP06 - Debt Service'!$B66)</f>
        <v>0</v>
      </c>
      <c r="I66" s="439">
        <f>SUMIFS('H-32A-WP06a - Debt Serv Monthly'!K$20:K$823,'H-32A-WP06a - Debt Serv Monthly'!$B$20:$B$823,'H-32A-WP06 - Debt Service'!$B66)</f>
        <v>0</v>
      </c>
      <c r="J66" s="439">
        <f>SUMIFS('H-32A-WP06a - Debt Serv Monthly'!R$20:R$823,'H-32A-WP06a - Debt Serv Monthly'!$B$20:$B$823,'H-32A-WP06 - Debt Service'!$B66)</f>
        <v>0</v>
      </c>
      <c r="K66" s="439">
        <f>SUMIFS('H-32A-WP06a - Debt Serv Monthly'!R$20:R$823,'H-32A-WP06a - Debt Serv Monthly'!$B$20:$B$823,'H-32A-WP06 - Debt Service'!$B66)</f>
        <v>0</v>
      </c>
      <c r="L66" s="439">
        <v>0</v>
      </c>
      <c r="M66" s="439"/>
      <c r="N66" s="439">
        <v>0</v>
      </c>
      <c r="O66" s="439">
        <v>0</v>
      </c>
      <c r="P66" s="439">
        <v>0</v>
      </c>
      <c r="Q66" s="439">
        <v>0</v>
      </c>
      <c r="R66" s="439">
        <v>0</v>
      </c>
      <c r="S66" s="439">
        <v>0</v>
      </c>
      <c r="T66" s="439">
        <v>0</v>
      </c>
      <c r="U66" s="439">
        <f t="shared" si="3"/>
        <v>0</v>
      </c>
      <c r="W66" s="267">
        <f t="shared" si="2"/>
        <v>2054</v>
      </c>
      <c r="X66" s="269">
        <f>SUMIFS('H-32A-WP06a - Debt Serv Monthly'!AA$20:AA$823,'H-32A-WP06a - Debt Serv Monthly'!$B$20:$B$823,'H-32A-WP06 - Debt Service'!$B66)</f>
        <v>0</v>
      </c>
      <c r="Y66" s="269">
        <f>SUMIFS('H-32A-WP06a - Debt Serv Monthly'!AB$20:AB$823,'H-32A-WP06a - Debt Serv Monthly'!$B$20:$B$823,'H-32A-WP06 - Debt Service'!$B66)</f>
        <v>0</v>
      </c>
      <c r="Z66" s="269">
        <f>SUMIFS('H-32A-WP06a - Debt Serv Monthly'!AC$20:AC$823,'H-32A-WP06a - Debt Serv Monthly'!$B$20:$B$823,'H-32A-WP06 - Debt Service'!$B66)</f>
        <v>0</v>
      </c>
      <c r="AA66" s="269">
        <f>SUMIFS('H-32A-WP06a - Debt Serv Monthly'!AD$20:AD$823,'H-32A-WP06a - Debt Serv Monthly'!$B$20:$B$823,'H-32A-WP06 - Debt Service'!$B66)</f>
        <v>0</v>
      </c>
      <c r="AB66" s="269">
        <f>SUMIFS('H-32A-WP06a - Debt Serv Monthly'!AE$20:AE$823,'H-32A-WP06a - Debt Serv Monthly'!$B$20:$B$823,'H-32A-WP06 - Debt Service'!$B66)</f>
        <v>0</v>
      </c>
      <c r="AC66" s="269">
        <f>SUMIFS('H-32A-WP06a - Debt Serv Monthly'!AF$20:AF$823,'H-32A-WP06a - Debt Serv Monthly'!$B$20:$B$823,'H-32A-WP06 - Debt Service'!$B66)</f>
        <v>0</v>
      </c>
      <c r="AD66" s="269">
        <f>SUMIFS('H-32A-WP06a - Debt Serv Monthly'!AG$20:AG$823,'H-32A-WP06a - Debt Serv Monthly'!$B$20:$B$823,'H-32A-WP06 - Debt Service'!$B66)</f>
        <v>0</v>
      </c>
      <c r="AE66" s="269">
        <f>SUMIFS('H-32A-WP06a - Debt Serv Monthly'!AH$20:AH$823,'H-32A-WP06a - Debt Serv Monthly'!$B$20:$B$823,'H-32A-WP06 - Debt Service'!$B66)</f>
        <v>0</v>
      </c>
      <c r="AF66" s="269">
        <f>SUMIFS('H-32A-WP06a - Debt Serv Monthly'!AI$20:AI$823,'H-32A-WP06a - Debt Serv Monthly'!$B$20:$B$823,'H-32A-WP06 - Debt Service'!$B66)</f>
        <v>0</v>
      </c>
      <c r="AG66" s="265">
        <f>SUMIFS('H-32A-WP06a - Debt Serv Monthly'!AJ$20:AJ$823,'H-32A-WP06a - Debt Serv Monthly'!$B$20:$B$823,'H-32A-WP06 - Debt Service'!$B66)</f>
        <v>0</v>
      </c>
      <c r="AH66" s="269">
        <f t="shared" si="0"/>
        <v>0</v>
      </c>
    </row>
    <row r="67" spans="2:34">
      <c r="B67" s="267">
        <f t="shared" si="1"/>
        <v>2055</v>
      </c>
      <c r="C67" s="439">
        <f>SUMIFS('H-32A-WP06a - Debt Serv Monthly'!$E$20:$E$823,'H-32A-WP06a - Debt Serv Monthly'!$B$20:$B$823,'H-32A-WP06 - Debt Service'!B67)</f>
        <v>0</v>
      </c>
      <c r="D67" s="439">
        <f>SUMIFS('H-32A-WP06a - Debt Serv Monthly'!F$20:F$823,'H-32A-WP06a - Debt Serv Monthly'!$B$20:$B$823,'H-32A-WP06 - Debt Service'!$B67)</f>
        <v>0</v>
      </c>
      <c r="E67" s="439">
        <f>SUMIFS('H-32A-WP06a - Debt Serv Monthly'!G$20:G$823,'H-32A-WP06a - Debt Serv Monthly'!$B$20:$B$823,'H-32A-WP06 - Debt Service'!$B67)</f>
        <v>0</v>
      </c>
      <c r="F67" s="439">
        <f>SUMIFS('H-32A-WP06a - Debt Serv Monthly'!H$20:H$823,'H-32A-WP06a - Debt Serv Monthly'!$B$20:$B$823,'H-32A-WP06 - Debt Service'!$B67)</f>
        <v>0</v>
      </c>
      <c r="G67" s="439">
        <v>0</v>
      </c>
      <c r="H67" s="439">
        <f>SUMIFS('H-32A-WP06a - Debt Serv Monthly'!J$20:J$823,'H-32A-WP06a - Debt Serv Monthly'!$B$20:$B$823,'H-32A-WP06 - Debt Service'!$B67)</f>
        <v>0</v>
      </c>
      <c r="I67" s="439">
        <f>SUMIFS('H-32A-WP06a - Debt Serv Monthly'!K$20:K$823,'H-32A-WP06a - Debt Serv Monthly'!$B$20:$B$823,'H-32A-WP06 - Debt Service'!$B67)</f>
        <v>0</v>
      </c>
      <c r="J67" s="439">
        <f>SUMIFS('H-32A-WP06a - Debt Serv Monthly'!R$20:R$823,'H-32A-WP06a - Debt Serv Monthly'!$B$20:$B$823,'H-32A-WP06 - Debt Service'!$B67)</f>
        <v>0</v>
      </c>
      <c r="K67" s="439">
        <f>SUMIFS('H-32A-WP06a - Debt Serv Monthly'!R$20:R$823,'H-32A-WP06a - Debt Serv Monthly'!$B$20:$B$823,'H-32A-WP06 - Debt Service'!$B67)</f>
        <v>0</v>
      </c>
      <c r="L67" s="439">
        <v>0</v>
      </c>
      <c r="M67" s="439"/>
      <c r="N67" s="439">
        <v>0</v>
      </c>
      <c r="O67" s="439">
        <v>0</v>
      </c>
      <c r="P67" s="439">
        <v>0</v>
      </c>
      <c r="Q67" s="439">
        <v>0</v>
      </c>
      <c r="R67" s="439">
        <v>0</v>
      </c>
      <c r="S67" s="439">
        <v>0</v>
      </c>
      <c r="T67" s="439">
        <v>0</v>
      </c>
      <c r="U67" s="439">
        <f t="shared" si="3"/>
        <v>0</v>
      </c>
      <c r="W67" s="267">
        <f t="shared" si="2"/>
        <v>2055</v>
      </c>
      <c r="X67" s="269">
        <f>SUMIFS('H-32A-WP06a - Debt Serv Monthly'!AA$20:AA$823,'H-32A-WP06a - Debt Serv Monthly'!$B$20:$B$823,'H-32A-WP06 - Debt Service'!$B67)</f>
        <v>0</v>
      </c>
      <c r="Y67" s="269">
        <f>SUMIFS('H-32A-WP06a - Debt Serv Monthly'!AB$20:AB$823,'H-32A-WP06a - Debt Serv Monthly'!$B$20:$B$823,'H-32A-WP06 - Debt Service'!$B67)</f>
        <v>0</v>
      </c>
      <c r="Z67" s="269">
        <f>SUMIFS('H-32A-WP06a - Debt Serv Monthly'!AC$20:AC$823,'H-32A-WP06a - Debt Serv Monthly'!$B$20:$B$823,'H-32A-WP06 - Debt Service'!$B67)</f>
        <v>0</v>
      </c>
      <c r="AA67" s="269">
        <f>SUMIFS('H-32A-WP06a - Debt Serv Monthly'!AD$20:AD$823,'H-32A-WP06a - Debt Serv Monthly'!$B$20:$B$823,'H-32A-WP06 - Debt Service'!$B67)</f>
        <v>0</v>
      </c>
      <c r="AB67" s="269">
        <f>SUMIFS('H-32A-WP06a - Debt Serv Monthly'!AE$20:AE$823,'H-32A-WP06a - Debt Serv Monthly'!$B$20:$B$823,'H-32A-WP06 - Debt Service'!$B67)</f>
        <v>0</v>
      </c>
      <c r="AC67" s="269">
        <f>SUMIFS('H-32A-WP06a - Debt Serv Monthly'!AF$20:AF$823,'H-32A-WP06a - Debt Serv Monthly'!$B$20:$B$823,'H-32A-WP06 - Debt Service'!$B67)</f>
        <v>0</v>
      </c>
      <c r="AD67" s="269">
        <f>SUMIFS('H-32A-WP06a - Debt Serv Monthly'!AG$20:AG$823,'H-32A-WP06a - Debt Serv Monthly'!$B$20:$B$823,'H-32A-WP06 - Debt Service'!$B67)</f>
        <v>0</v>
      </c>
      <c r="AE67" s="269">
        <f>SUMIFS('H-32A-WP06a - Debt Serv Monthly'!AH$20:AH$823,'H-32A-WP06a - Debt Serv Monthly'!$B$20:$B$823,'H-32A-WP06 - Debt Service'!$B67)</f>
        <v>0</v>
      </c>
      <c r="AF67" s="269">
        <f>SUMIFS('H-32A-WP06a - Debt Serv Monthly'!AI$20:AI$823,'H-32A-WP06a - Debt Serv Monthly'!$B$20:$B$823,'H-32A-WP06 - Debt Service'!$B67)</f>
        <v>0</v>
      </c>
      <c r="AG67" s="265">
        <f>SUMIFS('H-32A-WP06a - Debt Serv Monthly'!AJ$20:AJ$823,'H-32A-WP06a - Debt Serv Monthly'!$B$20:$B$823,'H-32A-WP06 - Debt Service'!$B67)</f>
        <v>0</v>
      </c>
      <c r="AH67" s="269">
        <f t="shared" si="0"/>
        <v>0</v>
      </c>
    </row>
    <row r="68" spans="2:34">
      <c r="B68" s="267">
        <f t="shared" si="1"/>
        <v>2056</v>
      </c>
      <c r="C68" s="439">
        <f>SUMIFS('H-32A-WP06a - Debt Serv Monthly'!$E$20:$E$823,'H-32A-WP06a - Debt Serv Monthly'!$B$20:$B$823,'H-32A-WP06 - Debt Service'!B68)</f>
        <v>0</v>
      </c>
      <c r="D68" s="439">
        <f>SUMIFS('H-32A-WP06a - Debt Serv Monthly'!F$20:F$823,'H-32A-WP06a - Debt Serv Monthly'!$B$20:$B$823,'H-32A-WP06 - Debt Service'!$B68)</f>
        <v>0</v>
      </c>
      <c r="E68" s="439">
        <f>SUMIFS('H-32A-WP06a - Debt Serv Monthly'!G$20:G$823,'H-32A-WP06a - Debt Serv Monthly'!$B$20:$B$823,'H-32A-WP06 - Debt Service'!$B68)</f>
        <v>0</v>
      </c>
      <c r="F68" s="439">
        <f>SUMIFS('H-32A-WP06a - Debt Serv Monthly'!H$20:H$823,'H-32A-WP06a - Debt Serv Monthly'!$B$20:$B$823,'H-32A-WP06 - Debt Service'!$B68)</f>
        <v>0</v>
      </c>
      <c r="G68" s="439">
        <v>0</v>
      </c>
      <c r="H68" s="439">
        <f>SUMIFS('H-32A-WP06a - Debt Serv Monthly'!J$20:J$823,'H-32A-WP06a - Debt Serv Monthly'!$B$20:$B$823,'H-32A-WP06 - Debt Service'!$B68)</f>
        <v>0</v>
      </c>
      <c r="I68" s="439">
        <f>SUMIFS('H-32A-WP06a - Debt Serv Monthly'!K$20:K$823,'H-32A-WP06a - Debt Serv Monthly'!$B$20:$B$823,'H-32A-WP06 - Debt Service'!$B68)</f>
        <v>0</v>
      </c>
      <c r="J68" s="439">
        <f>SUMIFS('H-32A-WP06a - Debt Serv Monthly'!R$20:R$823,'H-32A-WP06a - Debt Serv Monthly'!$B$20:$B$823,'H-32A-WP06 - Debt Service'!$B68)</f>
        <v>0</v>
      </c>
      <c r="K68" s="439">
        <f>SUMIFS('H-32A-WP06a - Debt Serv Monthly'!R$20:R$823,'H-32A-WP06a - Debt Serv Monthly'!$B$20:$B$823,'H-32A-WP06 - Debt Service'!$B68)</f>
        <v>0</v>
      </c>
      <c r="L68" s="439">
        <v>0</v>
      </c>
      <c r="M68" s="439"/>
      <c r="N68" s="439">
        <v>0</v>
      </c>
      <c r="O68" s="439">
        <v>0</v>
      </c>
      <c r="P68" s="439">
        <v>0</v>
      </c>
      <c r="Q68" s="439">
        <v>0</v>
      </c>
      <c r="R68" s="439">
        <v>0</v>
      </c>
      <c r="S68" s="439">
        <v>0</v>
      </c>
      <c r="T68" s="439">
        <v>0</v>
      </c>
      <c r="U68" s="439">
        <f t="shared" ref="U68:U100" si="4">SUM(C68:M68)</f>
        <v>0</v>
      </c>
      <c r="W68" s="267">
        <f t="shared" si="2"/>
        <v>2056</v>
      </c>
      <c r="X68" s="269">
        <f>SUMIFS('H-32A-WP06a - Debt Serv Monthly'!AA$20:AA$823,'H-32A-WP06a - Debt Serv Monthly'!$B$20:$B$823,'H-32A-WP06 - Debt Service'!$B68)</f>
        <v>0</v>
      </c>
      <c r="Y68" s="269">
        <f>SUMIFS('H-32A-WP06a - Debt Serv Monthly'!AB$20:AB$823,'H-32A-WP06a - Debt Serv Monthly'!$B$20:$B$823,'H-32A-WP06 - Debt Service'!$B68)</f>
        <v>0</v>
      </c>
      <c r="Z68" s="269">
        <f>SUMIFS('H-32A-WP06a - Debt Serv Monthly'!AC$20:AC$823,'H-32A-WP06a - Debt Serv Monthly'!$B$20:$B$823,'H-32A-WP06 - Debt Service'!$B68)</f>
        <v>0</v>
      </c>
      <c r="AA68" s="269">
        <f>SUMIFS('H-32A-WP06a - Debt Serv Monthly'!AD$20:AD$823,'H-32A-WP06a - Debt Serv Monthly'!$B$20:$B$823,'H-32A-WP06 - Debt Service'!$B68)</f>
        <v>0</v>
      </c>
      <c r="AB68" s="269">
        <f>SUMIFS('H-32A-WP06a - Debt Serv Monthly'!AE$20:AE$823,'H-32A-WP06a - Debt Serv Monthly'!$B$20:$B$823,'H-32A-WP06 - Debt Service'!$B68)</f>
        <v>0</v>
      </c>
      <c r="AC68" s="269">
        <f>SUMIFS('H-32A-WP06a - Debt Serv Monthly'!AF$20:AF$823,'H-32A-WP06a - Debt Serv Monthly'!$B$20:$B$823,'H-32A-WP06 - Debt Service'!$B68)</f>
        <v>0</v>
      </c>
      <c r="AD68" s="269">
        <f>SUMIFS('H-32A-WP06a - Debt Serv Monthly'!AG$20:AG$823,'H-32A-WP06a - Debt Serv Monthly'!$B$20:$B$823,'H-32A-WP06 - Debt Service'!$B68)</f>
        <v>0</v>
      </c>
      <c r="AE68" s="269">
        <f>SUMIFS('H-32A-WP06a - Debt Serv Monthly'!AH$20:AH$823,'H-32A-WP06a - Debt Serv Monthly'!$B$20:$B$823,'H-32A-WP06 - Debt Service'!$B68)</f>
        <v>0</v>
      </c>
      <c r="AF68" s="269">
        <f>SUMIFS('H-32A-WP06a - Debt Serv Monthly'!AI$20:AI$823,'H-32A-WP06a - Debt Serv Monthly'!$B$20:$B$823,'H-32A-WP06 - Debt Service'!$B68)</f>
        <v>0</v>
      </c>
      <c r="AG68" s="265">
        <f>SUMIFS('H-32A-WP06a - Debt Serv Monthly'!AJ$20:AJ$823,'H-32A-WP06a - Debt Serv Monthly'!$B$20:$B$823,'H-32A-WP06 - Debt Service'!$B68)</f>
        <v>0</v>
      </c>
      <c r="AH68" s="269">
        <f t="shared" si="0"/>
        <v>0</v>
      </c>
    </row>
    <row r="69" spans="2:34">
      <c r="B69" s="267">
        <f t="shared" si="1"/>
        <v>2057</v>
      </c>
      <c r="C69" s="439">
        <f>SUMIFS('H-32A-WP06a - Debt Serv Monthly'!$E$20:$E$823,'H-32A-WP06a - Debt Serv Monthly'!$B$20:$B$823,'H-32A-WP06 - Debt Service'!B69)</f>
        <v>0</v>
      </c>
      <c r="D69" s="439">
        <f>SUMIFS('H-32A-WP06a - Debt Serv Monthly'!F$20:F$823,'H-32A-WP06a - Debt Serv Monthly'!$B$20:$B$823,'H-32A-WP06 - Debt Service'!$B69)</f>
        <v>0</v>
      </c>
      <c r="E69" s="439">
        <f>SUMIFS('H-32A-WP06a - Debt Serv Monthly'!G$20:G$823,'H-32A-WP06a - Debt Serv Monthly'!$B$20:$B$823,'H-32A-WP06 - Debt Service'!$B69)</f>
        <v>0</v>
      </c>
      <c r="F69" s="439">
        <f>SUMIFS('H-32A-WP06a - Debt Serv Monthly'!H$20:H$823,'H-32A-WP06a - Debt Serv Monthly'!$B$20:$B$823,'H-32A-WP06 - Debt Service'!$B69)</f>
        <v>0</v>
      </c>
      <c r="G69" s="439">
        <v>0</v>
      </c>
      <c r="H69" s="439">
        <f>SUMIFS('H-32A-WP06a - Debt Serv Monthly'!J$20:J$823,'H-32A-WP06a - Debt Serv Monthly'!$B$20:$B$823,'H-32A-WP06 - Debt Service'!$B69)</f>
        <v>0</v>
      </c>
      <c r="I69" s="439">
        <f>SUMIFS('H-32A-WP06a - Debt Serv Monthly'!K$20:K$823,'H-32A-WP06a - Debt Serv Monthly'!$B$20:$B$823,'H-32A-WP06 - Debt Service'!$B69)</f>
        <v>0</v>
      </c>
      <c r="J69" s="439">
        <f>SUMIFS('H-32A-WP06a - Debt Serv Monthly'!R$20:R$823,'H-32A-WP06a - Debt Serv Monthly'!$B$20:$B$823,'H-32A-WP06 - Debt Service'!$B69)</f>
        <v>0</v>
      </c>
      <c r="K69" s="439">
        <f>SUMIFS('H-32A-WP06a - Debt Serv Monthly'!R$20:R$823,'H-32A-WP06a - Debt Serv Monthly'!$B$20:$B$823,'H-32A-WP06 - Debt Service'!$B69)</f>
        <v>0</v>
      </c>
      <c r="L69" s="439">
        <v>0</v>
      </c>
      <c r="M69" s="439"/>
      <c r="N69" s="439">
        <v>0</v>
      </c>
      <c r="O69" s="439">
        <v>0</v>
      </c>
      <c r="P69" s="439">
        <v>0</v>
      </c>
      <c r="Q69" s="439">
        <v>0</v>
      </c>
      <c r="R69" s="439">
        <v>0</v>
      </c>
      <c r="S69" s="439">
        <v>0</v>
      </c>
      <c r="T69" s="439">
        <v>0</v>
      </c>
      <c r="U69" s="439">
        <f t="shared" si="4"/>
        <v>0</v>
      </c>
      <c r="W69" s="267">
        <f t="shared" si="2"/>
        <v>2057</v>
      </c>
      <c r="X69" s="269">
        <f>SUMIFS('H-32A-WP06a - Debt Serv Monthly'!AA$20:AA$823,'H-32A-WP06a - Debt Serv Monthly'!$B$20:$B$823,'H-32A-WP06 - Debt Service'!$B69)</f>
        <v>0</v>
      </c>
      <c r="Y69" s="269">
        <f>SUMIFS('H-32A-WP06a - Debt Serv Monthly'!AB$20:AB$823,'H-32A-WP06a - Debt Serv Monthly'!$B$20:$B$823,'H-32A-WP06 - Debt Service'!$B69)</f>
        <v>0</v>
      </c>
      <c r="Z69" s="269">
        <f>SUMIFS('H-32A-WP06a - Debt Serv Monthly'!AC$20:AC$823,'H-32A-WP06a - Debt Serv Monthly'!$B$20:$B$823,'H-32A-WP06 - Debt Service'!$B69)</f>
        <v>0</v>
      </c>
      <c r="AA69" s="269">
        <f>SUMIFS('H-32A-WP06a - Debt Serv Monthly'!AD$20:AD$823,'H-32A-WP06a - Debt Serv Monthly'!$B$20:$B$823,'H-32A-WP06 - Debt Service'!$B69)</f>
        <v>0</v>
      </c>
      <c r="AB69" s="269">
        <f>SUMIFS('H-32A-WP06a - Debt Serv Monthly'!AE$20:AE$823,'H-32A-WP06a - Debt Serv Monthly'!$B$20:$B$823,'H-32A-WP06 - Debt Service'!$B69)</f>
        <v>0</v>
      </c>
      <c r="AC69" s="269">
        <f>SUMIFS('H-32A-WP06a - Debt Serv Monthly'!AF$20:AF$823,'H-32A-WP06a - Debt Serv Monthly'!$B$20:$B$823,'H-32A-WP06 - Debt Service'!$B69)</f>
        <v>0</v>
      </c>
      <c r="AD69" s="269">
        <f>SUMIFS('H-32A-WP06a - Debt Serv Monthly'!AG$20:AG$823,'H-32A-WP06a - Debt Serv Monthly'!$B$20:$B$823,'H-32A-WP06 - Debt Service'!$B69)</f>
        <v>0</v>
      </c>
      <c r="AE69" s="269">
        <f>SUMIFS('H-32A-WP06a - Debt Serv Monthly'!AH$20:AH$823,'H-32A-WP06a - Debt Serv Monthly'!$B$20:$B$823,'H-32A-WP06 - Debt Service'!$B69)</f>
        <v>0</v>
      </c>
      <c r="AF69" s="269">
        <f>SUMIFS('H-32A-WP06a - Debt Serv Monthly'!AI$20:AI$823,'H-32A-WP06a - Debt Serv Monthly'!$B$20:$B$823,'H-32A-WP06 - Debt Service'!$B69)</f>
        <v>0</v>
      </c>
      <c r="AG69" s="265">
        <f>SUMIFS('H-32A-WP06a - Debt Serv Monthly'!AJ$20:AJ$823,'H-32A-WP06a - Debt Serv Monthly'!$B$20:$B$823,'H-32A-WP06 - Debt Service'!$B69)</f>
        <v>0</v>
      </c>
      <c r="AH69" s="269">
        <f t="shared" si="0"/>
        <v>0</v>
      </c>
    </row>
    <row r="70" spans="2:34">
      <c r="B70" s="267">
        <f t="shared" si="1"/>
        <v>2058</v>
      </c>
      <c r="C70" s="439">
        <f>SUMIFS('H-32A-WP06a - Debt Serv Monthly'!$E$20:$E$823,'H-32A-WP06a - Debt Serv Monthly'!$B$20:$B$823,'H-32A-WP06 - Debt Service'!B70)</f>
        <v>0</v>
      </c>
      <c r="D70" s="439">
        <f>SUMIFS('H-32A-WP06a - Debt Serv Monthly'!F$20:F$823,'H-32A-WP06a - Debt Serv Monthly'!$B$20:$B$823,'H-32A-WP06 - Debt Service'!$B70)</f>
        <v>0</v>
      </c>
      <c r="E70" s="439">
        <f>SUMIFS('H-32A-WP06a - Debt Serv Monthly'!G$20:G$823,'H-32A-WP06a - Debt Serv Monthly'!$B$20:$B$823,'H-32A-WP06 - Debt Service'!$B70)</f>
        <v>0</v>
      </c>
      <c r="F70" s="439">
        <f>SUMIFS('H-32A-WP06a - Debt Serv Monthly'!H$20:H$823,'H-32A-WP06a - Debt Serv Monthly'!$B$20:$B$823,'H-32A-WP06 - Debt Service'!$B70)</f>
        <v>0</v>
      </c>
      <c r="G70" s="439">
        <v>0</v>
      </c>
      <c r="H70" s="439">
        <f>SUMIFS('H-32A-WP06a - Debt Serv Monthly'!J$20:J$823,'H-32A-WP06a - Debt Serv Monthly'!$B$20:$B$823,'H-32A-WP06 - Debt Service'!$B70)</f>
        <v>0</v>
      </c>
      <c r="I70" s="439">
        <f>SUMIFS('H-32A-WP06a - Debt Serv Monthly'!K$20:K$823,'H-32A-WP06a - Debt Serv Monthly'!$B$20:$B$823,'H-32A-WP06 - Debt Service'!$B70)</f>
        <v>0</v>
      </c>
      <c r="J70" s="439">
        <f>SUMIFS('H-32A-WP06a - Debt Serv Monthly'!R$20:R$823,'H-32A-WP06a - Debt Serv Monthly'!$B$20:$B$823,'H-32A-WP06 - Debt Service'!$B70)</f>
        <v>0</v>
      </c>
      <c r="K70" s="439">
        <f>SUMIFS('H-32A-WP06a - Debt Serv Monthly'!R$20:R$823,'H-32A-WP06a - Debt Serv Monthly'!$B$20:$B$823,'H-32A-WP06 - Debt Service'!$B70)</f>
        <v>0</v>
      </c>
      <c r="L70" s="439">
        <v>0</v>
      </c>
      <c r="M70" s="439"/>
      <c r="N70" s="439">
        <v>0</v>
      </c>
      <c r="O70" s="439">
        <v>0</v>
      </c>
      <c r="P70" s="439">
        <v>0</v>
      </c>
      <c r="Q70" s="439">
        <v>0</v>
      </c>
      <c r="R70" s="439">
        <v>0</v>
      </c>
      <c r="S70" s="439">
        <v>0</v>
      </c>
      <c r="T70" s="439">
        <v>0</v>
      </c>
      <c r="U70" s="439">
        <f t="shared" si="4"/>
        <v>0</v>
      </c>
      <c r="W70" s="267">
        <f t="shared" si="2"/>
        <v>2058</v>
      </c>
      <c r="X70" s="269">
        <f>SUMIFS('H-32A-WP06a - Debt Serv Monthly'!AA$20:AA$823,'H-32A-WP06a - Debt Serv Monthly'!$B$20:$B$823,'H-32A-WP06 - Debt Service'!$B70)</f>
        <v>0</v>
      </c>
      <c r="Y70" s="269">
        <f>SUMIFS('H-32A-WP06a - Debt Serv Monthly'!AB$20:AB$823,'H-32A-WP06a - Debt Serv Monthly'!$B$20:$B$823,'H-32A-WP06 - Debt Service'!$B70)</f>
        <v>0</v>
      </c>
      <c r="Z70" s="269">
        <f>SUMIFS('H-32A-WP06a - Debt Serv Monthly'!AC$20:AC$823,'H-32A-WP06a - Debt Serv Monthly'!$B$20:$B$823,'H-32A-WP06 - Debt Service'!$B70)</f>
        <v>0</v>
      </c>
      <c r="AA70" s="269">
        <f>SUMIFS('H-32A-WP06a - Debt Serv Monthly'!AD$20:AD$823,'H-32A-WP06a - Debt Serv Monthly'!$B$20:$B$823,'H-32A-WP06 - Debt Service'!$B70)</f>
        <v>0</v>
      </c>
      <c r="AB70" s="269">
        <f>SUMIFS('H-32A-WP06a - Debt Serv Monthly'!AE$20:AE$823,'H-32A-WP06a - Debt Serv Monthly'!$B$20:$B$823,'H-32A-WP06 - Debt Service'!$B70)</f>
        <v>0</v>
      </c>
      <c r="AC70" s="269">
        <f>SUMIFS('H-32A-WP06a - Debt Serv Monthly'!AF$20:AF$823,'H-32A-WP06a - Debt Serv Monthly'!$B$20:$B$823,'H-32A-WP06 - Debt Service'!$B70)</f>
        <v>0</v>
      </c>
      <c r="AD70" s="269">
        <f>SUMIFS('H-32A-WP06a - Debt Serv Monthly'!AG$20:AG$823,'H-32A-WP06a - Debt Serv Monthly'!$B$20:$B$823,'H-32A-WP06 - Debt Service'!$B70)</f>
        <v>0</v>
      </c>
      <c r="AE70" s="269">
        <f>SUMIFS('H-32A-WP06a - Debt Serv Monthly'!AH$20:AH$823,'H-32A-WP06a - Debt Serv Monthly'!$B$20:$B$823,'H-32A-WP06 - Debt Service'!$B70)</f>
        <v>0</v>
      </c>
      <c r="AF70" s="269">
        <f>SUMIFS('H-32A-WP06a - Debt Serv Monthly'!AI$20:AI$823,'H-32A-WP06a - Debt Serv Monthly'!$B$20:$B$823,'H-32A-WP06 - Debt Service'!$B70)</f>
        <v>0</v>
      </c>
      <c r="AG70" s="265">
        <f>SUMIFS('H-32A-WP06a - Debt Serv Monthly'!AJ$20:AJ$823,'H-32A-WP06a - Debt Serv Monthly'!$B$20:$B$823,'H-32A-WP06 - Debt Service'!$B70)</f>
        <v>0</v>
      </c>
      <c r="AH70" s="269">
        <f t="shared" si="0"/>
        <v>0</v>
      </c>
    </row>
    <row r="71" spans="2:34">
      <c r="B71" s="267">
        <f t="shared" si="1"/>
        <v>2059</v>
      </c>
      <c r="C71" s="439">
        <f>SUMIFS('H-32A-WP06a - Debt Serv Monthly'!$E$20:$E$823,'H-32A-WP06a - Debt Serv Monthly'!$B$20:$B$823,'H-32A-WP06 - Debt Service'!B71)</f>
        <v>0</v>
      </c>
      <c r="D71" s="439">
        <f>SUMIFS('H-32A-WP06a - Debt Serv Monthly'!F$20:F$823,'H-32A-WP06a - Debt Serv Monthly'!$B$20:$B$823,'H-32A-WP06 - Debt Service'!$B71)</f>
        <v>0</v>
      </c>
      <c r="E71" s="439">
        <f>SUMIFS('H-32A-WP06a - Debt Serv Monthly'!G$20:G$823,'H-32A-WP06a - Debt Serv Monthly'!$B$20:$B$823,'H-32A-WP06 - Debt Service'!$B71)</f>
        <v>0</v>
      </c>
      <c r="F71" s="439">
        <f>SUMIFS('H-32A-WP06a - Debt Serv Monthly'!H$20:H$823,'H-32A-WP06a - Debt Serv Monthly'!$B$20:$B$823,'H-32A-WP06 - Debt Service'!$B71)</f>
        <v>0</v>
      </c>
      <c r="G71" s="439">
        <v>0</v>
      </c>
      <c r="H71" s="439">
        <f>SUMIFS('H-32A-WP06a - Debt Serv Monthly'!J$20:J$823,'H-32A-WP06a - Debt Serv Monthly'!$B$20:$B$823,'H-32A-WP06 - Debt Service'!$B71)</f>
        <v>0</v>
      </c>
      <c r="I71" s="439">
        <f>SUMIFS('H-32A-WP06a - Debt Serv Monthly'!K$20:K$823,'H-32A-WP06a - Debt Serv Monthly'!$B$20:$B$823,'H-32A-WP06 - Debt Service'!$B71)</f>
        <v>0</v>
      </c>
      <c r="J71" s="439">
        <f>SUMIFS('H-32A-WP06a - Debt Serv Monthly'!R$20:R$823,'H-32A-WP06a - Debt Serv Monthly'!$B$20:$B$823,'H-32A-WP06 - Debt Service'!$B71)</f>
        <v>0</v>
      </c>
      <c r="K71" s="439">
        <f>SUMIFS('H-32A-WP06a - Debt Serv Monthly'!R$20:R$823,'H-32A-WP06a - Debt Serv Monthly'!$B$20:$B$823,'H-32A-WP06 - Debt Service'!$B71)</f>
        <v>0</v>
      </c>
      <c r="L71" s="439">
        <v>0</v>
      </c>
      <c r="M71" s="439"/>
      <c r="N71" s="439">
        <v>0</v>
      </c>
      <c r="O71" s="439">
        <v>0</v>
      </c>
      <c r="P71" s="439">
        <v>0</v>
      </c>
      <c r="Q71" s="439">
        <v>0</v>
      </c>
      <c r="R71" s="439">
        <v>0</v>
      </c>
      <c r="S71" s="439">
        <v>0</v>
      </c>
      <c r="T71" s="439">
        <v>0</v>
      </c>
      <c r="U71" s="439">
        <f t="shared" si="4"/>
        <v>0</v>
      </c>
      <c r="W71" s="267">
        <f t="shared" si="2"/>
        <v>2059</v>
      </c>
      <c r="X71" s="269">
        <f>SUMIFS('H-32A-WP06a - Debt Serv Monthly'!AA$20:AA$823,'H-32A-WP06a - Debt Serv Monthly'!$B$20:$B$823,'H-32A-WP06 - Debt Service'!$B71)</f>
        <v>0</v>
      </c>
      <c r="Y71" s="269">
        <f>SUMIFS('H-32A-WP06a - Debt Serv Monthly'!AB$20:AB$823,'H-32A-WP06a - Debt Serv Monthly'!$B$20:$B$823,'H-32A-WP06 - Debt Service'!$B71)</f>
        <v>0</v>
      </c>
      <c r="Z71" s="269">
        <f>SUMIFS('H-32A-WP06a - Debt Serv Monthly'!AC$20:AC$823,'H-32A-WP06a - Debt Serv Monthly'!$B$20:$B$823,'H-32A-WP06 - Debt Service'!$B71)</f>
        <v>0</v>
      </c>
      <c r="AA71" s="269">
        <f>SUMIFS('H-32A-WP06a - Debt Serv Monthly'!AD$20:AD$823,'H-32A-WP06a - Debt Serv Monthly'!$B$20:$B$823,'H-32A-WP06 - Debt Service'!$B71)</f>
        <v>0</v>
      </c>
      <c r="AB71" s="269">
        <f>SUMIFS('H-32A-WP06a - Debt Serv Monthly'!AE$20:AE$823,'H-32A-WP06a - Debt Serv Monthly'!$B$20:$B$823,'H-32A-WP06 - Debt Service'!$B71)</f>
        <v>0</v>
      </c>
      <c r="AC71" s="269">
        <f>SUMIFS('H-32A-WP06a - Debt Serv Monthly'!AF$20:AF$823,'H-32A-WP06a - Debt Serv Monthly'!$B$20:$B$823,'H-32A-WP06 - Debt Service'!$B71)</f>
        <v>0</v>
      </c>
      <c r="AD71" s="269">
        <f>SUMIFS('H-32A-WP06a - Debt Serv Monthly'!AG$20:AG$823,'H-32A-WP06a - Debt Serv Monthly'!$B$20:$B$823,'H-32A-WP06 - Debt Service'!$B71)</f>
        <v>0</v>
      </c>
      <c r="AE71" s="269">
        <f>SUMIFS('H-32A-WP06a - Debt Serv Monthly'!AH$20:AH$823,'H-32A-WP06a - Debt Serv Monthly'!$B$20:$B$823,'H-32A-WP06 - Debt Service'!$B71)</f>
        <v>0</v>
      </c>
      <c r="AF71" s="269">
        <f>SUMIFS('H-32A-WP06a - Debt Serv Monthly'!AI$20:AI$823,'H-32A-WP06a - Debt Serv Monthly'!$B$20:$B$823,'H-32A-WP06 - Debt Service'!$B71)</f>
        <v>0</v>
      </c>
      <c r="AG71" s="265">
        <f>SUMIFS('H-32A-WP06a - Debt Serv Monthly'!AJ$20:AJ$823,'H-32A-WP06a - Debt Serv Monthly'!$B$20:$B$823,'H-32A-WP06 - Debt Service'!$B71)</f>
        <v>0</v>
      </c>
      <c r="AH71" s="269">
        <f t="shared" si="0"/>
        <v>0</v>
      </c>
    </row>
    <row r="72" spans="2:34">
      <c r="B72" s="267">
        <f t="shared" si="1"/>
        <v>2060</v>
      </c>
      <c r="C72" s="439">
        <f>SUMIFS('H-32A-WP06a - Debt Serv Monthly'!$E$20:$E$823,'H-32A-WP06a - Debt Serv Monthly'!$B$20:$B$823,'H-32A-WP06 - Debt Service'!B72)</f>
        <v>0</v>
      </c>
      <c r="D72" s="439">
        <f>SUMIFS('H-32A-WP06a - Debt Serv Monthly'!F$20:F$823,'H-32A-WP06a - Debt Serv Monthly'!$B$20:$B$823,'H-32A-WP06 - Debt Service'!$B72)</f>
        <v>0</v>
      </c>
      <c r="E72" s="439">
        <f>SUMIFS('H-32A-WP06a - Debt Serv Monthly'!G$20:G$823,'H-32A-WP06a - Debt Serv Monthly'!$B$20:$B$823,'H-32A-WP06 - Debt Service'!$B72)</f>
        <v>0</v>
      </c>
      <c r="F72" s="439">
        <f>SUMIFS('H-32A-WP06a - Debt Serv Monthly'!H$20:H$823,'H-32A-WP06a - Debt Serv Monthly'!$B$20:$B$823,'H-32A-WP06 - Debt Service'!$B72)</f>
        <v>0</v>
      </c>
      <c r="G72" s="439">
        <v>0</v>
      </c>
      <c r="H72" s="439">
        <f>SUMIFS('H-32A-WP06a - Debt Serv Monthly'!J$20:J$823,'H-32A-WP06a - Debt Serv Monthly'!$B$20:$B$823,'H-32A-WP06 - Debt Service'!$B72)</f>
        <v>0</v>
      </c>
      <c r="I72" s="439">
        <f>SUMIFS('H-32A-WP06a - Debt Serv Monthly'!K$20:K$823,'H-32A-WP06a - Debt Serv Monthly'!$B$20:$B$823,'H-32A-WP06 - Debt Service'!$B72)</f>
        <v>0</v>
      </c>
      <c r="J72" s="439">
        <f>SUMIFS('H-32A-WP06a - Debt Serv Monthly'!R$20:R$823,'H-32A-WP06a - Debt Serv Monthly'!$B$20:$B$823,'H-32A-WP06 - Debt Service'!$B72)</f>
        <v>0</v>
      </c>
      <c r="K72" s="439">
        <f>SUMIFS('H-32A-WP06a - Debt Serv Monthly'!R$20:R$823,'H-32A-WP06a - Debt Serv Monthly'!$B$20:$B$823,'H-32A-WP06 - Debt Service'!$B72)</f>
        <v>0</v>
      </c>
      <c r="L72" s="439">
        <v>0</v>
      </c>
      <c r="M72" s="439"/>
      <c r="N72" s="439">
        <v>0</v>
      </c>
      <c r="O72" s="439">
        <v>0</v>
      </c>
      <c r="P72" s="439">
        <v>0</v>
      </c>
      <c r="Q72" s="439">
        <v>0</v>
      </c>
      <c r="R72" s="439">
        <v>0</v>
      </c>
      <c r="S72" s="439">
        <v>0</v>
      </c>
      <c r="T72" s="439">
        <v>0</v>
      </c>
      <c r="U72" s="439">
        <f t="shared" si="4"/>
        <v>0</v>
      </c>
      <c r="W72" s="267">
        <f t="shared" si="2"/>
        <v>2060</v>
      </c>
      <c r="X72" s="269">
        <f>SUMIFS('H-32A-WP06a - Debt Serv Monthly'!AA$20:AA$823,'H-32A-WP06a - Debt Serv Monthly'!$B$20:$B$823,'H-32A-WP06 - Debt Service'!$B72)</f>
        <v>0</v>
      </c>
      <c r="Y72" s="269">
        <f>SUMIFS('H-32A-WP06a - Debt Serv Monthly'!AB$20:AB$823,'H-32A-WP06a - Debt Serv Monthly'!$B$20:$B$823,'H-32A-WP06 - Debt Service'!$B72)</f>
        <v>0</v>
      </c>
      <c r="Z72" s="269">
        <f>SUMIFS('H-32A-WP06a - Debt Serv Monthly'!AC$20:AC$823,'H-32A-WP06a - Debt Serv Monthly'!$B$20:$B$823,'H-32A-WP06 - Debt Service'!$B72)</f>
        <v>0</v>
      </c>
      <c r="AA72" s="269">
        <f>SUMIFS('H-32A-WP06a - Debt Serv Monthly'!AD$20:AD$823,'H-32A-WP06a - Debt Serv Monthly'!$B$20:$B$823,'H-32A-WP06 - Debt Service'!$B72)</f>
        <v>0</v>
      </c>
      <c r="AB72" s="269">
        <f>SUMIFS('H-32A-WP06a - Debt Serv Monthly'!AE$20:AE$823,'H-32A-WP06a - Debt Serv Monthly'!$B$20:$B$823,'H-32A-WP06 - Debt Service'!$B72)</f>
        <v>0</v>
      </c>
      <c r="AC72" s="269">
        <f>SUMIFS('H-32A-WP06a - Debt Serv Monthly'!AF$20:AF$823,'H-32A-WP06a - Debt Serv Monthly'!$B$20:$B$823,'H-32A-WP06 - Debt Service'!$B72)</f>
        <v>0</v>
      </c>
      <c r="AD72" s="269">
        <f>SUMIFS('H-32A-WP06a - Debt Serv Monthly'!AG$20:AG$823,'H-32A-WP06a - Debt Serv Monthly'!$B$20:$B$823,'H-32A-WP06 - Debt Service'!$B72)</f>
        <v>0</v>
      </c>
      <c r="AE72" s="269">
        <f>SUMIFS('H-32A-WP06a - Debt Serv Monthly'!AH$20:AH$823,'H-32A-WP06a - Debt Serv Monthly'!$B$20:$B$823,'H-32A-WP06 - Debt Service'!$B72)</f>
        <v>0</v>
      </c>
      <c r="AF72" s="269">
        <f>SUMIFS('H-32A-WP06a - Debt Serv Monthly'!AI$20:AI$823,'H-32A-WP06a - Debt Serv Monthly'!$B$20:$B$823,'H-32A-WP06 - Debt Service'!$B72)</f>
        <v>0</v>
      </c>
      <c r="AG72" s="265">
        <f>SUMIFS('H-32A-WP06a - Debt Serv Monthly'!AJ$20:AJ$823,'H-32A-WP06a - Debt Serv Monthly'!$B$20:$B$823,'H-32A-WP06 - Debt Service'!$B72)</f>
        <v>0</v>
      </c>
      <c r="AH72" s="269">
        <f t="shared" si="0"/>
        <v>0</v>
      </c>
    </row>
    <row r="73" spans="2:34">
      <c r="B73" s="267">
        <f t="shared" si="1"/>
        <v>2061</v>
      </c>
      <c r="C73" s="439">
        <f>SUMIFS('H-32A-WP06a - Debt Serv Monthly'!$E$20:$E$823,'H-32A-WP06a - Debt Serv Monthly'!$B$20:$B$823,'H-32A-WP06 - Debt Service'!B73)</f>
        <v>0</v>
      </c>
      <c r="D73" s="439">
        <f>SUMIFS('H-32A-WP06a - Debt Serv Monthly'!F$20:F$823,'H-32A-WP06a - Debt Serv Monthly'!$B$20:$B$823,'H-32A-WP06 - Debt Service'!$B73)</f>
        <v>0</v>
      </c>
      <c r="E73" s="439">
        <f>SUMIFS('H-32A-WP06a - Debt Serv Monthly'!G$20:G$823,'H-32A-WP06a - Debt Serv Monthly'!$B$20:$B$823,'H-32A-WP06 - Debt Service'!$B73)</f>
        <v>0</v>
      </c>
      <c r="F73" s="439">
        <f>SUMIFS('H-32A-WP06a - Debt Serv Monthly'!H$20:H$823,'H-32A-WP06a - Debt Serv Monthly'!$B$20:$B$823,'H-32A-WP06 - Debt Service'!$B73)</f>
        <v>0</v>
      </c>
      <c r="G73" s="439">
        <v>0</v>
      </c>
      <c r="H73" s="439">
        <f>SUMIFS('H-32A-WP06a - Debt Serv Monthly'!J$20:J$823,'H-32A-WP06a - Debt Serv Monthly'!$B$20:$B$823,'H-32A-WP06 - Debt Service'!$B73)</f>
        <v>0</v>
      </c>
      <c r="I73" s="439">
        <f>SUMIFS('H-32A-WP06a - Debt Serv Monthly'!K$20:K$823,'H-32A-WP06a - Debt Serv Monthly'!$B$20:$B$823,'H-32A-WP06 - Debt Service'!$B73)</f>
        <v>0</v>
      </c>
      <c r="J73" s="439">
        <f>SUMIFS('H-32A-WP06a - Debt Serv Monthly'!R$20:R$823,'H-32A-WP06a - Debt Serv Monthly'!$B$20:$B$823,'H-32A-WP06 - Debt Service'!$B73)</f>
        <v>0</v>
      </c>
      <c r="K73" s="439">
        <f>SUMIFS('H-32A-WP06a - Debt Serv Monthly'!R$20:R$823,'H-32A-WP06a - Debt Serv Monthly'!$B$20:$B$823,'H-32A-WP06 - Debt Service'!$B73)</f>
        <v>0</v>
      </c>
      <c r="L73" s="439">
        <v>0</v>
      </c>
      <c r="M73" s="439"/>
      <c r="N73" s="439">
        <v>0</v>
      </c>
      <c r="O73" s="439">
        <v>0</v>
      </c>
      <c r="P73" s="439">
        <v>0</v>
      </c>
      <c r="Q73" s="439">
        <v>0</v>
      </c>
      <c r="R73" s="439">
        <v>0</v>
      </c>
      <c r="S73" s="439">
        <v>0</v>
      </c>
      <c r="T73" s="439">
        <v>0</v>
      </c>
      <c r="U73" s="439">
        <f t="shared" si="4"/>
        <v>0</v>
      </c>
      <c r="W73" s="267">
        <f t="shared" si="2"/>
        <v>2061</v>
      </c>
      <c r="X73" s="269">
        <f>SUMIFS('H-32A-WP06a - Debt Serv Monthly'!AA$20:AA$823,'H-32A-WP06a - Debt Serv Monthly'!$B$20:$B$823,'H-32A-WP06 - Debt Service'!$B73)</f>
        <v>0</v>
      </c>
      <c r="Y73" s="269">
        <f>SUMIFS('H-32A-WP06a - Debt Serv Monthly'!AB$20:AB$823,'H-32A-WP06a - Debt Serv Monthly'!$B$20:$B$823,'H-32A-WP06 - Debt Service'!$B73)</f>
        <v>0</v>
      </c>
      <c r="Z73" s="269">
        <f>SUMIFS('H-32A-WP06a - Debt Serv Monthly'!AC$20:AC$823,'H-32A-WP06a - Debt Serv Monthly'!$B$20:$B$823,'H-32A-WP06 - Debt Service'!$B73)</f>
        <v>0</v>
      </c>
      <c r="AA73" s="269">
        <f>SUMIFS('H-32A-WP06a - Debt Serv Monthly'!AD$20:AD$823,'H-32A-WP06a - Debt Serv Monthly'!$B$20:$B$823,'H-32A-WP06 - Debt Service'!$B73)</f>
        <v>0</v>
      </c>
      <c r="AB73" s="269">
        <f>SUMIFS('H-32A-WP06a - Debt Serv Monthly'!AE$20:AE$823,'H-32A-WP06a - Debt Serv Monthly'!$B$20:$B$823,'H-32A-WP06 - Debt Service'!$B73)</f>
        <v>0</v>
      </c>
      <c r="AC73" s="269">
        <f>SUMIFS('H-32A-WP06a - Debt Serv Monthly'!AF$20:AF$823,'H-32A-WP06a - Debt Serv Monthly'!$B$20:$B$823,'H-32A-WP06 - Debt Service'!$B73)</f>
        <v>0</v>
      </c>
      <c r="AD73" s="269">
        <f>SUMIFS('H-32A-WP06a - Debt Serv Monthly'!AG$20:AG$823,'H-32A-WP06a - Debt Serv Monthly'!$B$20:$B$823,'H-32A-WP06 - Debt Service'!$B73)</f>
        <v>0</v>
      </c>
      <c r="AE73" s="269">
        <f>SUMIFS('H-32A-WP06a - Debt Serv Monthly'!AH$20:AH$823,'H-32A-WP06a - Debt Serv Monthly'!$B$20:$B$823,'H-32A-WP06 - Debt Service'!$B73)</f>
        <v>0</v>
      </c>
      <c r="AF73" s="269">
        <f>SUMIFS('H-32A-WP06a - Debt Serv Monthly'!AI$20:AI$823,'H-32A-WP06a - Debt Serv Monthly'!$B$20:$B$823,'H-32A-WP06 - Debt Service'!$B73)</f>
        <v>0</v>
      </c>
      <c r="AG73" s="265">
        <f>SUMIFS('H-32A-WP06a - Debt Serv Monthly'!AJ$20:AJ$823,'H-32A-WP06a - Debt Serv Monthly'!$B$20:$B$823,'H-32A-WP06 - Debt Service'!$B73)</f>
        <v>0</v>
      </c>
      <c r="AH73" s="269">
        <f t="shared" si="0"/>
        <v>0</v>
      </c>
    </row>
    <row r="74" spans="2:34">
      <c r="B74" s="267">
        <f t="shared" si="1"/>
        <v>2062</v>
      </c>
      <c r="C74" s="439">
        <f>SUMIFS('H-32A-WP06a - Debt Serv Monthly'!$E$20:$E$823,'H-32A-WP06a - Debt Serv Monthly'!$B$20:$B$823,'H-32A-WP06 - Debt Service'!B74)</f>
        <v>0</v>
      </c>
      <c r="D74" s="439">
        <f>SUMIFS('H-32A-WP06a - Debt Serv Monthly'!F$20:F$823,'H-32A-WP06a - Debt Serv Monthly'!$B$20:$B$823,'H-32A-WP06 - Debt Service'!$B74)</f>
        <v>0</v>
      </c>
      <c r="E74" s="439">
        <f>SUMIFS('H-32A-WP06a - Debt Serv Monthly'!G$20:G$823,'H-32A-WP06a - Debt Serv Monthly'!$B$20:$B$823,'H-32A-WP06 - Debt Service'!$B74)</f>
        <v>0</v>
      </c>
      <c r="F74" s="439">
        <f>SUMIFS('H-32A-WP06a - Debt Serv Monthly'!H$20:H$823,'H-32A-WP06a - Debt Serv Monthly'!$B$20:$B$823,'H-32A-WP06 - Debt Service'!$B74)</f>
        <v>0</v>
      </c>
      <c r="G74" s="439">
        <v>0</v>
      </c>
      <c r="H74" s="439">
        <f>SUMIFS('H-32A-WP06a - Debt Serv Monthly'!J$20:J$823,'H-32A-WP06a - Debt Serv Monthly'!$B$20:$B$823,'H-32A-WP06 - Debt Service'!$B74)</f>
        <v>0</v>
      </c>
      <c r="I74" s="439">
        <f>SUMIFS('H-32A-WP06a - Debt Serv Monthly'!K$20:K$823,'H-32A-WP06a - Debt Serv Monthly'!$B$20:$B$823,'H-32A-WP06 - Debt Service'!$B74)</f>
        <v>0</v>
      </c>
      <c r="J74" s="439">
        <f>SUMIFS('H-32A-WP06a - Debt Serv Monthly'!R$20:R$823,'H-32A-WP06a - Debt Serv Monthly'!$B$20:$B$823,'H-32A-WP06 - Debt Service'!$B74)</f>
        <v>0</v>
      </c>
      <c r="K74" s="439">
        <f>SUMIFS('H-32A-WP06a - Debt Serv Monthly'!R$20:R$823,'H-32A-WP06a - Debt Serv Monthly'!$B$20:$B$823,'H-32A-WP06 - Debt Service'!$B74)</f>
        <v>0</v>
      </c>
      <c r="L74" s="439">
        <v>0</v>
      </c>
      <c r="M74" s="439"/>
      <c r="N74" s="439">
        <v>0</v>
      </c>
      <c r="O74" s="439">
        <v>0</v>
      </c>
      <c r="P74" s="439">
        <v>0</v>
      </c>
      <c r="Q74" s="439">
        <v>0</v>
      </c>
      <c r="R74" s="439">
        <v>0</v>
      </c>
      <c r="S74" s="439">
        <v>0</v>
      </c>
      <c r="T74" s="439">
        <v>0</v>
      </c>
      <c r="U74" s="439">
        <f t="shared" si="4"/>
        <v>0</v>
      </c>
      <c r="W74" s="267">
        <f t="shared" si="2"/>
        <v>2062</v>
      </c>
      <c r="X74" s="269">
        <f>SUMIFS('H-32A-WP06a - Debt Serv Monthly'!AA$20:AA$823,'H-32A-WP06a - Debt Serv Monthly'!$B$20:$B$823,'H-32A-WP06 - Debt Service'!$B74)</f>
        <v>0</v>
      </c>
      <c r="Y74" s="269">
        <f>SUMIFS('H-32A-WP06a - Debt Serv Monthly'!AB$20:AB$823,'H-32A-WP06a - Debt Serv Monthly'!$B$20:$B$823,'H-32A-WP06 - Debt Service'!$B74)</f>
        <v>0</v>
      </c>
      <c r="Z74" s="269">
        <f>SUMIFS('H-32A-WP06a - Debt Serv Monthly'!AC$20:AC$823,'H-32A-WP06a - Debt Serv Monthly'!$B$20:$B$823,'H-32A-WP06 - Debt Service'!$B74)</f>
        <v>0</v>
      </c>
      <c r="AA74" s="269">
        <f>SUMIFS('H-32A-WP06a - Debt Serv Monthly'!AD$20:AD$823,'H-32A-WP06a - Debt Serv Monthly'!$B$20:$B$823,'H-32A-WP06 - Debt Service'!$B74)</f>
        <v>0</v>
      </c>
      <c r="AB74" s="269">
        <f>SUMIFS('H-32A-WP06a - Debt Serv Monthly'!AE$20:AE$823,'H-32A-WP06a - Debt Serv Monthly'!$B$20:$B$823,'H-32A-WP06 - Debt Service'!$B74)</f>
        <v>0</v>
      </c>
      <c r="AC74" s="269">
        <f>SUMIFS('H-32A-WP06a - Debt Serv Monthly'!AF$20:AF$823,'H-32A-WP06a - Debt Serv Monthly'!$B$20:$B$823,'H-32A-WP06 - Debt Service'!$B74)</f>
        <v>0</v>
      </c>
      <c r="AD74" s="269">
        <f>SUMIFS('H-32A-WP06a - Debt Serv Monthly'!AG$20:AG$823,'H-32A-WP06a - Debt Serv Monthly'!$B$20:$B$823,'H-32A-WP06 - Debt Service'!$B74)</f>
        <v>0</v>
      </c>
      <c r="AE74" s="269">
        <f>SUMIFS('H-32A-WP06a - Debt Serv Monthly'!AH$20:AH$823,'H-32A-WP06a - Debt Serv Monthly'!$B$20:$B$823,'H-32A-WP06 - Debt Service'!$B74)</f>
        <v>0</v>
      </c>
      <c r="AF74" s="269">
        <f>SUMIFS('H-32A-WP06a - Debt Serv Monthly'!AI$20:AI$823,'H-32A-WP06a - Debt Serv Monthly'!$B$20:$B$823,'H-32A-WP06 - Debt Service'!$B74)</f>
        <v>0</v>
      </c>
      <c r="AG74" s="265">
        <f>SUMIFS('H-32A-WP06a - Debt Serv Monthly'!AJ$20:AJ$823,'H-32A-WP06a - Debt Serv Monthly'!$B$20:$B$823,'H-32A-WP06 - Debt Service'!$B74)</f>
        <v>0</v>
      </c>
      <c r="AH74" s="269">
        <f t="shared" si="0"/>
        <v>0</v>
      </c>
    </row>
    <row r="75" spans="2:34">
      <c r="B75" s="267">
        <f t="shared" si="1"/>
        <v>2063</v>
      </c>
      <c r="C75" s="439">
        <f>SUMIFS('H-32A-WP06a - Debt Serv Monthly'!$E$20:$E$823,'H-32A-WP06a - Debt Serv Monthly'!$B$20:$B$823,'H-32A-WP06 - Debt Service'!B75)</f>
        <v>0</v>
      </c>
      <c r="D75" s="439">
        <f>SUMIFS('H-32A-WP06a - Debt Serv Monthly'!F$20:F$823,'H-32A-WP06a - Debt Serv Monthly'!$B$20:$B$823,'H-32A-WP06 - Debt Service'!$B75)</f>
        <v>0</v>
      </c>
      <c r="E75" s="439">
        <f>SUMIFS('H-32A-WP06a - Debt Serv Monthly'!G$20:G$823,'H-32A-WP06a - Debt Serv Monthly'!$B$20:$B$823,'H-32A-WP06 - Debt Service'!$B75)</f>
        <v>0</v>
      </c>
      <c r="F75" s="439">
        <f>SUMIFS('H-32A-WP06a - Debt Serv Monthly'!H$20:H$823,'H-32A-WP06a - Debt Serv Monthly'!$B$20:$B$823,'H-32A-WP06 - Debt Service'!$B75)</f>
        <v>0</v>
      </c>
      <c r="G75" s="439">
        <v>0</v>
      </c>
      <c r="H75" s="439">
        <f>SUMIFS('H-32A-WP06a - Debt Serv Monthly'!J$20:J$823,'H-32A-WP06a - Debt Serv Monthly'!$B$20:$B$823,'H-32A-WP06 - Debt Service'!$B75)</f>
        <v>0</v>
      </c>
      <c r="I75" s="439">
        <f>SUMIFS('H-32A-WP06a - Debt Serv Monthly'!K$20:K$823,'H-32A-WP06a - Debt Serv Monthly'!$B$20:$B$823,'H-32A-WP06 - Debt Service'!$B75)</f>
        <v>0</v>
      </c>
      <c r="J75" s="439">
        <f>SUMIFS('H-32A-WP06a - Debt Serv Monthly'!R$20:R$823,'H-32A-WP06a - Debt Serv Monthly'!$B$20:$B$823,'H-32A-WP06 - Debt Service'!$B75)</f>
        <v>0</v>
      </c>
      <c r="K75" s="439">
        <f>SUMIFS('H-32A-WP06a - Debt Serv Monthly'!R$20:R$823,'H-32A-WP06a - Debt Serv Monthly'!$B$20:$B$823,'H-32A-WP06 - Debt Service'!$B75)</f>
        <v>0</v>
      </c>
      <c r="L75" s="439">
        <v>0</v>
      </c>
      <c r="M75" s="439"/>
      <c r="N75" s="439">
        <v>0</v>
      </c>
      <c r="O75" s="439">
        <v>0</v>
      </c>
      <c r="P75" s="439">
        <v>0</v>
      </c>
      <c r="Q75" s="439">
        <v>0</v>
      </c>
      <c r="R75" s="439">
        <v>0</v>
      </c>
      <c r="S75" s="439">
        <v>0</v>
      </c>
      <c r="T75" s="439">
        <v>0</v>
      </c>
      <c r="U75" s="439">
        <f t="shared" si="4"/>
        <v>0</v>
      </c>
      <c r="W75" s="267">
        <f t="shared" si="2"/>
        <v>2063</v>
      </c>
      <c r="X75" s="269">
        <f>SUMIFS('H-32A-WP06a - Debt Serv Monthly'!AA$20:AA$823,'H-32A-WP06a - Debt Serv Monthly'!$B$20:$B$823,'H-32A-WP06 - Debt Service'!$B75)</f>
        <v>0</v>
      </c>
      <c r="Y75" s="269">
        <f>SUMIFS('H-32A-WP06a - Debt Serv Monthly'!AB$20:AB$823,'H-32A-WP06a - Debt Serv Monthly'!$B$20:$B$823,'H-32A-WP06 - Debt Service'!$B75)</f>
        <v>0</v>
      </c>
      <c r="Z75" s="269">
        <f>SUMIFS('H-32A-WP06a - Debt Serv Monthly'!AC$20:AC$823,'H-32A-WP06a - Debt Serv Monthly'!$B$20:$B$823,'H-32A-WP06 - Debt Service'!$B75)</f>
        <v>0</v>
      </c>
      <c r="AA75" s="269">
        <f>SUMIFS('H-32A-WP06a - Debt Serv Monthly'!AD$20:AD$823,'H-32A-WP06a - Debt Serv Monthly'!$B$20:$B$823,'H-32A-WP06 - Debt Service'!$B75)</f>
        <v>0</v>
      </c>
      <c r="AB75" s="269">
        <f>SUMIFS('H-32A-WP06a - Debt Serv Monthly'!AE$20:AE$823,'H-32A-WP06a - Debt Serv Monthly'!$B$20:$B$823,'H-32A-WP06 - Debt Service'!$B75)</f>
        <v>0</v>
      </c>
      <c r="AC75" s="269">
        <f>SUMIFS('H-32A-WP06a - Debt Serv Monthly'!AF$20:AF$823,'H-32A-WP06a - Debt Serv Monthly'!$B$20:$B$823,'H-32A-WP06 - Debt Service'!$B75)</f>
        <v>0</v>
      </c>
      <c r="AD75" s="269">
        <f>SUMIFS('H-32A-WP06a - Debt Serv Monthly'!AG$20:AG$823,'H-32A-WP06a - Debt Serv Monthly'!$B$20:$B$823,'H-32A-WP06 - Debt Service'!$B75)</f>
        <v>0</v>
      </c>
      <c r="AE75" s="269">
        <f>SUMIFS('H-32A-WP06a - Debt Serv Monthly'!AH$20:AH$823,'H-32A-WP06a - Debt Serv Monthly'!$B$20:$B$823,'H-32A-WP06 - Debt Service'!$B75)</f>
        <v>0</v>
      </c>
      <c r="AF75" s="269">
        <f>SUMIFS('H-32A-WP06a - Debt Serv Monthly'!AI$20:AI$823,'H-32A-WP06a - Debt Serv Monthly'!$B$20:$B$823,'H-32A-WP06 - Debt Service'!$B75)</f>
        <v>0</v>
      </c>
      <c r="AG75" s="265">
        <f>SUMIFS('H-32A-WP06a - Debt Serv Monthly'!AJ$20:AJ$823,'H-32A-WP06a - Debt Serv Monthly'!$B$20:$B$823,'H-32A-WP06 - Debt Service'!$B75)</f>
        <v>0</v>
      </c>
      <c r="AH75" s="269">
        <f t="shared" si="0"/>
        <v>0</v>
      </c>
    </row>
    <row r="76" spans="2:34">
      <c r="B76" s="267">
        <f t="shared" si="1"/>
        <v>2064</v>
      </c>
      <c r="C76" s="439">
        <f>SUMIFS('H-32A-WP06a - Debt Serv Monthly'!$E$20:$E$823,'H-32A-WP06a - Debt Serv Monthly'!$B$20:$B$823,'H-32A-WP06 - Debt Service'!B76)</f>
        <v>0</v>
      </c>
      <c r="D76" s="439">
        <f>SUMIFS('H-32A-WP06a - Debt Serv Monthly'!F$20:F$823,'H-32A-WP06a - Debt Serv Monthly'!$B$20:$B$823,'H-32A-WP06 - Debt Service'!$B76)</f>
        <v>0</v>
      </c>
      <c r="E76" s="439">
        <f>SUMIFS('H-32A-WP06a - Debt Serv Monthly'!G$20:G$823,'H-32A-WP06a - Debt Serv Monthly'!$B$20:$B$823,'H-32A-WP06 - Debt Service'!$B76)</f>
        <v>0</v>
      </c>
      <c r="F76" s="439">
        <f>SUMIFS('H-32A-WP06a - Debt Serv Monthly'!H$20:H$823,'H-32A-WP06a - Debt Serv Monthly'!$B$20:$B$823,'H-32A-WP06 - Debt Service'!$B76)</f>
        <v>0</v>
      </c>
      <c r="G76" s="439">
        <v>0</v>
      </c>
      <c r="H76" s="439">
        <f>SUMIFS('H-32A-WP06a - Debt Serv Monthly'!J$20:J$823,'H-32A-WP06a - Debt Serv Monthly'!$B$20:$B$823,'H-32A-WP06 - Debt Service'!$B76)</f>
        <v>0</v>
      </c>
      <c r="I76" s="439">
        <f>SUMIFS('H-32A-WP06a - Debt Serv Monthly'!K$20:K$823,'H-32A-WP06a - Debt Serv Monthly'!$B$20:$B$823,'H-32A-WP06 - Debt Service'!$B76)</f>
        <v>0</v>
      </c>
      <c r="J76" s="439">
        <f>SUMIFS('H-32A-WP06a - Debt Serv Monthly'!R$20:R$823,'H-32A-WP06a - Debt Serv Monthly'!$B$20:$B$823,'H-32A-WP06 - Debt Service'!$B76)</f>
        <v>0</v>
      </c>
      <c r="K76" s="439">
        <f>SUMIFS('H-32A-WP06a - Debt Serv Monthly'!R$20:R$823,'H-32A-WP06a - Debt Serv Monthly'!$B$20:$B$823,'H-32A-WP06 - Debt Service'!$B76)</f>
        <v>0</v>
      </c>
      <c r="L76" s="439">
        <v>0</v>
      </c>
      <c r="M76" s="439"/>
      <c r="N76" s="439">
        <v>0</v>
      </c>
      <c r="O76" s="439">
        <v>0</v>
      </c>
      <c r="P76" s="439">
        <v>0</v>
      </c>
      <c r="Q76" s="439">
        <v>0</v>
      </c>
      <c r="R76" s="439">
        <v>0</v>
      </c>
      <c r="S76" s="439">
        <v>0</v>
      </c>
      <c r="T76" s="439">
        <v>0</v>
      </c>
      <c r="U76" s="439">
        <f t="shared" si="4"/>
        <v>0</v>
      </c>
      <c r="W76" s="267">
        <f t="shared" si="2"/>
        <v>2064</v>
      </c>
      <c r="X76" s="269">
        <f>SUMIFS('H-32A-WP06a - Debt Serv Monthly'!AA$20:AA$823,'H-32A-WP06a - Debt Serv Monthly'!$B$20:$B$823,'H-32A-WP06 - Debt Service'!$B76)</f>
        <v>0</v>
      </c>
      <c r="Y76" s="269">
        <f>SUMIFS('H-32A-WP06a - Debt Serv Monthly'!AB$20:AB$823,'H-32A-WP06a - Debt Serv Monthly'!$B$20:$B$823,'H-32A-WP06 - Debt Service'!$B76)</f>
        <v>0</v>
      </c>
      <c r="Z76" s="269">
        <f>SUMIFS('H-32A-WP06a - Debt Serv Monthly'!AC$20:AC$823,'H-32A-WP06a - Debt Serv Monthly'!$B$20:$B$823,'H-32A-WP06 - Debt Service'!$B76)</f>
        <v>0</v>
      </c>
      <c r="AA76" s="269">
        <f>SUMIFS('H-32A-WP06a - Debt Serv Monthly'!AD$20:AD$823,'H-32A-WP06a - Debt Serv Monthly'!$B$20:$B$823,'H-32A-WP06 - Debt Service'!$B76)</f>
        <v>0</v>
      </c>
      <c r="AB76" s="269">
        <f>SUMIFS('H-32A-WP06a - Debt Serv Monthly'!AE$20:AE$823,'H-32A-WP06a - Debt Serv Monthly'!$B$20:$B$823,'H-32A-WP06 - Debt Service'!$B76)</f>
        <v>0</v>
      </c>
      <c r="AC76" s="269">
        <f>SUMIFS('H-32A-WP06a - Debt Serv Monthly'!AF$20:AF$823,'H-32A-WP06a - Debt Serv Monthly'!$B$20:$B$823,'H-32A-WP06 - Debt Service'!$B76)</f>
        <v>0</v>
      </c>
      <c r="AD76" s="269">
        <f>SUMIFS('H-32A-WP06a - Debt Serv Monthly'!AG$20:AG$823,'H-32A-WP06a - Debt Serv Monthly'!$B$20:$B$823,'H-32A-WP06 - Debt Service'!$B76)</f>
        <v>0</v>
      </c>
      <c r="AE76" s="269">
        <f>SUMIFS('H-32A-WP06a - Debt Serv Monthly'!AH$20:AH$823,'H-32A-WP06a - Debt Serv Monthly'!$B$20:$B$823,'H-32A-WP06 - Debt Service'!$B76)</f>
        <v>0</v>
      </c>
      <c r="AF76" s="269">
        <f>SUMIFS('H-32A-WP06a - Debt Serv Monthly'!AI$20:AI$823,'H-32A-WP06a - Debt Serv Monthly'!$B$20:$B$823,'H-32A-WP06 - Debt Service'!$B76)</f>
        <v>0</v>
      </c>
      <c r="AG76" s="265">
        <f>SUMIFS('H-32A-WP06a - Debt Serv Monthly'!AJ$20:AJ$823,'H-32A-WP06a - Debt Serv Monthly'!$B$20:$B$823,'H-32A-WP06 - Debt Service'!$B76)</f>
        <v>0</v>
      </c>
      <c r="AH76" s="269">
        <f t="shared" si="0"/>
        <v>0</v>
      </c>
    </row>
    <row r="77" spans="2:34">
      <c r="B77" s="267">
        <f t="shared" si="1"/>
        <v>2065</v>
      </c>
      <c r="C77" s="439">
        <f>SUMIFS('H-32A-WP06a - Debt Serv Monthly'!$E$20:$E$823,'H-32A-WP06a - Debt Serv Monthly'!$B$20:$B$823,'H-32A-WP06 - Debt Service'!B77)</f>
        <v>0</v>
      </c>
      <c r="D77" s="439">
        <f>SUMIFS('H-32A-WP06a - Debt Serv Monthly'!F$20:F$823,'H-32A-WP06a - Debt Serv Monthly'!$B$20:$B$823,'H-32A-WP06 - Debt Service'!$B77)</f>
        <v>0</v>
      </c>
      <c r="E77" s="439">
        <f>SUMIFS('H-32A-WP06a - Debt Serv Monthly'!G$20:G$823,'H-32A-WP06a - Debt Serv Monthly'!$B$20:$B$823,'H-32A-WP06 - Debt Service'!$B77)</f>
        <v>0</v>
      </c>
      <c r="F77" s="439">
        <f>SUMIFS('H-32A-WP06a - Debt Serv Monthly'!H$20:H$823,'H-32A-WP06a - Debt Serv Monthly'!$B$20:$B$823,'H-32A-WP06 - Debt Service'!$B77)</f>
        <v>0</v>
      </c>
      <c r="G77" s="439">
        <v>0</v>
      </c>
      <c r="H77" s="439">
        <f>SUMIFS('H-32A-WP06a - Debt Serv Monthly'!J$20:J$823,'H-32A-WP06a - Debt Serv Monthly'!$B$20:$B$823,'H-32A-WP06 - Debt Service'!$B77)</f>
        <v>0</v>
      </c>
      <c r="I77" s="439">
        <f>SUMIFS('H-32A-WP06a - Debt Serv Monthly'!K$20:K$823,'H-32A-WP06a - Debt Serv Monthly'!$B$20:$B$823,'H-32A-WP06 - Debt Service'!$B77)</f>
        <v>0</v>
      </c>
      <c r="J77" s="439">
        <f>SUMIFS('H-32A-WP06a - Debt Serv Monthly'!R$20:R$823,'H-32A-WP06a - Debt Serv Monthly'!$B$20:$B$823,'H-32A-WP06 - Debt Service'!$B77)</f>
        <v>0</v>
      </c>
      <c r="K77" s="439">
        <f>SUMIFS('H-32A-WP06a - Debt Serv Monthly'!R$20:R$823,'H-32A-WP06a - Debt Serv Monthly'!$B$20:$B$823,'H-32A-WP06 - Debt Service'!$B77)</f>
        <v>0</v>
      </c>
      <c r="L77" s="439">
        <v>0</v>
      </c>
      <c r="M77" s="439"/>
      <c r="N77" s="439">
        <v>0</v>
      </c>
      <c r="O77" s="439">
        <v>0</v>
      </c>
      <c r="P77" s="439">
        <v>0</v>
      </c>
      <c r="Q77" s="439">
        <v>0</v>
      </c>
      <c r="R77" s="439">
        <v>0</v>
      </c>
      <c r="S77" s="439">
        <v>0</v>
      </c>
      <c r="T77" s="439">
        <v>0</v>
      </c>
      <c r="U77" s="439">
        <f t="shared" si="4"/>
        <v>0</v>
      </c>
      <c r="W77" s="267">
        <f t="shared" si="2"/>
        <v>2065</v>
      </c>
      <c r="X77" s="269">
        <f>SUMIFS('H-32A-WP06a - Debt Serv Monthly'!AA$20:AA$823,'H-32A-WP06a - Debt Serv Monthly'!$B$20:$B$823,'H-32A-WP06 - Debt Service'!$B77)</f>
        <v>0</v>
      </c>
      <c r="Y77" s="269">
        <f>SUMIFS('H-32A-WP06a - Debt Serv Monthly'!AB$20:AB$823,'H-32A-WP06a - Debt Serv Monthly'!$B$20:$B$823,'H-32A-WP06 - Debt Service'!$B77)</f>
        <v>0</v>
      </c>
      <c r="Z77" s="269">
        <f>SUMIFS('H-32A-WP06a - Debt Serv Monthly'!AC$20:AC$823,'H-32A-WP06a - Debt Serv Monthly'!$B$20:$B$823,'H-32A-WP06 - Debt Service'!$B77)</f>
        <v>0</v>
      </c>
      <c r="AA77" s="269">
        <f>SUMIFS('H-32A-WP06a - Debt Serv Monthly'!AD$20:AD$823,'H-32A-WP06a - Debt Serv Monthly'!$B$20:$B$823,'H-32A-WP06 - Debt Service'!$B77)</f>
        <v>0</v>
      </c>
      <c r="AB77" s="269">
        <f>SUMIFS('H-32A-WP06a - Debt Serv Monthly'!AE$20:AE$823,'H-32A-WP06a - Debt Serv Monthly'!$B$20:$B$823,'H-32A-WP06 - Debt Service'!$B77)</f>
        <v>0</v>
      </c>
      <c r="AC77" s="269">
        <f>SUMIFS('H-32A-WP06a - Debt Serv Monthly'!AF$20:AF$823,'H-32A-WP06a - Debt Serv Monthly'!$B$20:$B$823,'H-32A-WP06 - Debt Service'!$B77)</f>
        <v>0</v>
      </c>
      <c r="AD77" s="269">
        <f>SUMIFS('H-32A-WP06a - Debt Serv Monthly'!AG$20:AG$823,'H-32A-WP06a - Debt Serv Monthly'!$B$20:$B$823,'H-32A-WP06 - Debt Service'!$B77)</f>
        <v>0</v>
      </c>
      <c r="AE77" s="269">
        <f>SUMIFS('H-32A-WP06a - Debt Serv Monthly'!AH$20:AH$823,'H-32A-WP06a - Debt Serv Monthly'!$B$20:$B$823,'H-32A-WP06 - Debt Service'!$B77)</f>
        <v>0</v>
      </c>
      <c r="AF77" s="269">
        <f>SUMIFS('H-32A-WP06a - Debt Serv Monthly'!AI$20:AI$823,'H-32A-WP06a - Debt Serv Monthly'!$B$20:$B$823,'H-32A-WP06 - Debt Service'!$B77)</f>
        <v>0</v>
      </c>
      <c r="AG77" s="265">
        <f>SUMIFS('H-32A-WP06a - Debt Serv Monthly'!AJ$20:AJ$823,'H-32A-WP06a - Debt Serv Monthly'!$B$20:$B$823,'H-32A-WP06 - Debt Service'!$B77)</f>
        <v>0</v>
      </c>
      <c r="AH77" s="269">
        <f t="shared" si="0"/>
        <v>0</v>
      </c>
    </row>
    <row r="78" spans="2:34">
      <c r="B78" s="267">
        <f t="shared" si="1"/>
        <v>2066</v>
      </c>
      <c r="C78" s="439">
        <f>SUMIFS('H-32A-WP06a - Debt Serv Monthly'!$E$20:$E$823,'H-32A-WP06a - Debt Serv Monthly'!$B$20:$B$823,'H-32A-WP06 - Debt Service'!B78)</f>
        <v>0</v>
      </c>
      <c r="D78" s="439">
        <f>SUMIFS('H-32A-WP06a - Debt Serv Monthly'!F$20:F$823,'H-32A-WP06a - Debt Serv Monthly'!$B$20:$B$823,'H-32A-WP06 - Debt Service'!$B78)</f>
        <v>0</v>
      </c>
      <c r="E78" s="439">
        <f>SUMIFS('H-32A-WP06a - Debt Serv Monthly'!G$20:G$823,'H-32A-WP06a - Debt Serv Monthly'!$B$20:$B$823,'H-32A-WP06 - Debt Service'!$B78)</f>
        <v>0</v>
      </c>
      <c r="F78" s="439">
        <f>SUMIFS('H-32A-WP06a - Debt Serv Monthly'!H$20:H$823,'H-32A-WP06a - Debt Serv Monthly'!$B$20:$B$823,'H-32A-WP06 - Debt Service'!$B78)</f>
        <v>0</v>
      </c>
      <c r="G78" s="439">
        <v>0</v>
      </c>
      <c r="H78" s="439">
        <f>SUMIFS('H-32A-WP06a - Debt Serv Monthly'!J$20:J$823,'H-32A-WP06a - Debt Serv Monthly'!$B$20:$B$823,'H-32A-WP06 - Debt Service'!$B78)</f>
        <v>0</v>
      </c>
      <c r="I78" s="439">
        <f>SUMIFS('H-32A-WP06a - Debt Serv Monthly'!K$20:K$823,'H-32A-WP06a - Debt Serv Monthly'!$B$20:$B$823,'H-32A-WP06 - Debt Service'!$B78)</f>
        <v>0</v>
      </c>
      <c r="J78" s="439">
        <f>SUMIFS('H-32A-WP06a - Debt Serv Monthly'!R$20:R$823,'H-32A-WP06a - Debt Serv Monthly'!$B$20:$B$823,'H-32A-WP06 - Debt Service'!$B78)</f>
        <v>0</v>
      </c>
      <c r="K78" s="439">
        <f>SUMIFS('H-32A-WP06a - Debt Serv Monthly'!R$20:R$823,'H-32A-WP06a - Debt Serv Monthly'!$B$20:$B$823,'H-32A-WP06 - Debt Service'!$B78)</f>
        <v>0</v>
      </c>
      <c r="L78" s="439">
        <v>0</v>
      </c>
      <c r="M78" s="439"/>
      <c r="N78" s="439">
        <v>0</v>
      </c>
      <c r="O78" s="439">
        <v>0</v>
      </c>
      <c r="P78" s="439">
        <v>0</v>
      </c>
      <c r="Q78" s="439">
        <v>0</v>
      </c>
      <c r="R78" s="439">
        <v>0</v>
      </c>
      <c r="S78" s="439">
        <v>0</v>
      </c>
      <c r="T78" s="439">
        <v>0</v>
      </c>
      <c r="U78" s="439">
        <f t="shared" si="4"/>
        <v>0</v>
      </c>
      <c r="W78" s="267">
        <f t="shared" si="2"/>
        <v>2066</v>
      </c>
      <c r="X78" s="269">
        <f>SUMIFS('H-32A-WP06a - Debt Serv Monthly'!AA$20:AA$823,'H-32A-WP06a - Debt Serv Monthly'!$B$20:$B$823,'H-32A-WP06 - Debt Service'!$B78)</f>
        <v>0</v>
      </c>
      <c r="Y78" s="269">
        <f>SUMIFS('H-32A-WP06a - Debt Serv Monthly'!AB$20:AB$823,'H-32A-WP06a - Debt Serv Monthly'!$B$20:$B$823,'H-32A-WP06 - Debt Service'!$B78)</f>
        <v>0</v>
      </c>
      <c r="Z78" s="269">
        <f>SUMIFS('H-32A-WP06a - Debt Serv Monthly'!AC$20:AC$823,'H-32A-WP06a - Debt Serv Monthly'!$B$20:$B$823,'H-32A-WP06 - Debt Service'!$B78)</f>
        <v>0</v>
      </c>
      <c r="AA78" s="269">
        <f>SUMIFS('H-32A-WP06a - Debt Serv Monthly'!AD$20:AD$823,'H-32A-WP06a - Debt Serv Monthly'!$B$20:$B$823,'H-32A-WP06 - Debt Service'!$B78)</f>
        <v>0</v>
      </c>
      <c r="AB78" s="269">
        <f>SUMIFS('H-32A-WP06a - Debt Serv Monthly'!AE$20:AE$823,'H-32A-WP06a - Debt Serv Monthly'!$B$20:$B$823,'H-32A-WP06 - Debt Service'!$B78)</f>
        <v>0</v>
      </c>
      <c r="AC78" s="269">
        <f>SUMIFS('H-32A-WP06a - Debt Serv Monthly'!AF$20:AF$823,'H-32A-WP06a - Debt Serv Monthly'!$B$20:$B$823,'H-32A-WP06 - Debt Service'!$B78)</f>
        <v>0</v>
      </c>
      <c r="AD78" s="269">
        <f>SUMIFS('H-32A-WP06a - Debt Serv Monthly'!AG$20:AG$823,'H-32A-WP06a - Debt Serv Monthly'!$B$20:$B$823,'H-32A-WP06 - Debt Service'!$B78)</f>
        <v>0</v>
      </c>
      <c r="AE78" s="269">
        <f>SUMIFS('H-32A-WP06a - Debt Serv Monthly'!AH$20:AH$823,'H-32A-WP06a - Debt Serv Monthly'!$B$20:$B$823,'H-32A-WP06 - Debt Service'!$B78)</f>
        <v>0</v>
      </c>
      <c r="AF78" s="269">
        <f>SUMIFS('H-32A-WP06a - Debt Serv Monthly'!AI$20:AI$823,'H-32A-WP06a - Debt Serv Monthly'!$B$20:$B$823,'H-32A-WP06 - Debt Service'!$B78)</f>
        <v>0</v>
      </c>
      <c r="AG78" s="265">
        <f>SUMIFS('H-32A-WP06a - Debt Serv Monthly'!AJ$20:AJ$823,'H-32A-WP06a - Debt Serv Monthly'!$B$20:$B$823,'H-32A-WP06 - Debt Service'!$B78)</f>
        <v>0</v>
      </c>
      <c r="AH78" s="269">
        <f t="shared" si="0"/>
        <v>0</v>
      </c>
    </row>
    <row r="79" spans="2:34">
      <c r="B79" s="267">
        <f t="shared" si="1"/>
        <v>2067</v>
      </c>
      <c r="C79" s="439">
        <f>SUMIFS('H-32A-WP06a - Debt Serv Monthly'!$E$20:$E$823,'H-32A-WP06a - Debt Serv Monthly'!$B$20:$B$823,'H-32A-WP06 - Debt Service'!B79)</f>
        <v>0</v>
      </c>
      <c r="D79" s="439">
        <f>SUMIFS('H-32A-WP06a - Debt Serv Monthly'!F$20:F$823,'H-32A-WP06a - Debt Serv Monthly'!$B$20:$B$823,'H-32A-WP06 - Debt Service'!$B79)</f>
        <v>0</v>
      </c>
      <c r="E79" s="439">
        <f>SUMIFS('H-32A-WP06a - Debt Serv Monthly'!G$20:G$823,'H-32A-WP06a - Debt Serv Monthly'!$B$20:$B$823,'H-32A-WP06 - Debt Service'!$B79)</f>
        <v>0</v>
      </c>
      <c r="F79" s="439">
        <f>SUMIFS('H-32A-WP06a - Debt Serv Monthly'!H$20:H$823,'H-32A-WP06a - Debt Serv Monthly'!$B$20:$B$823,'H-32A-WP06 - Debt Service'!$B79)</f>
        <v>0</v>
      </c>
      <c r="G79" s="439">
        <v>0</v>
      </c>
      <c r="H79" s="439">
        <f>SUMIFS('H-32A-WP06a - Debt Serv Monthly'!J$20:J$823,'H-32A-WP06a - Debt Serv Monthly'!$B$20:$B$823,'H-32A-WP06 - Debt Service'!$B79)</f>
        <v>0</v>
      </c>
      <c r="I79" s="439">
        <f>SUMIFS('H-32A-WP06a - Debt Serv Monthly'!K$20:K$823,'H-32A-WP06a - Debt Serv Monthly'!$B$20:$B$823,'H-32A-WP06 - Debt Service'!$B79)</f>
        <v>0</v>
      </c>
      <c r="J79" s="439">
        <f>SUMIFS('H-32A-WP06a - Debt Serv Monthly'!R$20:R$823,'H-32A-WP06a - Debt Serv Monthly'!$B$20:$B$823,'H-32A-WP06 - Debt Service'!$B79)</f>
        <v>0</v>
      </c>
      <c r="K79" s="439">
        <f>SUMIFS('H-32A-WP06a - Debt Serv Monthly'!R$20:R$823,'H-32A-WP06a - Debt Serv Monthly'!$B$20:$B$823,'H-32A-WP06 - Debt Service'!$B79)</f>
        <v>0</v>
      </c>
      <c r="L79" s="439">
        <v>0</v>
      </c>
      <c r="M79" s="439"/>
      <c r="N79" s="439">
        <v>0</v>
      </c>
      <c r="O79" s="439">
        <v>0</v>
      </c>
      <c r="P79" s="439">
        <v>0</v>
      </c>
      <c r="Q79" s="439">
        <v>0</v>
      </c>
      <c r="R79" s="439">
        <v>0</v>
      </c>
      <c r="S79" s="439">
        <v>0</v>
      </c>
      <c r="T79" s="439">
        <v>0</v>
      </c>
      <c r="U79" s="439">
        <f t="shared" si="4"/>
        <v>0</v>
      </c>
      <c r="W79" s="267">
        <f t="shared" si="2"/>
        <v>2067</v>
      </c>
      <c r="X79" s="269">
        <f>SUMIFS('H-32A-WP06a - Debt Serv Monthly'!AA$20:AA$823,'H-32A-WP06a - Debt Serv Monthly'!$B$20:$B$823,'H-32A-WP06 - Debt Service'!$B79)</f>
        <v>0</v>
      </c>
      <c r="Y79" s="269">
        <f>SUMIFS('H-32A-WP06a - Debt Serv Monthly'!AB$20:AB$823,'H-32A-WP06a - Debt Serv Monthly'!$B$20:$B$823,'H-32A-WP06 - Debt Service'!$B79)</f>
        <v>0</v>
      </c>
      <c r="Z79" s="269">
        <f>SUMIFS('H-32A-WP06a - Debt Serv Monthly'!AC$20:AC$823,'H-32A-WP06a - Debt Serv Monthly'!$B$20:$B$823,'H-32A-WP06 - Debt Service'!$B79)</f>
        <v>0</v>
      </c>
      <c r="AA79" s="269">
        <f>SUMIFS('H-32A-WP06a - Debt Serv Monthly'!AD$20:AD$823,'H-32A-WP06a - Debt Serv Monthly'!$B$20:$B$823,'H-32A-WP06 - Debt Service'!$B79)</f>
        <v>0</v>
      </c>
      <c r="AB79" s="269">
        <f>SUMIFS('H-32A-WP06a - Debt Serv Monthly'!AE$20:AE$823,'H-32A-WP06a - Debt Serv Monthly'!$B$20:$B$823,'H-32A-WP06 - Debt Service'!$B79)</f>
        <v>0</v>
      </c>
      <c r="AC79" s="269">
        <f>SUMIFS('H-32A-WP06a - Debt Serv Monthly'!AF$20:AF$823,'H-32A-WP06a - Debt Serv Monthly'!$B$20:$B$823,'H-32A-WP06 - Debt Service'!$B79)</f>
        <v>0</v>
      </c>
      <c r="AD79" s="269">
        <f>SUMIFS('H-32A-WP06a - Debt Serv Monthly'!AG$20:AG$823,'H-32A-WP06a - Debt Serv Monthly'!$B$20:$B$823,'H-32A-WP06 - Debt Service'!$B79)</f>
        <v>0</v>
      </c>
      <c r="AE79" s="269">
        <f>SUMIFS('H-32A-WP06a - Debt Serv Monthly'!AH$20:AH$823,'H-32A-WP06a - Debt Serv Monthly'!$B$20:$B$823,'H-32A-WP06 - Debt Service'!$B79)</f>
        <v>0</v>
      </c>
      <c r="AF79" s="269">
        <f>SUMIFS('H-32A-WP06a - Debt Serv Monthly'!AI$20:AI$823,'H-32A-WP06a - Debt Serv Monthly'!$B$20:$B$823,'H-32A-WP06 - Debt Service'!$B79)</f>
        <v>0</v>
      </c>
      <c r="AG79" s="265">
        <f>SUMIFS('H-32A-WP06a - Debt Serv Monthly'!AJ$20:AJ$823,'H-32A-WP06a - Debt Serv Monthly'!$B$20:$B$823,'H-32A-WP06 - Debt Service'!$B79)</f>
        <v>0</v>
      </c>
      <c r="AH79" s="269">
        <f t="shared" si="0"/>
        <v>0</v>
      </c>
    </row>
    <row r="80" spans="2:34">
      <c r="B80" s="267">
        <f t="shared" si="1"/>
        <v>2068</v>
      </c>
      <c r="C80" s="439">
        <f>SUMIFS('H-32A-WP06a - Debt Serv Monthly'!$E$20:$E$823,'H-32A-WP06a - Debt Serv Monthly'!$B$20:$B$823,'H-32A-WP06 - Debt Service'!B80)</f>
        <v>0</v>
      </c>
      <c r="D80" s="439">
        <f>SUMIFS('H-32A-WP06a - Debt Serv Monthly'!F$20:F$823,'H-32A-WP06a - Debt Serv Monthly'!$B$20:$B$823,'H-32A-WP06 - Debt Service'!$B80)</f>
        <v>0</v>
      </c>
      <c r="E80" s="439">
        <f>SUMIFS('H-32A-WP06a - Debt Serv Monthly'!G$20:G$823,'H-32A-WP06a - Debt Serv Monthly'!$B$20:$B$823,'H-32A-WP06 - Debt Service'!$B80)</f>
        <v>0</v>
      </c>
      <c r="F80" s="439">
        <f>SUMIFS('H-32A-WP06a - Debt Serv Monthly'!H$20:H$823,'H-32A-WP06a - Debt Serv Monthly'!$B$20:$B$823,'H-32A-WP06 - Debt Service'!$B80)</f>
        <v>0</v>
      </c>
      <c r="G80" s="439">
        <v>0</v>
      </c>
      <c r="H80" s="439">
        <f>SUMIFS('H-32A-WP06a - Debt Serv Monthly'!J$20:J$823,'H-32A-WP06a - Debt Serv Monthly'!$B$20:$B$823,'H-32A-WP06 - Debt Service'!$B80)</f>
        <v>0</v>
      </c>
      <c r="I80" s="439">
        <f>SUMIFS('H-32A-WP06a - Debt Serv Monthly'!K$20:K$823,'H-32A-WP06a - Debt Serv Monthly'!$B$20:$B$823,'H-32A-WP06 - Debt Service'!$B80)</f>
        <v>0</v>
      </c>
      <c r="J80" s="439">
        <f>SUMIFS('H-32A-WP06a - Debt Serv Monthly'!R$20:R$823,'H-32A-WP06a - Debt Serv Monthly'!$B$20:$B$823,'H-32A-WP06 - Debt Service'!$B80)</f>
        <v>0</v>
      </c>
      <c r="K80" s="439">
        <f>SUMIFS('H-32A-WP06a - Debt Serv Monthly'!R$20:R$823,'H-32A-WP06a - Debt Serv Monthly'!$B$20:$B$823,'H-32A-WP06 - Debt Service'!$B80)</f>
        <v>0</v>
      </c>
      <c r="L80" s="439">
        <v>0</v>
      </c>
      <c r="M80" s="439"/>
      <c r="N80" s="439">
        <v>0</v>
      </c>
      <c r="O80" s="439">
        <v>0</v>
      </c>
      <c r="P80" s="439">
        <v>0</v>
      </c>
      <c r="Q80" s="439">
        <v>0</v>
      </c>
      <c r="R80" s="439">
        <v>0</v>
      </c>
      <c r="S80" s="439">
        <v>0</v>
      </c>
      <c r="T80" s="439">
        <v>0</v>
      </c>
      <c r="U80" s="439">
        <f t="shared" si="4"/>
        <v>0</v>
      </c>
      <c r="W80" s="267">
        <f t="shared" si="2"/>
        <v>2068</v>
      </c>
      <c r="X80" s="269">
        <f>SUMIFS('H-32A-WP06a - Debt Serv Monthly'!AA$20:AA$823,'H-32A-WP06a - Debt Serv Monthly'!$B$20:$B$823,'H-32A-WP06 - Debt Service'!$B80)</f>
        <v>0</v>
      </c>
      <c r="Y80" s="269">
        <f>SUMIFS('H-32A-WP06a - Debt Serv Monthly'!AB$20:AB$823,'H-32A-WP06a - Debt Serv Monthly'!$B$20:$B$823,'H-32A-WP06 - Debt Service'!$B80)</f>
        <v>0</v>
      </c>
      <c r="Z80" s="269">
        <f>SUMIFS('H-32A-WP06a - Debt Serv Monthly'!AC$20:AC$823,'H-32A-WP06a - Debt Serv Monthly'!$B$20:$B$823,'H-32A-WP06 - Debt Service'!$B80)</f>
        <v>0</v>
      </c>
      <c r="AA80" s="269">
        <f>SUMIFS('H-32A-WP06a - Debt Serv Monthly'!AD$20:AD$823,'H-32A-WP06a - Debt Serv Monthly'!$B$20:$B$823,'H-32A-WP06 - Debt Service'!$B80)</f>
        <v>0</v>
      </c>
      <c r="AB80" s="269">
        <f>SUMIFS('H-32A-WP06a - Debt Serv Monthly'!AE$20:AE$823,'H-32A-WP06a - Debt Serv Monthly'!$B$20:$B$823,'H-32A-WP06 - Debt Service'!$B80)</f>
        <v>0</v>
      </c>
      <c r="AC80" s="269">
        <f>SUMIFS('H-32A-WP06a - Debt Serv Monthly'!AF$20:AF$823,'H-32A-WP06a - Debt Serv Monthly'!$B$20:$B$823,'H-32A-WP06 - Debt Service'!$B80)</f>
        <v>0</v>
      </c>
      <c r="AD80" s="269">
        <f>SUMIFS('H-32A-WP06a - Debt Serv Monthly'!AG$20:AG$823,'H-32A-WP06a - Debt Serv Monthly'!$B$20:$B$823,'H-32A-WP06 - Debt Service'!$B80)</f>
        <v>0</v>
      </c>
      <c r="AE80" s="269">
        <f>SUMIFS('H-32A-WP06a - Debt Serv Monthly'!AH$20:AH$823,'H-32A-WP06a - Debt Serv Monthly'!$B$20:$B$823,'H-32A-WP06 - Debt Service'!$B80)</f>
        <v>0</v>
      </c>
      <c r="AF80" s="269">
        <f>SUMIFS('H-32A-WP06a - Debt Serv Monthly'!AI$20:AI$823,'H-32A-WP06a - Debt Serv Monthly'!$B$20:$B$823,'H-32A-WP06 - Debt Service'!$B80)</f>
        <v>0</v>
      </c>
      <c r="AG80" s="265">
        <f>SUMIFS('H-32A-WP06a - Debt Serv Monthly'!AJ$20:AJ$823,'H-32A-WP06a - Debt Serv Monthly'!$B$20:$B$823,'H-32A-WP06 - Debt Service'!$B80)</f>
        <v>0</v>
      </c>
      <c r="AH80" s="269">
        <f t="shared" si="0"/>
        <v>0</v>
      </c>
    </row>
    <row r="81" spans="2:34">
      <c r="B81" s="267">
        <f t="shared" si="1"/>
        <v>2069</v>
      </c>
      <c r="C81" s="439">
        <f>SUMIFS('H-32A-WP06a - Debt Serv Monthly'!$E$20:$E$823,'H-32A-WP06a - Debt Serv Monthly'!$B$20:$B$823,'H-32A-WP06 - Debt Service'!B81)</f>
        <v>0</v>
      </c>
      <c r="D81" s="439">
        <f>SUMIFS('H-32A-WP06a - Debt Serv Monthly'!F$20:F$823,'H-32A-WP06a - Debt Serv Monthly'!$B$20:$B$823,'H-32A-WP06 - Debt Service'!$B81)</f>
        <v>0</v>
      </c>
      <c r="E81" s="439">
        <f>SUMIFS('H-32A-WP06a - Debt Serv Monthly'!G$20:G$823,'H-32A-WP06a - Debt Serv Monthly'!$B$20:$B$823,'H-32A-WP06 - Debt Service'!$B81)</f>
        <v>0</v>
      </c>
      <c r="F81" s="439">
        <f>SUMIFS('H-32A-WP06a - Debt Serv Monthly'!H$20:H$823,'H-32A-WP06a - Debt Serv Monthly'!$B$20:$B$823,'H-32A-WP06 - Debt Service'!$B81)</f>
        <v>0</v>
      </c>
      <c r="G81" s="439">
        <v>0</v>
      </c>
      <c r="H81" s="439">
        <f>SUMIFS('H-32A-WP06a - Debt Serv Monthly'!J$20:J$823,'H-32A-WP06a - Debt Serv Monthly'!$B$20:$B$823,'H-32A-WP06 - Debt Service'!$B81)</f>
        <v>0</v>
      </c>
      <c r="I81" s="439">
        <f>SUMIFS('H-32A-WP06a - Debt Serv Monthly'!K$20:K$823,'H-32A-WP06a - Debt Serv Monthly'!$B$20:$B$823,'H-32A-WP06 - Debt Service'!$B81)</f>
        <v>0</v>
      </c>
      <c r="J81" s="439">
        <f>SUMIFS('H-32A-WP06a - Debt Serv Monthly'!R$20:R$823,'H-32A-WP06a - Debt Serv Monthly'!$B$20:$B$823,'H-32A-WP06 - Debt Service'!$B81)</f>
        <v>0</v>
      </c>
      <c r="K81" s="439">
        <f>SUMIFS('H-32A-WP06a - Debt Serv Monthly'!R$20:R$823,'H-32A-WP06a - Debt Serv Monthly'!$B$20:$B$823,'H-32A-WP06 - Debt Service'!$B81)</f>
        <v>0</v>
      </c>
      <c r="L81" s="439">
        <v>0</v>
      </c>
      <c r="M81" s="439"/>
      <c r="N81" s="439">
        <v>0</v>
      </c>
      <c r="O81" s="439">
        <v>0</v>
      </c>
      <c r="P81" s="439">
        <v>0</v>
      </c>
      <c r="Q81" s="439">
        <v>0</v>
      </c>
      <c r="R81" s="439">
        <v>0</v>
      </c>
      <c r="S81" s="439">
        <v>0</v>
      </c>
      <c r="T81" s="439">
        <v>0</v>
      </c>
      <c r="U81" s="439">
        <f t="shared" si="4"/>
        <v>0</v>
      </c>
      <c r="W81" s="267">
        <f t="shared" si="2"/>
        <v>2069</v>
      </c>
      <c r="X81" s="269">
        <f>SUMIFS('H-32A-WP06a - Debt Serv Monthly'!AA$20:AA$823,'H-32A-WP06a - Debt Serv Monthly'!$B$20:$B$823,'H-32A-WP06 - Debt Service'!$B81)</f>
        <v>0</v>
      </c>
      <c r="Y81" s="269">
        <f>SUMIFS('H-32A-WP06a - Debt Serv Monthly'!AB$20:AB$823,'H-32A-WP06a - Debt Serv Monthly'!$B$20:$B$823,'H-32A-WP06 - Debt Service'!$B81)</f>
        <v>0</v>
      </c>
      <c r="Z81" s="269">
        <f>SUMIFS('H-32A-WP06a - Debt Serv Monthly'!AC$20:AC$823,'H-32A-WP06a - Debt Serv Monthly'!$B$20:$B$823,'H-32A-WP06 - Debt Service'!$B81)</f>
        <v>0</v>
      </c>
      <c r="AA81" s="269">
        <f>SUMIFS('H-32A-WP06a - Debt Serv Monthly'!AD$20:AD$823,'H-32A-WP06a - Debt Serv Monthly'!$B$20:$B$823,'H-32A-WP06 - Debt Service'!$B81)</f>
        <v>0</v>
      </c>
      <c r="AB81" s="269">
        <f>SUMIFS('H-32A-WP06a - Debt Serv Monthly'!AE$20:AE$823,'H-32A-WP06a - Debt Serv Monthly'!$B$20:$B$823,'H-32A-WP06 - Debt Service'!$B81)</f>
        <v>0</v>
      </c>
      <c r="AC81" s="269">
        <f>SUMIFS('H-32A-WP06a - Debt Serv Monthly'!AF$20:AF$823,'H-32A-WP06a - Debt Serv Monthly'!$B$20:$B$823,'H-32A-WP06 - Debt Service'!$B81)</f>
        <v>0</v>
      </c>
      <c r="AD81" s="269">
        <f>SUMIFS('H-32A-WP06a - Debt Serv Monthly'!AG$20:AG$823,'H-32A-WP06a - Debt Serv Monthly'!$B$20:$B$823,'H-32A-WP06 - Debt Service'!$B81)</f>
        <v>0</v>
      </c>
      <c r="AE81" s="269">
        <f>SUMIFS('H-32A-WP06a - Debt Serv Monthly'!AH$20:AH$823,'H-32A-WP06a - Debt Serv Monthly'!$B$20:$B$823,'H-32A-WP06 - Debt Service'!$B81)</f>
        <v>0</v>
      </c>
      <c r="AF81" s="269">
        <f>SUMIFS('H-32A-WP06a - Debt Serv Monthly'!AI$20:AI$823,'H-32A-WP06a - Debt Serv Monthly'!$B$20:$B$823,'H-32A-WP06 - Debt Service'!$B81)</f>
        <v>0</v>
      </c>
      <c r="AG81" s="265">
        <f>SUMIFS('H-32A-WP06a - Debt Serv Monthly'!AJ$20:AJ$823,'H-32A-WP06a - Debt Serv Monthly'!$B$20:$B$823,'H-32A-WP06 - Debt Service'!$B81)</f>
        <v>0</v>
      </c>
      <c r="AH81" s="269">
        <f t="shared" si="0"/>
        <v>0</v>
      </c>
    </row>
    <row r="82" spans="2:34">
      <c r="B82" s="267">
        <f t="shared" si="1"/>
        <v>2070</v>
      </c>
      <c r="C82" s="439">
        <f>SUMIFS('H-32A-WP06a - Debt Serv Monthly'!$E$20:$E$823,'H-32A-WP06a - Debt Serv Monthly'!$B$20:$B$823,'H-32A-WP06 - Debt Service'!B82)</f>
        <v>0</v>
      </c>
      <c r="D82" s="439">
        <f>SUMIFS('H-32A-WP06a - Debt Serv Monthly'!F$20:F$823,'H-32A-WP06a - Debt Serv Monthly'!$B$20:$B$823,'H-32A-WP06 - Debt Service'!$B82)</f>
        <v>0</v>
      </c>
      <c r="E82" s="439">
        <f>SUMIFS('H-32A-WP06a - Debt Serv Monthly'!G$20:G$823,'H-32A-WP06a - Debt Serv Monthly'!$B$20:$B$823,'H-32A-WP06 - Debt Service'!$B82)</f>
        <v>0</v>
      </c>
      <c r="F82" s="439">
        <f>SUMIFS('H-32A-WP06a - Debt Serv Monthly'!H$20:H$823,'H-32A-WP06a - Debt Serv Monthly'!$B$20:$B$823,'H-32A-WP06 - Debt Service'!$B82)</f>
        <v>0</v>
      </c>
      <c r="G82" s="439">
        <v>0</v>
      </c>
      <c r="H82" s="439">
        <f>SUMIFS('H-32A-WP06a - Debt Serv Monthly'!J$20:J$823,'H-32A-WP06a - Debt Serv Monthly'!$B$20:$B$823,'H-32A-WP06 - Debt Service'!$B82)</f>
        <v>0</v>
      </c>
      <c r="I82" s="439">
        <f>SUMIFS('H-32A-WP06a - Debt Serv Monthly'!K$20:K$823,'H-32A-WP06a - Debt Serv Monthly'!$B$20:$B$823,'H-32A-WP06 - Debt Service'!$B82)</f>
        <v>0</v>
      </c>
      <c r="J82" s="439">
        <f>SUMIFS('H-32A-WP06a - Debt Serv Monthly'!R$20:R$823,'H-32A-WP06a - Debt Serv Monthly'!$B$20:$B$823,'H-32A-WP06 - Debt Service'!$B82)</f>
        <v>0</v>
      </c>
      <c r="K82" s="439">
        <f>SUMIFS('H-32A-WP06a - Debt Serv Monthly'!R$20:R$823,'H-32A-WP06a - Debt Serv Monthly'!$B$20:$B$823,'H-32A-WP06 - Debt Service'!$B82)</f>
        <v>0</v>
      </c>
      <c r="L82" s="439">
        <v>0</v>
      </c>
      <c r="M82" s="439"/>
      <c r="N82" s="439">
        <v>0</v>
      </c>
      <c r="O82" s="439">
        <v>0</v>
      </c>
      <c r="P82" s="439">
        <v>0</v>
      </c>
      <c r="Q82" s="439">
        <v>0</v>
      </c>
      <c r="R82" s="439">
        <v>0</v>
      </c>
      <c r="S82" s="439">
        <v>0</v>
      </c>
      <c r="T82" s="439">
        <v>0</v>
      </c>
      <c r="U82" s="439">
        <f t="shared" si="4"/>
        <v>0</v>
      </c>
      <c r="W82" s="267">
        <f t="shared" si="2"/>
        <v>2070</v>
      </c>
      <c r="X82" s="269">
        <f>SUMIFS('H-32A-WP06a - Debt Serv Monthly'!AA$20:AA$823,'H-32A-WP06a - Debt Serv Monthly'!$B$20:$B$823,'H-32A-WP06 - Debt Service'!$B82)</f>
        <v>0</v>
      </c>
      <c r="Y82" s="269">
        <f>SUMIFS('H-32A-WP06a - Debt Serv Monthly'!AB$20:AB$823,'H-32A-WP06a - Debt Serv Monthly'!$B$20:$B$823,'H-32A-WP06 - Debt Service'!$B82)</f>
        <v>0</v>
      </c>
      <c r="Z82" s="269">
        <f>SUMIFS('H-32A-WP06a - Debt Serv Monthly'!AC$20:AC$823,'H-32A-WP06a - Debt Serv Monthly'!$B$20:$B$823,'H-32A-WP06 - Debt Service'!$B82)</f>
        <v>0</v>
      </c>
      <c r="AA82" s="269">
        <f>SUMIFS('H-32A-WP06a - Debt Serv Monthly'!AD$20:AD$823,'H-32A-WP06a - Debt Serv Monthly'!$B$20:$B$823,'H-32A-WP06 - Debt Service'!$B82)</f>
        <v>0</v>
      </c>
      <c r="AB82" s="269">
        <f>SUMIFS('H-32A-WP06a - Debt Serv Monthly'!AE$20:AE$823,'H-32A-WP06a - Debt Serv Monthly'!$B$20:$B$823,'H-32A-WP06 - Debt Service'!$B82)</f>
        <v>0</v>
      </c>
      <c r="AC82" s="269">
        <f>SUMIFS('H-32A-WP06a - Debt Serv Monthly'!AF$20:AF$823,'H-32A-WP06a - Debt Serv Monthly'!$B$20:$B$823,'H-32A-WP06 - Debt Service'!$B82)</f>
        <v>0</v>
      </c>
      <c r="AD82" s="269">
        <f>SUMIFS('H-32A-WP06a - Debt Serv Monthly'!AG$20:AG$823,'H-32A-WP06a - Debt Serv Monthly'!$B$20:$B$823,'H-32A-WP06 - Debt Service'!$B82)</f>
        <v>0</v>
      </c>
      <c r="AE82" s="269">
        <f>SUMIFS('H-32A-WP06a - Debt Serv Monthly'!AH$20:AH$823,'H-32A-WP06a - Debt Serv Monthly'!$B$20:$B$823,'H-32A-WP06 - Debt Service'!$B82)</f>
        <v>0</v>
      </c>
      <c r="AF82" s="269">
        <f>SUMIFS('H-32A-WP06a - Debt Serv Monthly'!AI$20:AI$823,'H-32A-WP06a - Debt Serv Monthly'!$B$20:$B$823,'H-32A-WP06 - Debt Service'!$B82)</f>
        <v>0</v>
      </c>
      <c r="AG82" s="265">
        <f>SUMIFS('H-32A-WP06a - Debt Serv Monthly'!AJ$20:AJ$823,'H-32A-WP06a - Debt Serv Monthly'!$B$20:$B$823,'H-32A-WP06 - Debt Service'!$B82)</f>
        <v>0</v>
      </c>
      <c r="AH82" s="269">
        <f t="shared" si="0"/>
        <v>0</v>
      </c>
    </row>
    <row r="83" spans="2:34">
      <c r="B83" s="267">
        <f t="shared" si="1"/>
        <v>2071</v>
      </c>
      <c r="C83" s="439">
        <f>SUMIFS('H-32A-WP06a - Debt Serv Monthly'!$E$20:$E$823,'H-32A-WP06a - Debt Serv Monthly'!$B$20:$B$823,'H-32A-WP06 - Debt Service'!B83)</f>
        <v>0</v>
      </c>
      <c r="D83" s="439">
        <f>SUMIFS('H-32A-WP06a - Debt Serv Monthly'!F$20:F$823,'H-32A-WP06a - Debt Serv Monthly'!$B$20:$B$823,'H-32A-WP06 - Debt Service'!$B83)</f>
        <v>0</v>
      </c>
      <c r="E83" s="439">
        <f>SUMIFS('H-32A-WP06a - Debt Serv Monthly'!G$20:G$823,'H-32A-WP06a - Debt Serv Monthly'!$B$20:$B$823,'H-32A-WP06 - Debt Service'!$B83)</f>
        <v>0</v>
      </c>
      <c r="F83" s="439">
        <f>SUMIFS('H-32A-WP06a - Debt Serv Monthly'!H$20:H$823,'H-32A-WP06a - Debt Serv Monthly'!$B$20:$B$823,'H-32A-WP06 - Debt Service'!$B83)</f>
        <v>0</v>
      </c>
      <c r="G83" s="439">
        <v>0</v>
      </c>
      <c r="H83" s="439">
        <f>SUMIFS('H-32A-WP06a - Debt Serv Monthly'!J$20:J$823,'H-32A-WP06a - Debt Serv Monthly'!$B$20:$B$823,'H-32A-WP06 - Debt Service'!$B83)</f>
        <v>0</v>
      </c>
      <c r="I83" s="439">
        <f>SUMIFS('H-32A-WP06a - Debt Serv Monthly'!K$20:K$823,'H-32A-WP06a - Debt Serv Monthly'!$B$20:$B$823,'H-32A-WP06 - Debt Service'!$B83)</f>
        <v>0</v>
      </c>
      <c r="J83" s="439">
        <f>SUMIFS('H-32A-WP06a - Debt Serv Monthly'!R$20:R$823,'H-32A-WP06a - Debt Serv Monthly'!$B$20:$B$823,'H-32A-WP06 - Debt Service'!$B83)</f>
        <v>0</v>
      </c>
      <c r="K83" s="439">
        <f>SUMIFS('H-32A-WP06a - Debt Serv Monthly'!R$20:R$823,'H-32A-WP06a - Debt Serv Monthly'!$B$20:$B$823,'H-32A-WP06 - Debt Service'!$B83)</f>
        <v>0</v>
      </c>
      <c r="L83" s="439">
        <v>0</v>
      </c>
      <c r="M83" s="439"/>
      <c r="N83" s="439">
        <v>0</v>
      </c>
      <c r="O83" s="439">
        <v>0</v>
      </c>
      <c r="P83" s="439">
        <v>0</v>
      </c>
      <c r="Q83" s="439">
        <v>0</v>
      </c>
      <c r="R83" s="439">
        <v>0</v>
      </c>
      <c r="S83" s="439">
        <v>0</v>
      </c>
      <c r="T83" s="439">
        <v>0</v>
      </c>
      <c r="U83" s="439">
        <f t="shared" si="4"/>
        <v>0</v>
      </c>
      <c r="W83" s="267">
        <f t="shared" si="2"/>
        <v>2071</v>
      </c>
      <c r="X83" s="269">
        <f>SUMIFS('H-32A-WP06a - Debt Serv Monthly'!AA$20:AA$823,'H-32A-WP06a - Debt Serv Monthly'!$B$20:$B$823,'H-32A-WP06 - Debt Service'!$B83)</f>
        <v>0</v>
      </c>
      <c r="Y83" s="269">
        <f>SUMIFS('H-32A-WP06a - Debt Serv Monthly'!AB$20:AB$823,'H-32A-WP06a - Debt Serv Monthly'!$B$20:$B$823,'H-32A-WP06 - Debt Service'!$B83)</f>
        <v>0</v>
      </c>
      <c r="Z83" s="269">
        <f>SUMIFS('H-32A-WP06a - Debt Serv Monthly'!AC$20:AC$823,'H-32A-WP06a - Debt Serv Monthly'!$B$20:$B$823,'H-32A-WP06 - Debt Service'!$B83)</f>
        <v>0</v>
      </c>
      <c r="AA83" s="269">
        <f>SUMIFS('H-32A-WP06a - Debt Serv Monthly'!AD$20:AD$823,'H-32A-WP06a - Debt Serv Monthly'!$B$20:$B$823,'H-32A-WP06 - Debt Service'!$B83)</f>
        <v>0</v>
      </c>
      <c r="AB83" s="269">
        <f>SUMIFS('H-32A-WP06a - Debt Serv Monthly'!AE$20:AE$823,'H-32A-WP06a - Debt Serv Monthly'!$B$20:$B$823,'H-32A-WP06 - Debt Service'!$B83)</f>
        <v>0</v>
      </c>
      <c r="AC83" s="269">
        <f>SUMIFS('H-32A-WP06a - Debt Serv Monthly'!AF$20:AF$823,'H-32A-WP06a - Debt Serv Monthly'!$B$20:$B$823,'H-32A-WP06 - Debt Service'!$B83)</f>
        <v>0</v>
      </c>
      <c r="AD83" s="269">
        <f>SUMIFS('H-32A-WP06a - Debt Serv Monthly'!AG$20:AG$823,'H-32A-WP06a - Debt Serv Monthly'!$B$20:$B$823,'H-32A-WP06 - Debt Service'!$B83)</f>
        <v>0</v>
      </c>
      <c r="AE83" s="269">
        <f>SUMIFS('H-32A-WP06a - Debt Serv Monthly'!AH$20:AH$823,'H-32A-WP06a - Debt Serv Monthly'!$B$20:$B$823,'H-32A-WP06 - Debt Service'!$B83)</f>
        <v>0</v>
      </c>
      <c r="AF83" s="269">
        <f>SUMIFS('H-32A-WP06a - Debt Serv Monthly'!AI$20:AI$823,'H-32A-WP06a - Debt Serv Monthly'!$B$20:$B$823,'H-32A-WP06 - Debt Service'!$B83)</f>
        <v>0</v>
      </c>
      <c r="AG83" s="265">
        <f>SUMIFS('H-32A-WP06a - Debt Serv Monthly'!AJ$20:AJ$823,'H-32A-WP06a - Debt Serv Monthly'!$B$20:$B$823,'H-32A-WP06 - Debt Service'!$B83)</f>
        <v>0</v>
      </c>
      <c r="AH83" s="269">
        <f t="shared" si="0"/>
        <v>0</v>
      </c>
    </row>
    <row r="84" spans="2:34">
      <c r="B84" s="267">
        <f t="shared" si="1"/>
        <v>2072</v>
      </c>
      <c r="C84" s="439">
        <f>SUMIFS('H-32A-WP06a - Debt Serv Monthly'!$E$20:$E$823,'H-32A-WP06a - Debt Serv Monthly'!$B$20:$B$823,'H-32A-WP06 - Debt Service'!B84)</f>
        <v>0</v>
      </c>
      <c r="D84" s="439">
        <f>SUMIFS('H-32A-WP06a - Debt Serv Monthly'!F$20:F$823,'H-32A-WP06a - Debt Serv Monthly'!$B$20:$B$823,'H-32A-WP06 - Debt Service'!$B84)</f>
        <v>0</v>
      </c>
      <c r="E84" s="439">
        <f>SUMIFS('H-32A-WP06a - Debt Serv Monthly'!G$20:G$823,'H-32A-WP06a - Debt Serv Monthly'!$B$20:$B$823,'H-32A-WP06 - Debt Service'!$B84)</f>
        <v>0</v>
      </c>
      <c r="F84" s="439">
        <f>SUMIFS('H-32A-WP06a - Debt Serv Monthly'!H$20:H$823,'H-32A-WP06a - Debt Serv Monthly'!$B$20:$B$823,'H-32A-WP06 - Debt Service'!$B84)</f>
        <v>0</v>
      </c>
      <c r="G84" s="439">
        <v>0</v>
      </c>
      <c r="H84" s="439">
        <f>SUMIFS('H-32A-WP06a - Debt Serv Monthly'!J$20:J$823,'H-32A-WP06a - Debt Serv Monthly'!$B$20:$B$823,'H-32A-WP06 - Debt Service'!$B84)</f>
        <v>0</v>
      </c>
      <c r="I84" s="439">
        <f>SUMIFS('H-32A-WP06a - Debt Serv Monthly'!K$20:K$823,'H-32A-WP06a - Debt Serv Monthly'!$B$20:$B$823,'H-32A-WP06 - Debt Service'!$B84)</f>
        <v>0</v>
      </c>
      <c r="J84" s="439">
        <f>SUMIFS('H-32A-WP06a - Debt Serv Monthly'!R$20:R$823,'H-32A-WP06a - Debt Serv Monthly'!$B$20:$B$823,'H-32A-WP06 - Debt Service'!$B84)</f>
        <v>0</v>
      </c>
      <c r="K84" s="439">
        <f>SUMIFS('H-32A-WP06a - Debt Serv Monthly'!R$20:R$823,'H-32A-WP06a - Debt Serv Monthly'!$B$20:$B$823,'H-32A-WP06 - Debt Service'!$B84)</f>
        <v>0</v>
      </c>
      <c r="L84" s="439">
        <v>0</v>
      </c>
      <c r="M84" s="439"/>
      <c r="N84" s="439">
        <v>0</v>
      </c>
      <c r="O84" s="439">
        <v>0</v>
      </c>
      <c r="P84" s="439">
        <v>0</v>
      </c>
      <c r="Q84" s="439">
        <v>0</v>
      </c>
      <c r="R84" s="439">
        <v>0</v>
      </c>
      <c r="S84" s="439">
        <v>0</v>
      </c>
      <c r="T84" s="439">
        <v>0</v>
      </c>
      <c r="U84" s="439">
        <f t="shared" si="4"/>
        <v>0</v>
      </c>
      <c r="W84" s="267">
        <f t="shared" si="2"/>
        <v>2072</v>
      </c>
      <c r="X84" s="269">
        <f>SUMIFS('H-32A-WP06a - Debt Serv Monthly'!AA$20:AA$823,'H-32A-WP06a - Debt Serv Monthly'!$B$20:$B$823,'H-32A-WP06 - Debt Service'!$B84)</f>
        <v>0</v>
      </c>
      <c r="Y84" s="269">
        <f>SUMIFS('H-32A-WP06a - Debt Serv Monthly'!AB$20:AB$823,'H-32A-WP06a - Debt Serv Monthly'!$B$20:$B$823,'H-32A-WP06 - Debt Service'!$B84)</f>
        <v>0</v>
      </c>
      <c r="Z84" s="269">
        <f>SUMIFS('H-32A-WP06a - Debt Serv Monthly'!AC$20:AC$823,'H-32A-WP06a - Debt Serv Monthly'!$B$20:$B$823,'H-32A-WP06 - Debt Service'!$B84)</f>
        <v>0</v>
      </c>
      <c r="AA84" s="269">
        <f>SUMIFS('H-32A-WP06a - Debt Serv Monthly'!AD$20:AD$823,'H-32A-WP06a - Debt Serv Monthly'!$B$20:$B$823,'H-32A-WP06 - Debt Service'!$B84)</f>
        <v>0</v>
      </c>
      <c r="AB84" s="269">
        <f>SUMIFS('H-32A-WP06a - Debt Serv Monthly'!AE$20:AE$823,'H-32A-WP06a - Debt Serv Monthly'!$B$20:$B$823,'H-32A-WP06 - Debt Service'!$B84)</f>
        <v>0</v>
      </c>
      <c r="AC84" s="269">
        <f>SUMIFS('H-32A-WP06a - Debt Serv Monthly'!AF$20:AF$823,'H-32A-WP06a - Debt Serv Monthly'!$B$20:$B$823,'H-32A-WP06 - Debt Service'!$B84)</f>
        <v>0</v>
      </c>
      <c r="AD84" s="269">
        <f>SUMIFS('H-32A-WP06a - Debt Serv Monthly'!AG$20:AG$823,'H-32A-WP06a - Debt Serv Monthly'!$B$20:$B$823,'H-32A-WP06 - Debt Service'!$B84)</f>
        <v>0</v>
      </c>
      <c r="AE84" s="269">
        <f>SUMIFS('H-32A-WP06a - Debt Serv Monthly'!AH$20:AH$823,'H-32A-WP06a - Debt Serv Monthly'!$B$20:$B$823,'H-32A-WP06 - Debt Service'!$B84)</f>
        <v>0</v>
      </c>
      <c r="AF84" s="269">
        <f>SUMIFS('H-32A-WP06a - Debt Serv Monthly'!AI$20:AI$823,'H-32A-WP06a - Debt Serv Monthly'!$B$20:$B$823,'H-32A-WP06 - Debt Service'!$B84)</f>
        <v>0</v>
      </c>
      <c r="AG84" s="265">
        <f>SUMIFS('H-32A-WP06a - Debt Serv Monthly'!AJ$20:AJ$823,'H-32A-WP06a - Debt Serv Monthly'!$B$20:$B$823,'H-32A-WP06 - Debt Service'!$B84)</f>
        <v>0</v>
      </c>
      <c r="AH84" s="269">
        <f t="shared" si="0"/>
        <v>0</v>
      </c>
    </row>
    <row r="85" spans="2:34">
      <c r="B85" s="267">
        <f t="shared" si="1"/>
        <v>2073</v>
      </c>
      <c r="C85" s="439">
        <f>SUMIFS('H-32A-WP06a - Debt Serv Monthly'!$E$20:$E$823,'H-32A-WP06a - Debt Serv Monthly'!$B$20:$B$823,'H-32A-WP06 - Debt Service'!B85)</f>
        <v>0</v>
      </c>
      <c r="D85" s="439">
        <f>SUMIFS('H-32A-WP06a - Debt Serv Monthly'!F$20:F$823,'H-32A-WP06a - Debt Serv Monthly'!$B$20:$B$823,'H-32A-WP06 - Debt Service'!$B85)</f>
        <v>0</v>
      </c>
      <c r="E85" s="439">
        <f>SUMIFS('H-32A-WP06a - Debt Serv Monthly'!G$20:G$823,'H-32A-WP06a - Debt Serv Monthly'!$B$20:$B$823,'H-32A-WP06 - Debt Service'!$B85)</f>
        <v>0</v>
      </c>
      <c r="F85" s="439">
        <f>SUMIFS('H-32A-WP06a - Debt Serv Monthly'!H$20:H$823,'H-32A-WP06a - Debt Serv Monthly'!$B$20:$B$823,'H-32A-WP06 - Debt Service'!$B85)</f>
        <v>0</v>
      </c>
      <c r="G85" s="439">
        <v>0</v>
      </c>
      <c r="H85" s="439">
        <f>SUMIFS('H-32A-WP06a - Debt Serv Monthly'!J$20:J$823,'H-32A-WP06a - Debt Serv Monthly'!$B$20:$B$823,'H-32A-WP06 - Debt Service'!$B85)</f>
        <v>0</v>
      </c>
      <c r="I85" s="439">
        <f>SUMIFS('H-32A-WP06a - Debt Serv Monthly'!K$20:K$823,'H-32A-WP06a - Debt Serv Monthly'!$B$20:$B$823,'H-32A-WP06 - Debt Service'!$B85)</f>
        <v>0</v>
      </c>
      <c r="J85" s="439">
        <f>SUMIFS('H-32A-WP06a - Debt Serv Monthly'!R$20:R$823,'H-32A-WP06a - Debt Serv Monthly'!$B$20:$B$823,'H-32A-WP06 - Debt Service'!$B85)</f>
        <v>0</v>
      </c>
      <c r="K85" s="439">
        <f>SUMIFS('H-32A-WP06a - Debt Serv Monthly'!R$20:R$823,'H-32A-WP06a - Debt Serv Monthly'!$B$20:$B$823,'H-32A-WP06 - Debt Service'!$B85)</f>
        <v>0</v>
      </c>
      <c r="L85" s="439">
        <v>0</v>
      </c>
      <c r="M85" s="439"/>
      <c r="N85" s="439">
        <v>0</v>
      </c>
      <c r="O85" s="439">
        <v>0</v>
      </c>
      <c r="P85" s="439">
        <v>0</v>
      </c>
      <c r="Q85" s="439">
        <v>0</v>
      </c>
      <c r="R85" s="439">
        <v>0</v>
      </c>
      <c r="S85" s="439">
        <v>0</v>
      </c>
      <c r="T85" s="439">
        <v>0</v>
      </c>
      <c r="U85" s="439">
        <f t="shared" si="4"/>
        <v>0</v>
      </c>
      <c r="W85" s="267">
        <f t="shared" si="2"/>
        <v>2073</v>
      </c>
      <c r="X85" s="269">
        <f>SUMIFS('H-32A-WP06a - Debt Serv Monthly'!AA$20:AA$823,'H-32A-WP06a - Debt Serv Monthly'!$B$20:$B$823,'H-32A-WP06 - Debt Service'!$B85)</f>
        <v>0</v>
      </c>
      <c r="Y85" s="269">
        <f>SUMIFS('H-32A-WP06a - Debt Serv Monthly'!AB$20:AB$823,'H-32A-WP06a - Debt Serv Monthly'!$B$20:$B$823,'H-32A-WP06 - Debt Service'!$B85)</f>
        <v>0</v>
      </c>
      <c r="Z85" s="269">
        <f>SUMIFS('H-32A-WP06a - Debt Serv Monthly'!AC$20:AC$823,'H-32A-WP06a - Debt Serv Monthly'!$B$20:$B$823,'H-32A-WP06 - Debt Service'!$B85)</f>
        <v>0</v>
      </c>
      <c r="AA85" s="269">
        <f>SUMIFS('H-32A-WP06a - Debt Serv Monthly'!AD$20:AD$823,'H-32A-WP06a - Debt Serv Monthly'!$B$20:$B$823,'H-32A-WP06 - Debt Service'!$B85)</f>
        <v>0</v>
      </c>
      <c r="AB85" s="269">
        <f>SUMIFS('H-32A-WP06a - Debt Serv Monthly'!AE$20:AE$823,'H-32A-WP06a - Debt Serv Monthly'!$B$20:$B$823,'H-32A-WP06 - Debt Service'!$B85)</f>
        <v>0</v>
      </c>
      <c r="AC85" s="269">
        <f>SUMIFS('H-32A-WP06a - Debt Serv Monthly'!AF$20:AF$823,'H-32A-WP06a - Debt Serv Monthly'!$B$20:$B$823,'H-32A-WP06 - Debt Service'!$B85)</f>
        <v>0</v>
      </c>
      <c r="AD85" s="269">
        <f>SUMIFS('H-32A-WP06a - Debt Serv Monthly'!AG$20:AG$823,'H-32A-WP06a - Debt Serv Monthly'!$B$20:$B$823,'H-32A-WP06 - Debt Service'!$B85)</f>
        <v>0</v>
      </c>
      <c r="AE85" s="269">
        <f>SUMIFS('H-32A-WP06a - Debt Serv Monthly'!AH$20:AH$823,'H-32A-WP06a - Debt Serv Monthly'!$B$20:$B$823,'H-32A-WP06 - Debt Service'!$B85)</f>
        <v>0</v>
      </c>
      <c r="AF85" s="269">
        <f>SUMIFS('H-32A-WP06a - Debt Serv Monthly'!AI$20:AI$823,'H-32A-WP06a - Debt Serv Monthly'!$B$20:$B$823,'H-32A-WP06 - Debt Service'!$B85)</f>
        <v>0</v>
      </c>
      <c r="AG85" s="265">
        <f>SUMIFS('H-32A-WP06a - Debt Serv Monthly'!AJ$20:AJ$823,'H-32A-WP06a - Debt Serv Monthly'!$B$20:$B$823,'H-32A-WP06 - Debt Service'!$B85)</f>
        <v>0</v>
      </c>
      <c r="AH85" s="269">
        <f t="shared" si="0"/>
        <v>0</v>
      </c>
    </row>
    <row r="86" spans="2:34">
      <c r="B86" s="267">
        <f t="shared" si="1"/>
        <v>2074</v>
      </c>
      <c r="C86" s="439">
        <f>SUMIFS('H-32A-WP06a - Debt Serv Monthly'!$E$20:$E$823,'H-32A-WP06a - Debt Serv Monthly'!$B$20:$B$823,'H-32A-WP06 - Debt Service'!B86)</f>
        <v>0</v>
      </c>
      <c r="D86" s="439">
        <f>SUMIFS('H-32A-WP06a - Debt Serv Monthly'!F$20:F$823,'H-32A-WP06a - Debt Serv Monthly'!$B$20:$B$823,'H-32A-WP06 - Debt Service'!$B86)</f>
        <v>0</v>
      </c>
      <c r="E86" s="439">
        <f>SUMIFS('H-32A-WP06a - Debt Serv Monthly'!G$20:G$823,'H-32A-WP06a - Debt Serv Monthly'!$B$20:$B$823,'H-32A-WP06 - Debt Service'!$B86)</f>
        <v>0</v>
      </c>
      <c r="F86" s="439">
        <f>SUMIFS('H-32A-WP06a - Debt Serv Monthly'!H$20:H$823,'H-32A-WP06a - Debt Serv Monthly'!$B$20:$B$823,'H-32A-WP06 - Debt Service'!$B86)</f>
        <v>0</v>
      </c>
      <c r="G86" s="439">
        <v>0</v>
      </c>
      <c r="H86" s="439">
        <f>SUMIFS('H-32A-WP06a - Debt Serv Monthly'!J$20:J$823,'H-32A-WP06a - Debt Serv Monthly'!$B$20:$B$823,'H-32A-WP06 - Debt Service'!$B86)</f>
        <v>0</v>
      </c>
      <c r="I86" s="439">
        <f>SUMIFS('H-32A-WP06a - Debt Serv Monthly'!K$20:K$823,'H-32A-WP06a - Debt Serv Monthly'!$B$20:$B$823,'H-32A-WP06 - Debt Service'!$B86)</f>
        <v>0</v>
      </c>
      <c r="J86" s="439">
        <f>SUMIFS('H-32A-WP06a - Debt Serv Monthly'!R$20:R$823,'H-32A-WP06a - Debt Serv Monthly'!$B$20:$B$823,'H-32A-WP06 - Debt Service'!$B86)</f>
        <v>0</v>
      </c>
      <c r="K86" s="439">
        <f>SUMIFS('H-32A-WP06a - Debt Serv Monthly'!R$20:R$823,'H-32A-WP06a - Debt Serv Monthly'!$B$20:$B$823,'H-32A-WP06 - Debt Service'!$B86)</f>
        <v>0</v>
      </c>
      <c r="L86" s="439">
        <v>0</v>
      </c>
      <c r="M86" s="439"/>
      <c r="N86" s="439">
        <v>0</v>
      </c>
      <c r="O86" s="439">
        <v>0</v>
      </c>
      <c r="P86" s="439">
        <v>0</v>
      </c>
      <c r="Q86" s="439">
        <v>0</v>
      </c>
      <c r="R86" s="439">
        <v>0</v>
      </c>
      <c r="S86" s="439">
        <v>0</v>
      </c>
      <c r="T86" s="439">
        <v>0</v>
      </c>
      <c r="U86" s="439">
        <f t="shared" si="4"/>
        <v>0</v>
      </c>
      <c r="W86" s="267">
        <f t="shared" si="2"/>
        <v>2074</v>
      </c>
      <c r="X86" s="269">
        <f>SUMIFS('H-32A-WP06a - Debt Serv Monthly'!AA$20:AA$823,'H-32A-WP06a - Debt Serv Monthly'!$B$20:$B$823,'H-32A-WP06 - Debt Service'!$B86)</f>
        <v>0</v>
      </c>
      <c r="Y86" s="269">
        <f>SUMIFS('H-32A-WP06a - Debt Serv Monthly'!AB$20:AB$823,'H-32A-WP06a - Debt Serv Monthly'!$B$20:$B$823,'H-32A-WP06 - Debt Service'!$B86)</f>
        <v>0</v>
      </c>
      <c r="Z86" s="269">
        <f>SUMIFS('H-32A-WP06a - Debt Serv Monthly'!AC$20:AC$823,'H-32A-WP06a - Debt Serv Monthly'!$B$20:$B$823,'H-32A-WP06 - Debt Service'!$B86)</f>
        <v>0</v>
      </c>
      <c r="AA86" s="269">
        <f>SUMIFS('H-32A-WP06a - Debt Serv Monthly'!AD$20:AD$823,'H-32A-WP06a - Debt Serv Monthly'!$B$20:$B$823,'H-32A-WP06 - Debt Service'!$B86)</f>
        <v>0</v>
      </c>
      <c r="AB86" s="269">
        <f>SUMIFS('H-32A-WP06a - Debt Serv Monthly'!AE$20:AE$823,'H-32A-WP06a - Debt Serv Monthly'!$B$20:$B$823,'H-32A-WP06 - Debt Service'!$B86)</f>
        <v>0</v>
      </c>
      <c r="AC86" s="269">
        <f>SUMIFS('H-32A-WP06a - Debt Serv Monthly'!AF$20:AF$823,'H-32A-WP06a - Debt Serv Monthly'!$B$20:$B$823,'H-32A-WP06 - Debt Service'!$B86)</f>
        <v>0</v>
      </c>
      <c r="AD86" s="269">
        <f>SUMIFS('H-32A-WP06a - Debt Serv Monthly'!AG$20:AG$823,'H-32A-WP06a - Debt Serv Monthly'!$B$20:$B$823,'H-32A-WP06 - Debt Service'!$B86)</f>
        <v>0</v>
      </c>
      <c r="AE86" s="269">
        <f>SUMIFS('H-32A-WP06a - Debt Serv Monthly'!AH$20:AH$823,'H-32A-WP06a - Debt Serv Monthly'!$B$20:$B$823,'H-32A-WP06 - Debt Service'!$B86)</f>
        <v>0</v>
      </c>
      <c r="AF86" s="269">
        <f>SUMIFS('H-32A-WP06a - Debt Serv Monthly'!AI$20:AI$823,'H-32A-WP06a - Debt Serv Monthly'!$B$20:$B$823,'H-32A-WP06 - Debt Service'!$B86)</f>
        <v>0</v>
      </c>
      <c r="AG86" s="265">
        <f>SUMIFS('H-32A-WP06a - Debt Serv Monthly'!AJ$20:AJ$823,'H-32A-WP06a - Debt Serv Monthly'!$B$20:$B$823,'H-32A-WP06 - Debt Service'!$B86)</f>
        <v>0</v>
      </c>
      <c r="AH86" s="269">
        <f t="shared" si="0"/>
        <v>0</v>
      </c>
    </row>
    <row r="87" spans="2:34">
      <c r="B87" s="267">
        <f t="shared" si="1"/>
        <v>2075</v>
      </c>
      <c r="C87" s="439">
        <f>SUMIFS('H-32A-WP06a - Debt Serv Monthly'!$E$20:$E$823,'H-32A-WP06a - Debt Serv Monthly'!$B$20:$B$823,'H-32A-WP06 - Debt Service'!B87)</f>
        <v>0</v>
      </c>
      <c r="D87" s="439">
        <f>SUMIFS('H-32A-WP06a - Debt Serv Monthly'!F$20:F$823,'H-32A-WP06a - Debt Serv Monthly'!$B$20:$B$823,'H-32A-WP06 - Debt Service'!$B87)</f>
        <v>0</v>
      </c>
      <c r="E87" s="439">
        <f>SUMIFS('H-32A-WP06a - Debt Serv Monthly'!G$20:G$823,'H-32A-WP06a - Debt Serv Monthly'!$B$20:$B$823,'H-32A-WP06 - Debt Service'!$B87)</f>
        <v>0</v>
      </c>
      <c r="F87" s="439">
        <f>SUMIFS('H-32A-WP06a - Debt Serv Monthly'!H$20:H$823,'H-32A-WP06a - Debt Serv Monthly'!$B$20:$B$823,'H-32A-WP06 - Debt Service'!$B87)</f>
        <v>0</v>
      </c>
      <c r="G87" s="439">
        <v>0</v>
      </c>
      <c r="H87" s="439">
        <f>SUMIFS('H-32A-WP06a - Debt Serv Monthly'!J$20:J$823,'H-32A-WP06a - Debt Serv Monthly'!$B$20:$B$823,'H-32A-WP06 - Debt Service'!$B87)</f>
        <v>0</v>
      </c>
      <c r="I87" s="439">
        <f>SUMIFS('H-32A-WP06a - Debt Serv Monthly'!K$20:K$823,'H-32A-WP06a - Debt Serv Monthly'!$B$20:$B$823,'H-32A-WP06 - Debt Service'!$B87)</f>
        <v>0</v>
      </c>
      <c r="J87" s="439">
        <f>SUMIFS('H-32A-WP06a - Debt Serv Monthly'!R$20:R$823,'H-32A-WP06a - Debt Serv Monthly'!$B$20:$B$823,'H-32A-WP06 - Debt Service'!$B87)</f>
        <v>0</v>
      </c>
      <c r="K87" s="439">
        <f>SUMIFS('H-32A-WP06a - Debt Serv Monthly'!R$20:R$823,'H-32A-WP06a - Debt Serv Monthly'!$B$20:$B$823,'H-32A-WP06 - Debt Service'!$B87)</f>
        <v>0</v>
      </c>
      <c r="L87" s="439">
        <v>0</v>
      </c>
      <c r="M87" s="439"/>
      <c r="N87" s="439">
        <v>0</v>
      </c>
      <c r="O87" s="439">
        <v>0</v>
      </c>
      <c r="P87" s="439">
        <v>0</v>
      </c>
      <c r="Q87" s="439">
        <v>0</v>
      </c>
      <c r="R87" s="439">
        <v>0</v>
      </c>
      <c r="S87" s="439">
        <v>0</v>
      </c>
      <c r="T87" s="439">
        <v>0</v>
      </c>
      <c r="U87" s="439">
        <f t="shared" si="4"/>
        <v>0</v>
      </c>
      <c r="W87" s="267">
        <f t="shared" si="2"/>
        <v>2075</v>
      </c>
      <c r="X87" s="269">
        <f>SUMIFS('H-32A-WP06a - Debt Serv Monthly'!AA$20:AA$823,'H-32A-WP06a - Debt Serv Monthly'!$B$20:$B$823,'H-32A-WP06 - Debt Service'!$B87)</f>
        <v>0</v>
      </c>
      <c r="Y87" s="269">
        <f>SUMIFS('H-32A-WP06a - Debt Serv Monthly'!AB$20:AB$823,'H-32A-WP06a - Debt Serv Monthly'!$B$20:$B$823,'H-32A-WP06 - Debt Service'!$B87)</f>
        <v>0</v>
      </c>
      <c r="Z87" s="269">
        <f>SUMIFS('H-32A-WP06a - Debt Serv Monthly'!AC$20:AC$823,'H-32A-WP06a - Debt Serv Monthly'!$B$20:$B$823,'H-32A-WP06 - Debt Service'!$B87)</f>
        <v>0</v>
      </c>
      <c r="AA87" s="269">
        <f>SUMIFS('H-32A-WP06a - Debt Serv Monthly'!AD$20:AD$823,'H-32A-WP06a - Debt Serv Monthly'!$B$20:$B$823,'H-32A-WP06 - Debt Service'!$B87)</f>
        <v>0</v>
      </c>
      <c r="AB87" s="269">
        <f>SUMIFS('H-32A-WP06a - Debt Serv Monthly'!AE$20:AE$823,'H-32A-WP06a - Debt Serv Monthly'!$B$20:$B$823,'H-32A-WP06 - Debt Service'!$B87)</f>
        <v>0</v>
      </c>
      <c r="AC87" s="269">
        <f>SUMIFS('H-32A-WP06a - Debt Serv Monthly'!AF$20:AF$823,'H-32A-WP06a - Debt Serv Monthly'!$B$20:$B$823,'H-32A-WP06 - Debt Service'!$B87)</f>
        <v>0</v>
      </c>
      <c r="AD87" s="269">
        <f>SUMIFS('H-32A-WP06a - Debt Serv Monthly'!AG$20:AG$823,'H-32A-WP06a - Debt Serv Monthly'!$B$20:$B$823,'H-32A-WP06 - Debt Service'!$B87)</f>
        <v>0</v>
      </c>
      <c r="AE87" s="269">
        <f>SUMIFS('H-32A-WP06a - Debt Serv Monthly'!AH$20:AH$823,'H-32A-WP06a - Debt Serv Monthly'!$B$20:$B$823,'H-32A-WP06 - Debt Service'!$B87)</f>
        <v>0</v>
      </c>
      <c r="AF87" s="269">
        <f>SUMIFS('H-32A-WP06a - Debt Serv Monthly'!AI$20:AI$823,'H-32A-WP06a - Debt Serv Monthly'!$B$20:$B$823,'H-32A-WP06 - Debt Service'!$B87)</f>
        <v>0</v>
      </c>
      <c r="AG87" s="265">
        <f>SUMIFS('H-32A-WP06a - Debt Serv Monthly'!AJ$20:AJ$823,'H-32A-WP06a - Debt Serv Monthly'!$B$20:$B$823,'H-32A-WP06 - Debt Service'!$B87)</f>
        <v>0</v>
      </c>
      <c r="AH87" s="269">
        <f t="shared" si="0"/>
        <v>0</v>
      </c>
    </row>
    <row r="88" spans="2:34">
      <c r="B88" s="267">
        <f t="shared" si="1"/>
        <v>2076</v>
      </c>
      <c r="C88" s="439">
        <f>SUMIFS('H-32A-WP06a - Debt Serv Monthly'!$E$20:$E$823,'H-32A-WP06a - Debt Serv Monthly'!$B$20:$B$823,'H-32A-WP06 - Debt Service'!B88)</f>
        <v>0</v>
      </c>
      <c r="D88" s="439">
        <f>SUMIFS('H-32A-WP06a - Debt Serv Monthly'!F$20:F$823,'H-32A-WP06a - Debt Serv Monthly'!$B$20:$B$823,'H-32A-WP06 - Debt Service'!$B88)</f>
        <v>0</v>
      </c>
      <c r="E88" s="439">
        <f>SUMIFS('H-32A-WP06a - Debt Serv Monthly'!G$20:G$823,'H-32A-WP06a - Debt Serv Monthly'!$B$20:$B$823,'H-32A-WP06 - Debt Service'!$B88)</f>
        <v>0</v>
      </c>
      <c r="F88" s="439">
        <f>SUMIFS('H-32A-WP06a - Debt Serv Monthly'!H$20:H$823,'H-32A-WP06a - Debt Serv Monthly'!$B$20:$B$823,'H-32A-WP06 - Debt Service'!$B88)</f>
        <v>0</v>
      </c>
      <c r="G88" s="439">
        <v>0</v>
      </c>
      <c r="H88" s="439">
        <f>SUMIFS('H-32A-WP06a - Debt Serv Monthly'!J$20:J$823,'H-32A-WP06a - Debt Serv Monthly'!$B$20:$B$823,'H-32A-WP06 - Debt Service'!$B88)</f>
        <v>0</v>
      </c>
      <c r="I88" s="439">
        <f>SUMIFS('H-32A-WP06a - Debt Serv Monthly'!K$20:K$823,'H-32A-WP06a - Debt Serv Monthly'!$B$20:$B$823,'H-32A-WP06 - Debt Service'!$B88)</f>
        <v>0</v>
      </c>
      <c r="J88" s="439">
        <f>SUMIFS('H-32A-WP06a - Debt Serv Monthly'!R$20:R$823,'H-32A-WP06a - Debt Serv Monthly'!$B$20:$B$823,'H-32A-WP06 - Debt Service'!$B88)</f>
        <v>0</v>
      </c>
      <c r="K88" s="439">
        <f>SUMIFS('H-32A-WP06a - Debt Serv Monthly'!R$20:R$823,'H-32A-WP06a - Debt Serv Monthly'!$B$20:$B$823,'H-32A-WP06 - Debt Service'!$B88)</f>
        <v>0</v>
      </c>
      <c r="L88" s="439">
        <v>0</v>
      </c>
      <c r="M88" s="439"/>
      <c r="N88" s="439">
        <v>0</v>
      </c>
      <c r="O88" s="439">
        <v>0</v>
      </c>
      <c r="P88" s="439">
        <v>0</v>
      </c>
      <c r="Q88" s="439">
        <v>0</v>
      </c>
      <c r="R88" s="439">
        <v>0</v>
      </c>
      <c r="S88" s="439">
        <v>0</v>
      </c>
      <c r="T88" s="439">
        <v>0</v>
      </c>
      <c r="U88" s="439">
        <f t="shared" si="4"/>
        <v>0</v>
      </c>
      <c r="W88" s="267">
        <f t="shared" si="2"/>
        <v>2076</v>
      </c>
      <c r="X88" s="269">
        <f>SUMIFS('H-32A-WP06a - Debt Serv Monthly'!AA$20:AA$823,'H-32A-WP06a - Debt Serv Monthly'!$B$20:$B$823,'H-32A-WP06 - Debt Service'!$B88)</f>
        <v>0</v>
      </c>
      <c r="Y88" s="269">
        <f>SUMIFS('H-32A-WP06a - Debt Serv Monthly'!AB$20:AB$823,'H-32A-WP06a - Debt Serv Monthly'!$B$20:$B$823,'H-32A-WP06 - Debt Service'!$B88)</f>
        <v>0</v>
      </c>
      <c r="Z88" s="269">
        <f>SUMIFS('H-32A-WP06a - Debt Serv Monthly'!AC$20:AC$823,'H-32A-WP06a - Debt Serv Monthly'!$B$20:$B$823,'H-32A-WP06 - Debt Service'!$B88)</f>
        <v>0</v>
      </c>
      <c r="AA88" s="269">
        <f>SUMIFS('H-32A-WP06a - Debt Serv Monthly'!AD$20:AD$823,'H-32A-WP06a - Debt Serv Monthly'!$B$20:$B$823,'H-32A-WP06 - Debt Service'!$B88)</f>
        <v>0</v>
      </c>
      <c r="AB88" s="269">
        <f>SUMIFS('H-32A-WP06a - Debt Serv Monthly'!AE$20:AE$823,'H-32A-WP06a - Debt Serv Monthly'!$B$20:$B$823,'H-32A-WP06 - Debt Service'!$B88)</f>
        <v>0</v>
      </c>
      <c r="AC88" s="269">
        <f>SUMIFS('H-32A-WP06a - Debt Serv Monthly'!AF$20:AF$823,'H-32A-WP06a - Debt Serv Monthly'!$B$20:$B$823,'H-32A-WP06 - Debt Service'!$B88)</f>
        <v>0</v>
      </c>
      <c r="AD88" s="269">
        <f>SUMIFS('H-32A-WP06a - Debt Serv Monthly'!AG$20:AG$823,'H-32A-WP06a - Debt Serv Monthly'!$B$20:$B$823,'H-32A-WP06 - Debt Service'!$B88)</f>
        <v>0</v>
      </c>
      <c r="AE88" s="269">
        <f>SUMIFS('H-32A-WP06a - Debt Serv Monthly'!AH$20:AH$823,'H-32A-WP06a - Debt Serv Monthly'!$B$20:$B$823,'H-32A-WP06 - Debt Service'!$B88)</f>
        <v>0</v>
      </c>
      <c r="AF88" s="269">
        <f>SUMIFS('H-32A-WP06a - Debt Serv Monthly'!AI$20:AI$823,'H-32A-WP06a - Debt Serv Monthly'!$B$20:$B$823,'H-32A-WP06 - Debt Service'!$B88)</f>
        <v>0</v>
      </c>
      <c r="AG88" s="265">
        <f>SUMIFS('H-32A-WP06a - Debt Serv Monthly'!AJ$20:AJ$823,'H-32A-WP06a - Debt Serv Monthly'!$B$20:$B$823,'H-32A-WP06 - Debt Service'!$B88)</f>
        <v>0</v>
      </c>
      <c r="AH88" s="269">
        <f t="shared" si="0"/>
        <v>0</v>
      </c>
    </row>
    <row r="89" spans="2:34">
      <c r="B89" s="267">
        <f t="shared" si="1"/>
        <v>2077</v>
      </c>
      <c r="C89" s="439">
        <f>SUMIFS('H-32A-WP06a - Debt Serv Monthly'!$E$20:$E$823,'H-32A-WP06a - Debt Serv Monthly'!$B$20:$B$823,'H-32A-WP06 - Debt Service'!B89)</f>
        <v>0</v>
      </c>
      <c r="D89" s="439">
        <f>SUMIFS('H-32A-WP06a - Debt Serv Monthly'!F$20:F$823,'H-32A-WP06a - Debt Serv Monthly'!$B$20:$B$823,'H-32A-WP06 - Debt Service'!$B89)</f>
        <v>0</v>
      </c>
      <c r="E89" s="439">
        <f>SUMIFS('H-32A-WP06a - Debt Serv Monthly'!G$20:G$823,'H-32A-WP06a - Debt Serv Monthly'!$B$20:$B$823,'H-32A-WP06 - Debt Service'!$B89)</f>
        <v>0</v>
      </c>
      <c r="F89" s="439">
        <f>SUMIFS('H-32A-WP06a - Debt Serv Monthly'!H$20:H$823,'H-32A-WP06a - Debt Serv Monthly'!$B$20:$B$823,'H-32A-WP06 - Debt Service'!$B89)</f>
        <v>0</v>
      </c>
      <c r="G89" s="439">
        <v>0</v>
      </c>
      <c r="H89" s="439">
        <f>SUMIFS('H-32A-WP06a - Debt Serv Monthly'!J$20:J$823,'H-32A-WP06a - Debt Serv Monthly'!$B$20:$B$823,'H-32A-WP06 - Debt Service'!$B89)</f>
        <v>0</v>
      </c>
      <c r="I89" s="439">
        <f>SUMIFS('H-32A-WP06a - Debt Serv Monthly'!K$20:K$823,'H-32A-WP06a - Debt Serv Monthly'!$B$20:$B$823,'H-32A-WP06 - Debt Service'!$B89)</f>
        <v>0</v>
      </c>
      <c r="J89" s="439">
        <f>SUMIFS('H-32A-WP06a - Debt Serv Monthly'!R$20:R$823,'H-32A-WP06a - Debt Serv Monthly'!$B$20:$B$823,'H-32A-WP06 - Debt Service'!$B89)</f>
        <v>0</v>
      </c>
      <c r="K89" s="439">
        <f>SUMIFS('H-32A-WP06a - Debt Serv Monthly'!R$20:R$823,'H-32A-WP06a - Debt Serv Monthly'!$B$20:$B$823,'H-32A-WP06 - Debt Service'!$B89)</f>
        <v>0</v>
      </c>
      <c r="L89" s="439">
        <v>0</v>
      </c>
      <c r="M89" s="439"/>
      <c r="N89" s="439">
        <v>0</v>
      </c>
      <c r="O89" s="439">
        <v>0</v>
      </c>
      <c r="P89" s="439">
        <v>0</v>
      </c>
      <c r="Q89" s="439">
        <v>0</v>
      </c>
      <c r="R89" s="439">
        <v>0</v>
      </c>
      <c r="S89" s="439">
        <v>0</v>
      </c>
      <c r="T89" s="439">
        <v>0</v>
      </c>
      <c r="U89" s="439">
        <f t="shared" si="4"/>
        <v>0</v>
      </c>
      <c r="W89" s="267">
        <f t="shared" si="2"/>
        <v>2077</v>
      </c>
      <c r="X89" s="269">
        <f>SUMIFS('H-32A-WP06a - Debt Serv Monthly'!AA$20:AA$823,'H-32A-WP06a - Debt Serv Monthly'!$B$20:$B$823,'H-32A-WP06 - Debt Service'!$B89)</f>
        <v>0</v>
      </c>
      <c r="Y89" s="269">
        <f>SUMIFS('H-32A-WP06a - Debt Serv Monthly'!AB$20:AB$823,'H-32A-WP06a - Debt Serv Monthly'!$B$20:$B$823,'H-32A-WP06 - Debt Service'!$B89)</f>
        <v>0</v>
      </c>
      <c r="Z89" s="269">
        <f>SUMIFS('H-32A-WP06a - Debt Serv Monthly'!AC$20:AC$823,'H-32A-WP06a - Debt Serv Monthly'!$B$20:$B$823,'H-32A-WP06 - Debt Service'!$B89)</f>
        <v>0</v>
      </c>
      <c r="AA89" s="269">
        <f>SUMIFS('H-32A-WP06a - Debt Serv Monthly'!AD$20:AD$823,'H-32A-WP06a - Debt Serv Monthly'!$B$20:$B$823,'H-32A-WP06 - Debt Service'!$B89)</f>
        <v>0</v>
      </c>
      <c r="AB89" s="269">
        <f>SUMIFS('H-32A-WP06a - Debt Serv Monthly'!AE$20:AE$823,'H-32A-WP06a - Debt Serv Monthly'!$B$20:$B$823,'H-32A-WP06 - Debt Service'!$B89)</f>
        <v>0</v>
      </c>
      <c r="AC89" s="269">
        <f>SUMIFS('H-32A-WP06a - Debt Serv Monthly'!AF$20:AF$823,'H-32A-WP06a - Debt Serv Monthly'!$B$20:$B$823,'H-32A-WP06 - Debt Service'!$B89)</f>
        <v>0</v>
      </c>
      <c r="AD89" s="269">
        <f>SUMIFS('H-32A-WP06a - Debt Serv Monthly'!AG$20:AG$823,'H-32A-WP06a - Debt Serv Monthly'!$B$20:$B$823,'H-32A-WP06 - Debt Service'!$B89)</f>
        <v>0</v>
      </c>
      <c r="AE89" s="269">
        <f>SUMIFS('H-32A-WP06a - Debt Serv Monthly'!AH$20:AH$823,'H-32A-WP06a - Debt Serv Monthly'!$B$20:$B$823,'H-32A-WP06 - Debt Service'!$B89)</f>
        <v>0</v>
      </c>
      <c r="AF89" s="269">
        <f>SUMIFS('H-32A-WP06a - Debt Serv Monthly'!AI$20:AI$823,'H-32A-WP06a - Debt Serv Monthly'!$B$20:$B$823,'H-32A-WP06 - Debt Service'!$B89)</f>
        <v>0</v>
      </c>
      <c r="AG89" s="265">
        <f>SUMIFS('H-32A-WP06a - Debt Serv Monthly'!AJ$20:AJ$823,'H-32A-WP06a - Debt Serv Monthly'!$B$20:$B$823,'H-32A-WP06 - Debt Service'!$B89)</f>
        <v>0</v>
      </c>
      <c r="AH89" s="269">
        <f t="shared" si="0"/>
        <v>0</v>
      </c>
    </row>
    <row r="90" spans="2:34">
      <c r="B90" s="267">
        <f t="shared" si="1"/>
        <v>2078</v>
      </c>
      <c r="C90" s="439">
        <f>SUMIFS('H-32A-WP06a - Debt Serv Monthly'!$E$20:$E$823,'H-32A-WP06a - Debt Serv Monthly'!$B$20:$B$823,'H-32A-WP06 - Debt Service'!B90)</f>
        <v>0</v>
      </c>
      <c r="D90" s="439">
        <f>SUMIFS('H-32A-WP06a - Debt Serv Monthly'!F$20:F$823,'H-32A-WP06a - Debt Serv Monthly'!$B$20:$B$823,'H-32A-WP06 - Debt Service'!$B90)</f>
        <v>0</v>
      </c>
      <c r="E90" s="439">
        <f>SUMIFS('H-32A-WP06a - Debt Serv Monthly'!G$20:G$823,'H-32A-WP06a - Debt Serv Monthly'!$B$20:$B$823,'H-32A-WP06 - Debt Service'!$B90)</f>
        <v>0</v>
      </c>
      <c r="F90" s="439">
        <f>SUMIFS('H-32A-WP06a - Debt Serv Monthly'!H$20:H$823,'H-32A-WP06a - Debt Serv Monthly'!$B$20:$B$823,'H-32A-WP06 - Debt Service'!$B90)</f>
        <v>0</v>
      </c>
      <c r="G90" s="439">
        <v>0</v>
      </c>
      <c r="H90" s="439">
        <f>SUMIFS('H-32A-WP06a - Debt Serv Monthly'!J$20:J$823,'H-32A-WP06a - Debt Serv Monthly'!$B$20:$B$823,'H-32A-WP06 - Debt Service'!$B90)</f>
        <v>0</v>
      </c>
      <c r="I90" s="439">
        <f>SUMIFS('H-32A-WP06a - Debt Serv Monthly'!K$20:K$823,'H-32A-WP06a - Debt Serv Monthly'!$B$20:$B$823,'H-32A-WP06 - Debt Service'!$B90)</f>
        <v>0</v>
      </c>
      <c r="J90" s="439">
        <f>SUMIFS('H-32A-WP06a - Debt Serv Monthly'!R$20:R$823,'H-32A-WP06a - Debt Serv Monthly'!$B$20:$B$823,'H-32A-WP06 - Debt Service'!$B90)</f>
        <v>0</v>
      </c>
      <c r="K90" s="439">
        <f>SUMIFS('H-32A-WP06a - Debt Serv Monthly'!R$20:R$823,'H-32A-WP06a - Debt Serv Monthly'!$B$20:$B$823,'H-32A-WP06 - Debt Service'!$B90)</f>
        <v>0</v>
      </c>
      <c r="L90" s="439">
        <v>0</v>
      </c>
      <c r="M90" s="439"/>
      <c r="N90" s="439">
        <v>0</v>
      </c>
      <c r="O90" s="439">
        <v>0</v>
      </c>
      <c r="P90" s="439">
        <v>0</v>
      </c>
      <c r="Q90" s="439">
        <v>0</v>
      </c>
      <c r="R90" s="439">
        <v>0</v>
      </c>
      <c r="S90" s="439">
        <v>0</v>
      </c>
      <c r="T90" s="439">
        <v>0</v>
      </c>
      <c r="U90" s="439">
        <f t="shared" si="4"/>
        <v>0</v>
      </c>
      <c r="W90" s="267">
        <f t="shared" si="2"/>
        <v>2078</v>
      </c>
      <c r="X90" s="269">
        <f>SUMIFS('H-32A-WP06a - Debt Serv Monthly'!AA$20:AA$823,'H-32A-WP06a - Debt Serv Monthly'!$B$20:$B$823,'H-32A-WP06 - Debt Service'!$B90)</f>
        <v>0</v>
      </c>
      <c r="Y90" s="269">
        <f>SUMIFS('H-32A-WP06a - Debt Serv Monthly'!AB$20:AB$823,'H-32A-WP06a - Debt Serv Monthly'!$B$20:$B$823,'H-32A-WP06 - Debt Service'!$B90)</f>
        <v>0</v>
      </c>
      <c r="Z90" s="269">
        <f>SUMIFS('H-32A-WP06a - Debt Serv Monthly'!AC$20:AC$823,'H-32A-WP06a - Debt Serv Monthly'!$B$20:$B$823,'H-32A-WP06 - Debt Service'!$B90)</f>
        <v>0</v>
      </c>
      <c r="AA90" s="269">
        <f>SUMIFS('H-32A-WP06a - Debt Serv Monthly'!AD$20:AD$823,'H-32A-WP06a - Debt Serv Monthly'!$B$20:$B$823,'H-32A-WP06 - Debt Service'!$B90)</f>
        <v>0</v>
      </c>
      <c r="AB90" s="269">
        <f>SUMIFS('H-32A-WP06a - Debt Serv Monthly'!AE$20:AE$823,'H-32A-WP06a - Debt Serv Monthly'!$B$20:$B$823,'H-32A-WP06 - Debt Service'!$B90)</f>
        <v>0</v>
      </c>
      <c r="AC90" s="269">
        <f>SUMIFS('H-32A-WP06a - Debt Serv Monthly'!AF$20:AF$823,'H-32A-WP06a - Debt Serv Monthly'!$B$20:$B$823,'H-32A-WP06 - Debt Service'!$B90)</f>
        <v>0</v>
      </c>
      <c r="AD90" s="269">
        <f>SUMIFS('H-32A-WP06a - Debt Serv Monthly'!AG$20:AG$823,'H-32A-WP06a - Debt Serv Monthly'!$B$20:$B$823,'H-32A-WP06 - Debt Service'!$B90)</f>
        <v>0</v>
      </c>
      <c r="AE90" s="269">
        <f>SUMIFS('H-32A-WP06a - Debt Serv Monthly'!AH$20:AH$823,'H-32A-WP06a - Debt Serv Monthly'!$B$20:$B$823,'H-32A-WP06 - Debt Service'!$B90)</f>
        <v>0</v>
      </c>
      <c r="AF90" s="269">
        <f>SUMIFS('H-32A-WP06a - Debt Serv Monthly'!AI$20:AI$823,'H-32A-WP06a - Debt Serv Monthly'!$B$20:$B$823,'H-32A-WP06 - Debt Service'!$B90)</f>
        <v>0</v>
      </c>
      <c r="AG90" s="265">
        <f>SUMIFS('H-32A-WP06a - Debt Serv Monthly'!AJ$20:AJ$823,'H-32A-WP06a - Debt Serv Monthly'!$B$20:$B$823,'H-32A-WP06 - Debt Service'!$B90)</f>
        <v>0</v>
      </c>
      <c r="AH90" s="269">
        <f t="shared" si="0"/>
        <v>0</v>
      </c>
    </row>
    <row r="91" spans="2:34">
      <c r="B91" s="267">
        <f t="shared" si="1"/>
        <v>2079</v>
      </c>
      <c r="C91" s="439">
        <f>SUMIFS('H-32A-WP06a - Debt Serv Monthly'!$E$20:$E$823,'H-32A-WP06a - Debt Serv Monthly'!$B$20:$B$823,'H-32A-WP06 - Debt Service'!B91)</f>
        <v>0</v>
      </c>
      <c r="D91" s="439">
        <f>SUMIFS('H-32A-WP06a - Debt Serv Monthly'!F$20:F$823,'H-32A-WP06a - Debt Serv Monthly'!$B$20:$B$823,'H-32A-WP06 - Debt Service'!$B91)</f>
        <v>0</v>
      </c>
      <c r="E91" s="439">
        <f>SUMIFS('H-32A-WP06a - Debt Serv Monthly'!G$20:G$823,'H-32A-WP06a - Debt Serv Monthly'!$B$20:$B$823,'H-32A-WP06 - Debt Service'!$B91)</f>
        <v>0</v>
      </c>
      <c r="F91" s="439">
        <f>SUMIFS('H-32A-WP06a - Debt Serv Monthly'!H$20:H$823,'H-32A-WP06a - Debt Serv Monthly'!$B$20:$B$823,'H-32A-WP06 - Debt Service'!$B91)</f>
        <v>0</v>
      </c>
      <c r="G91" s="439">
        <v>0</v>
      </c>
      <c r="H91" s="439">
        <f>SUMIFS('H-32A-WP06a - Debt Serv Monthly'!J$20:J$823,'H-32A-WP06a - Debt Serv Monthly'!$B$20:$B$823,'H-32A-WP06 - Debt Service'!$B91)</f>
        <v>0</v>
      </c>
      <c r="I91" s="439">
        <f>SUMIFS('H-32A-WP06a - Debt Serv Monthly'!K$20:K$823,'H-32A-WP06a - Debt Serv Monthly'!$B$20:$B$823,'H-32A-WP06 - Debt Service'!$B91)</f>
        <v>0</v>
      </c>
      <c r="J91" s="439">
        <f>SUMIFS('H-32A-WP06a - Debt Serv Monthly'!R$20:R$823,'H-32A-WP06a - Debt Serv Monthly'!$B$20:$B$823,'H-32A-WP06 - Debt Service'!$B91)</f>
        <v>0</v>
      </c>
      <c r="K91" s="439">
        <f>SUMIFS('H-32A-WP06a - Debt Serv Monthly'!R$20:R$823,'H-32A-WP06a - Debt Serv Monthly'!$B$20:$B$823,'H-32A-WP06 - Debt Service'!$B91)</f>
        <v>0</v>
      </c>
      <c r="L91" s="439">
        <v>0</v>
      </c>
      <c r="M91" s="439"/>
      <c r="N91" s="439">
        <v>0</v>
      </c>
      <c r="O91" s="439">
        <v>0</v>
      </c>
      <c r="P91" s="439">
        <v>0</v>
      </c>
      <c r="Q91" s="439">
        <v>0</v>
      </c>
      <c r="R91" s="439">
        <v>0</v>
      </c>
      <c r="S91" s="439">
        <v>0</v>
      </c>
      <c r="T91" s="439">
        <v>0</v>
      </c>
      <c r="U91" s="439">
        <f t="shared" si="4"/>
        <v>0</v>
      </c>
      <c r="W91" s="267">
        <f t="shared" si="2"/>
        <v>2079</v>
      </c>
      <c r="X91" s="269">
        <f>SUMIFS('H-32A-WP06a - Debt Serv Monthly'!AA$20:AA$823,'H-32A-WP06a - Debt Serv Monthly'!$B$20:$B$823,'H-32A-WP06 - Debt Service'!$B91)</f>
        <v>0</v>
      </c>
      <c r="Y91" s="269">
        <f>SUMIFS('H-32A-WP06a - Debt Serv Monthly'!AB$20:AB$823,'H-32A-WP06a - Debt Serv Monthly'!$B$20:$B$823,'H-32A-WP06 - Debt Service'!$B91)</f>
        <v>0</v>
      </c>
      <c r="Z91" s="269">
        <f>SUMIFS('H-32A-WP06a - Debt Serv Monthly'!AC$20:AC$823,'H-32A-WP06a - Debt Serv Monthly'!$B$20:$B$823,'H-32A-WP06 - Debt Service'!$B91)</f>
        <v>0</v>
      </c>
      <c r="AA91" s="269">
        <f>SUMIFS('H-32A-WP06a - Debt Serv Monthly'!AD$20:AD$823,'H-32A-WP06a - Debt Serv Monthly'!$B$20:$B$823,'H-32A-WP06 - Debt Service'!$B91)</f>
        <v>0</v>
      </c>
      <c r="AB91" s="269">
        <f>SUMIFS('H-32A-WP06a - Debt Serv Monthly'!AE$20:AE$823,'H-32A-WP06a - Debt Serv Monthly'!$B$20:$B$823,'H-32A-WP06 - Debt Service'!$B91)</f>
        <v>0</v>
      </c>
      <c r="AC91" s="269">
        <f>SUMIFS('H-32A-WP06a - Debt Serv Monthly'!AF$20:AF$823,'H-32A-WP06a - Debt Serv Monthly'!$B$20:$B$823,'H-32A-WP06 - Debt Service'!$B91)</f>
        <v>0</v>
      </c>
      <c r="AD91" s="269">
        <f>SUMIFS('H-32A-WP06a - Debt Serv Monthly'!AG$20:AG$823,'H-32A-WP06a - Debt Serv Monthly'!$B$20:$B$823,'H-32A-WP06 - Debt Service'!$B91)</f>
        <v>0</v>
      </c>
      <c r="AE91" s="269">
        <f>SUMIFS('H-32A-WP06a - Debt Serv Monthly'!AH$20:AH$823,'H-32A-WP06a - Debt Serv Monthly'!$B$20:$B$823,'H-32A-WP06 - Debt Service'!$B91)</f>
        <v>0</v>
      </c>
      <c r="AF91" s="269">
        <f>SUMIFS('H-32A-WP06a - Debt Serv Monthly'!AI$20:AI$823,'H-32A-WP06a - Debt Serv Monthly'!$B$20:$B$823,'H-32A-WP06 - Debt Service'!$B91)</f>
        <v>0</v>
      </c>
      <c r="AG91" s="265">
        <f>SUMIFS('H-32A-WP06a - Debt Serv Monthly'!AJ$20:AJ$823,'H-32A-WP06a - Debt Serv Monthly'!$B$20:$B$823,'H-32A-WP06 - Debt Service'!$B91)</f>
        <v>0</v>
      </c>
      <c r="AH91" s="269">
        <f t="shared" si="0"/>
        <v>0</v>
      </c>
    </row>
    <row r="92" spans="2:34">
      <c r="B92" s="267">
        <f t="shared" si="1"/>
        <v>2080</v>
      </c>
      <c r="C92" s="439">
        <f>SUMIFS('H-32A-WP06a - Debt Serv Monthly'!$E$20:$E$823,'H-32A-WP06a - Debt Serv Monthly'!$B$20:$B$823,'H-32A-WP06 - Debt Service'!B92)</f>
        <v>0</v>
      </c>
      <c r="D92" s="439">
        <f>SUMIFS('H-32A-WP06a - Debt Serv Monthly'!F$20:F$823,'H-32A-WP06a - Debt Serv Monthly'!$B$20:$B$823,'H-32A-WP06 - Debt Service'!$B92)</f>
        <v>0</v>
      </c>
      <c r="E92" s="439">
        <f>SUMIFS('H-32A-WP06a - Debt Serv Monthly'!G$20:G$823,'H-32A-WP06a - Debt Serv Monthly'!$B$20:$B$823,'H-32A-WP06 - Debt Service'!$B92)</f>
        <v>0</v>
      </c>
      <c r="F92" s="439">
        <f>SUMIFS('H-32A-WP06a - Debt Serv Monthly'!H$20:H$823,'H-32A-WP06a - Debt Serv Monthly'!$B$20:$B$823,'H-32A-WP06 - Debt Service'!$B92)</f>
        <v>0</v>
      </c>
      <c r="G92" s="439">
        <v>0</v>
      </c>
      <c r="H92" s="439">
        <f>SUMIFS('H-32A-WP06a - Debt Serv Monthly'!J$20:J$823,'H-32A-WP06a - Debt Serv Monthly'!$B$20:$B$823,'H-32A-WP06 - Debt Service'!$B92)</f>
        <v>0</v>
      </c>
      <c r="I92" s="439">
        <f>SUMIFS('H-32A-WP06a - Debt Serv Monthly'!K$20:K$823,'H-32A-WP06a - Debt Serv Monthly'!$B$20:$B$823,'H-32A-WP06 - Debt Service'!$B92)</f>
        <v>0</v>
      </c>
      <c r="J92" s="439">
        <f>SUMIFS('H-32A-WP06a - Debt Serv Monthly'!R$20:R$823,'H-32A-WP06a - Debt Serv Monthly'!$B$20:$B$823,'H-32A-WP06 - Debt Service'!$B92)</f>
        <v>0</v>
      </c>
      <c r="K92" s="439">
        <f>SUMIFS('H-32A-WP06a - Debt Serv Monthly'!R$20:R$823,'H-32A-WP06a - Debt Serv Monthly'!$B$20:$B$823,'H-32A-WP06 - Debt Service'!$B92)</f>
        <v>0</v>
      </c>
      <c r="L92" s="439">
        <v>0</v>
      </c>
      <c r="M92" s="439"/>
      <c r="N92" s="439">
        <v>0</v>
      </c>
      <c r="O92" s="439">
        <v>0</v>
      </c>
      <c r="P92" s="439">
        <v>0</v>
      </c>
      <c r="Q92" s="439">
        <v>0</v>
      </c>
      <c r="R92" s="439">
        <v>0</v>
      </c>
      <c r="S92" s="439">
        <v>0</v>
      </c>
      <c r="T92" s="439">
        <v>0</v>
      </c>
      <c r="U92" s="439">
        <f t="shared" si="4"/>
        <v>0</v>
      </c>
      <c r="W92" s="267">
        <f t="shared" si="2"/>
        <v>2080</v>
      </c>
      <c r="X92" s="269">
        <f>SUMIFS('H-32A-WP06a - Debt Serv Monthly'!AA$20:AA$823,'H-32A-WP06a - Debt Serv Monthly'!$B$20:$B$823,'H-32A-WP06 - Debt Service'!$B92)</f>
        <v>0</v>
      </c>
      <c r="Y92" s="269">
        <f>SUMIFS('H-32A-WP06a - Debt Serv Monthly'!AB$20:AB$823,'H-32A-WP06a - Debt Serv Monthly'!$B$20:$B$823,'H-32A-WP06 - Debt Service'!$B92)</f>
        <v>0</v>
      </c>
      <c r="Z92" s="269">
        <f>SUMIFS('H-32A-WP06a - Debt Serv Monthly'!AC$20:AC$823,'H-32A-WP06a - Debt Serv Monthly'!$B$20:$B$823,'H-32A-WP06 - Debt Service'!$B92)</f>
        <v>0</v>
      </c>
      <c r="AA92" s="269">
        <f>SUMIFS('H-32A-WP06a - Debt Serv Monthly'!AD$20:AD$823,'H-32A-WP06a - Debt Serv Monthly'!$B$20:$B$823,'H-32A-WP06 - Debt Service'!$B92)</f>
        <v>0</v>
      </c>
      <c r="AB92" s="269">
        <f>SUMIFS('H-32A-WP06a - Debt Serv Monthly'!AE$20:AE$823,'H-32A-WP06a - Debt Serv Monthly'!$B$20:$B$823,'H-32A-WP06 - Debt Service'!$B92)</f>
        <v>0</v>
      </c>
      <c r="AC92" s="269">
        <f>SUMIFS('H-32A-WP06a - Debt Serv Monthly'!AF$20:AF$823,'H-32A-WP06a - Debt Serv Monthly'!$B$20:$B$823,'H-32A-WP06 - Debt Service'!$B92)</f>
        <v>0</v>
      </c>
      <c r="AD92" s="269">
        <f>SUMIFS('H-32A-WP06a - Debt Serv Monthly'!AG$20:AG$823,'H-32A-WP06a - Debt Serv Monthly'!$B$20:$B$823,'H-32A-WP06 - Debt Service'!$B92)</f>
        <v>0</v>
      </c>
      <c r="AE92" s="269">
        <f>SUMIFS('H-32A-WP06a - Debt Serv Monthly'!AH$20:AH$823,'H-32A-WP06a - Debt Serv Monthly'!$B$20:$B$823,'H-32A-WP06 - Debt Service'!$B92)</f>
        <v>0</v>
      </c>
      <c r="AF92" s="269">
        <f>SUMIFS('H-32A-WP06a - Debt Serv Monthly'!AI$20:AI$823,'H-32A-WP06a - Debt Serv Monthly'!$B$20:$B$823,'H-32A-WP06 - Debt Service'!$B92)</f>
        <v>0</v>
      </c>
      <c r="AG92" s="265">
        <f>SUMIFS('H-32A-WP06a - Debt Serv Monthly'!AJ$20:AJ$823,'H-32A-WP06a - Debt Serv Monthly'!$B$20:$B$823,'H-32A-WP06 - Debt Service'!$B92)</f>
        <v>0</v>
      </c>
      <c r="AH92" s="269">
        <f t="shared" si="0"/>
        <v>0</v>
      </c>
    </row>
    <row r="93" spans="2:34">
      <c r="B93" s="267">
        <f t="shared" si="1"/>
        <v>2081</v>
      </c>
      <c r="C93" s="439">
        <f>SUMIFS('H-32A-WP06a - Debt Serv Monthly'!$E$20:$E$823,'H-32A-WP06a - Debt Serv Monthly'!$B$20:$B$823,'H-32A-WP06 - Debt Service'!B93)</f>
        <v>0</v>
      </c>
      <c r="D93" s="439">
        <f>SUMIFS('H-32A-WP06a - Debt Serv Monthly'!F$20:F$823,'H-32A-WP06a - Debt Serv Monthly'!$B$20:$B$823,'H-32A-WP06 - Debt Service'!$B93)</f>
        <v>0</v>
      </c>
      <c r="E93" s="439">
        <f>SUMIFS('H-32A-WP06a - Debt Serv Monthly'!G$20:G$823,'H-32A-WP06a - Debt Serv Monthly'!$B$20:$B$823,'H-32A-WP06 - Debt Service'!$B93)</f>
        <v>0</v>
      </c>
      <c r="F93" s="439">
        <f>SUMIFS('H-32A-WP06a - Debt Serv Monthly'!H$20:H$823,'H-32A-WP06a - Debt Serv Monthly'!$B$20:$B$823,'H-32A-WP06 - Debt Service'!$B93)</f>
        <v>0</v>
      </c>
      <c r="G93" s="439">
        <v>0</v>
      </c>
      <c r="H93" s="439">
        <f>SUMIFS('H-32A-WP06a - Debt Serv Monthly'!J$20:J$823,'H-32A-WP06a - Debt Serv Monthly'!$B$20:$B$823,'H-32A-WP06 - Debt Service'!$B93)</f>
        <v>0</v>
      </c>
      <c r="I93" s="439">
        <f>SUMIFS('H-32A-WP06a - Debt Serv Monthly'!K$20:K$823,'H-32A-WP06a - Debt Serv Monthly'!$B$20:$B$823,'H-32A-WP06 - Debt Service'!$B93)</f>
        <v>0</v>
      </c>
      <c r="J93" s="439">
        <f>SUMIFS('H-32A-WP06a - Debt Serv Monthly'!R$20:R$823,'H-32A-WP06a - Debt Serv Monthly'!$B$20:$B$823,'H-32A-WP06 - Debt Service'!$B93)</f>
        <v>0</v>
      </c>
      <c r="K93" s="439">
        <f>SUMIFS('H-32A-WP06a - Debt Serv Monthly'!R$20:R$823,'H-32A-WP06a - Debt Serv Monthly'!$B$20:$B$823,'H-32A-WP06 - Debt Service'!$B93)</f>
        <v>0</v>
      </c>
      <c r="L93" s="439">
        <v>0</v>
      </c>
      <c r="M93" s="439"/>
      <c r="N93" s="439">
        <v>0</v>
      </c>
      <c r="O93" s="439">
        <v>0</v>
      </c>
      <c r="P93" s="439">
        <v>0</v>
      </c>
      <c r="Q93" s="439">
        <v>0</v>
      </c>
      <c r="R93" s="439">
        <v>0</v>
      </c>
      <c r="S93" s="439">
        <v>0</v>
      </c>
      <c r="T93" s="439">
        <v>0</v>
      </c>
      <c r="U93" s="439">
        <f t="shared" si="4"/>
        <v>0</v>
      </c>
      <c r="W93" s="267">
        <f t="shared" si="2"/>
        <v>2081</v>
      </c>
      <c r="X93" s="269">
        <f>SUMIFS('H-32A-WP06a - Debt Serv Monthly'!AA$20:AA$823,'H-32A-WP06a - Debt Serv Monthly'!$B$20:$B$823,'H-32A-WP06 - Debt Service'!$B93)</f>
        <v>0</v>
      </c>
      <c r="Y93" s="269">
        <f>SUMIFS('H-32A-WP06a - Debt Serv Monthly'!AB$20:AB$823,'H-32A-WP06a - Debt Serv Monthly'!$B$20:$B$823,'H-32A-WP06 - Debt Service'!$B93)</f>
        <v>0</v>
      </c>
      <c r="Z93" s="269">
        <f>SUMIFS('H-32A-WP06a - Debt Serv Monthly'!AC$20:AC$823,'H-32A-WP06a - Debt Serv Monthly'!$B$20:$B$823,'H-32A-WP06 - Debt Service'!$B93)</f>
        <v>0</v>
      </c>
      <c r="AA93" s="269">
        <f>SUMIFS('H-32A-WP06a - Debt Serv Monthly'!AD$20:AD$823,'H-32A-WP06a - Debt Serv Monthly'!$B$20:$B$823,'H-32A-WP06 - Debt Service'!$B93)</f>
        <v>0</v>
      </c>
      <c r="AB93" s="269">
        <f>SUMIFS('H-32A-WP06a - Debt Serv Monthly'!AE$20:AE$823,'H-32A-WP06a - Debt Serv Monthly'!$B$20:$B$823,'H-32A-WP06 - Debt Service'!$B93)</f>
        <v>0</v>
      </c>
      <c r="AC93" s="269">
        <f>SUMIFS('H-32A-WP06a - Debt Serv Monthly'!AF$20:AF$823,'H-32A-WP06a - Debt Serv Monthly'!$B$20:$B$823,'H-32A-WP06 - Debt Service'!$B93)</f>
        <v>0</v>
      </c>
      <c r="AD93" s="269">
        <f>SUMIFS('H-32A-WP06a - Debt Serv Monthly'!AG$20:AG$823,'H-32A-WP06a - Debt Serv Monthly'!$B$20:$B$823,'H-32A-WP06 - Debt Service'!$B93)</f>
        <v>0</v>
      </c>
      <c r="AE93" s="269">
        <f>SUMIFS('H-32A-WP06a - Debt Serv Monthly'!AH$20:AH$823,'H-32A-WP06a - Debt Serv Monthly'!$B$20:$B$823,'H-32A-WP06 - Debt Service'!$B93)</f>
        <v>0</v>
      </c>
      <c r="AF93" s="269">
        <f>SUMIFS('H-32A-WP06a - Debt Serv Monthly'!AI$20:AI$823,'H-32A-WP06a - Debt Serv Monthly'!$B$20:$B$823,'H-32A-WP06 - Debt Service'!$B93)</f>
        <v>0</v>
      </c>
      <c r="AG93" s="265">
        <f>SUMIFS('H-32A-WP06a - Debt Serv Monthly'!AJ$20:AJ$823,'H-32A-WP06a - Debt Serv Monthly'!$B$20:$B$823,'H-32A-WP06 - Debt Service'!$B93)</f>
        <v>0</v>
      </c>
      <c r="AH93" s="269">
        <f t="shared" si="0"/>
        <v>0</v>
      </c>
    </row>
    <row r="94" spans="2:34">
      <c r="B94" s="267">
        <f t="shared" si="1"/>
        <v>2082</v>
      </c>
      <c r="C94" s="439">
        <f>SUMIFS('H-32A-WP06a - Debt Serv Monthly'!$E$20:$E$823,'H-32A-WP06a - Debt Serv Monthly'!$B$20:$B$823,'H-32A-WP06 - Debt Service'!B94)</f>
        <v>0</v>
      </c>
      <c r="D94" s="439">
        <f>SUMIFS('H-32A-WP06a - Debt Serv Monthly'!F$20:F$823,'H-32A-WP06a - Debt Serv Monthly'!$B$20:$B$823,'H-32A-WP06 - Debt Service'!$B94)</f>
        <v>0</v>
      </c>
      <c r="E94" s="439">
        <f>SUMIFS('H-32A-WP06a - Debt Serv Monthly'!G$20:G$823,'H-32A-WP06a - Debt Serv Monthly'!$B$20:$B$823,'H-32A-WP06 - Debt Service'!$B94)</f>
        <v>0</v>
      </c>
      <c r="F94" s="439">
        <f>SUMIFS('H-32A-WP06a - Debt Serv Monthly'!H$20:H$823,'H-32A-WP06a - Debt Serv Monthly'!$B$20:$B$823,'H-32A-WP06 - Debt Service'!$B94)</f>
        <v>0</v>
      </c>
      <c r="G94" s="439">
        <v>0</v>
      </c>
      <c r="H94" s="439">
        <f>SUMIFS('H-32A-WP06a - Debt Serv Monthly'!J$20:J$823,'H-32A-WP06a - Debt Serv Monthly'!$B$20:$B$823,'H-32A-WP06 - Debt Service'!$B94)</f>
        <v>0</v>
      </c>
      <c r="I94" s="439">
        <f>SUMIFS('H-32A-WP06a - Debt Serv Monthly'!K$20:K$823,'H-32A-WP06a - Debt Serv Monthly'!$B$20:$B$823,'H-32A-WP06 - Debt Service'!$B94)</f>
        <v>0</v>
      </c>
      <c r="J94" s="439">
        <f>SUMIFS('H-32A-WP06a - Debt Serv Monthly'!R$20:R$823,'H-32A-WP06a - Debt Serv Monthly'!$B$20:$B$823,'H-32A-WP06 - Debt Service'!$B94)</f>
        <v>0</v>
      </c>
      <c r="K94" s="439">
        <f>SUMIFS('H-32A-WP06a - Debt Serv Monthly'!R$20:R$823,'H-32A-WP06a - Debt Serv Monthly'!$B$20:$B$823,'H-32A-WP06 - Debt Service'!$B94)</f>
        <v>0</v>
      </c>
      <c r="L94" s="439">
        <v>0</v>
      </c>
      <c r="M94" s="439"/>
      <c r="N94" s="439">
        <v>0</v>
      </c>
      <c r="O94" s="439">
        <v>0</v>
      </c>
      <c r="P94" s="439">
        <v>0</v>
      </c>
      <c r="Q94" s="439">
        <v>0</v>
      </c>
      <c r="R94" s="439">
        <v>0</v>
      </c>
      <c r="S94" s="439">
        <v>0</v>
      </c>
      <c r="T94" s="439">
        <v>0</v>
      </c>
      <c r="U94" s="439">
        <f t="shared" si="4"/>
        <v>0</v>
      </c>
      <c r="W94" s="267">
        <f t="shared" si="2"/>
        <v>2082</v>
      </c>
      <c r="X94" s="269">
        <f>SUMIFS('H-32A-WP06a - Debt Serv Monthly'!AA$20:AA$823,'H-32A-WP06a - Debt Serv Monthly'!$B$20:$B$823,'H-32A-WP06 - Debt Service'!$B94)</f>
        <v>0</v>
      </c>
      <c r="Y94" s="269">
        <f>SUMIFS('H-32A-WP06a - Debt Serv Monthly'!AB$20:AB$823,'H-32A-WP06a - Debt Serv Monthly'!$B$20:$B$823,'H-32A-WP06 - Debt Service'!$B94)</f>
        <v>0</v>
      </c>
      <c r="Z94" s="269">
        <f>SUMIFS('H-32A-WP06a - Debt Serv Monthly'!AC$20:AC$823,'H-32A-WP06a - Debt Serv Monthly'!$B$20:$B$823,'H-32A-WP06 - Debt Service'!$B94)</f>
        <v>0</v>
      </c>
      <c r="AA94" s="269">
        <f>SUMIFS('H-32A-WP06a - Debt Serv Monthly'!AD$20:AD$823,'H-32A-WP06a - Debt Serv Monthly'!$B$20:$B$823,'H-32A-WP06 - Debt Service'!$B94)</f>
        <v>0</v>
      </c>
      <c r="AB94" s="269">
        <f>SUMIFS('H-32A-WP06a - Debt Serv Monthly'!AE$20:AE$823,'H-32A-WP06a - Debt Serv Monthly'!$B$20:$B$823,'H-32A-WP06 - Debt Service'!$B94)</f>
        <v>0</v>
      </c>
      <c r="AC94" s="269">
        <f>SUMIFS('H-32A-WP06a - Debt Serv Monthly'!AF$20:AF$823,'H-32A-WP06a - Debt Serv Monthly'!$B$20:$B$823,'H-32A-WP06 - Debt Service'!$B94)</f>
        <v>0</v>
      </c>
      <c r="AD94" s="269">
        <f>SUMIFS('H-32A-WP06a - Debt Serv Monthly'!AG$20:AG$823,'H-32A-WP06a - Debt Serv Monthly'!$B$20:$B$823,'H-32A-WP06 - Debt Service'!$B94)</f>
        <v>0</v>
      </c>
      <c r="AE94" s="269">
        <f>SUMIFS('H-32A-WP06a - Debt Serv Monthly'!AH$20:AH$823,'H-32A-WP06a - Debt Serv Monthly'!$B$20:$B$823,'H-32A-WP06 - Debt Service'!$B94)</f>
        <v>0</v>
      </c>
      <c r="AF94" s="269">
        <f>SUMIFS('H-32A-WP06a - Debt Serv Monthly'!AI$20:AI$823,'H-32A-WP06a - Debt Serv Monthly'!$B$20:$B$823,'H-32A-WP06 - Debt Service'!$B94)</f>
        <v>0</v>
      </c>
      <c r="AG94" s="265">
        <f>SUMIFS('H-32A-WP06a - Debt Serv Monthly'!AJ$20:AJ$823,'H-32A-WP06a - Debt Serv Monthly'!$B$20:$B$823,'H-32A-WP06 - Debt Service'!$B94)</f>
        <v>0</v>
      </c>
      <c r="AH94" s="269">
        <f t="shared" si="0"/>
        <v>0</v>
      </c>
    </row>
    <row r="95" spans="2:34">
      <c r="B95" s="267">
        <f t="shared" si="1"/>
        <v>2083</v>
      </c>
      <c r="C95" s="439">
        <f>SUMIFS('H-32A-WP06a - Debt Serv Monthly'!$E$20:$E$823,'H-32A-WP06a - Debt Serv Monthly'!$B$20:$B$823,'H-32A-WP06 - Debt Service'!B95)</f>
        <v>0</v>
      </c>
      <c r="D95" s="439">
        <f>SUMIFS('H-32A-WP06a - Debt Serv Monthly'!F$20:F$823,'H-32A-WP06a - Debt Serv Monthly'!$B$20:$B$823,'H-32A-WP06 - Debt Service'!$B95)</f>
        <v>0</v>
      </c>
      <c r="E95" s="439">
        <f>SUMIFS('H-32A-WP06a - Debt Serv Monthly'!G$20:G$823,'H-32A-WP06a - Debt Serv Monthly'!$B$20:$B$823,'H-32A-WP06 - Debt Service'!$B95)</f>
        <v>0</v>
      </c>
      <c r="F95" s="439">
        <f>SUMIFS('H-32A-WP06a - Debt Serv Monthly'!H$20:H$823,'H-32A-WP06a - Debt Serv Monthly'!$B$20:$B$823,'H-32A-WP06 - Debt Service'!$B95)</f>
        <v>0</v>
      </c>
      <c r="G95" s="439">
        <v>0</v>
      </c>
      <c r="H95" s="439">
        <f>SUMIFS('H-32A-WP06a - Debt Serv Monthly'!J$20:J$823,'H-32A-WP06a - Debt Serv Monthly'!$B$20:$B$823,'H-32A-WP06 - Debt Service'!$B95)</f>
        <v>0</v>
      </c>
      <c r="I95" s="439">
        <f>SUMIFS('H-32A-WP06a - Debt Serv Monthly'!K$20:K$823,'H-32A-WP06a - Debt Serv Monthly'!$B$20:$B$823,'H-32A-WP06 - Debt Service'!$B95)</f>
        <v>0</v>
      </c>
      <c r="J95" s="439">
        <f>SUMIFS('H-32A-WP06a - Debt Serv Monthly'!R$20:R$823,'H-32A-WP06a - Debt Serv Monthly'!$B$20:$B$823,'H-32A-WP06 - Debt Service'!$B95)</f>
        <v>0</v>
      </c>
      <c r="K95" s="439">
        <f>SUMIFS('H-32A-WP06a - Debt Serv Monthly'!R$20:R$823,'H-32A-WP06a - Debt Serv Monthly'!$B$20:$B$823,'H-32A-WP06 - Debt Service'!$B95)</f>
        <v>0</v>
      </c>
      <c r="L95" s="439">
        <v>0</v>
      </c>
      <c r="M95" s="439"/>
      <c r="N95" s="439">
        <v>0</v>
      </c>
      <c r="O95" s="439">
        <v>0</v>
      </c>
      <c r="P95" s="439">
        <v>0</v>
      </c>
      <c r="Q95" s="439">
        <v>0</v>
      </c>
      <c r="R95" s="439">
        <v>0</v>
      </c>
      <c r="S95" s="439">
        <v>0</v>
      </c>
      <c r="T95" s="439">
        <v>0</v>
      </c>
      <c r="U95" s="439">
        <f t="shared" si="4"/>
        <v>0</v>
      </c>
      <c r="W95" s="267">
        <f t="shared" si="2"/>
        <v>2083</v>
      </c>
      <c r="X95" s="269">
        <f>SUMIFS('H-32A-WP06a - Debt Serv Monthly'!AA$20:AA$823,'H-32A-WP06a - Debt Serv Monthly'!$B$20:$B$823,'H-32A-WP06 - Debt Service'!$B95)</f>
        <v>0</v>
      </c>
      <c r="Y95" s="269">
        <f>SUMIFS('H-32A-WP06a - Debt Serv Monthly'!AB$20:AB$823,'H-32A-WP06a - Debt Serv Monthly'!$B$20:$B$823,'H-32A-WP06 - Debt Service'!$B95)</f>
        <v>0</v>
      </c>
      <c r="Z95" s="269">
        <f>SUMIFS('H-32A-WP06a - Debt Serv Monthly'!AC$20:AC$823,'H-32A-WP06a - Debt Serv Monthly'!$B$20:$B$823,'H-32A-WP06 - Debt Service'!$B95)</f>
        <v>0</v>
      </c>
      <c r="AA95" s="269">
        <f>SUMIFS('H-32A-WP06a - Debt Serv Monthly'!AD$20:AD$823,'H-32A-WP06a - Debt Serv Monthly'!$B$20:$B$823,'H-32A-WP06 - Debt Service'!$B95)</f>
        <v>0</v>
      </c>
      <c r="AB95" s="269">
        <f>SUMIFS('H-32A-WP06a - Debt Serv Monthly'!AE$20:AE$823,'H-32A-WP06a - Debt Serv Monthly'!$B$20:$B$823,'H-32A-WP06 - Debt Service'!$B95)</f>
        <v>0</v>
      </c>
      <c r="AC95" s="269">
        <f>SUMIFS('H-32A-WP06a - Debt Serv Monthly'!AF$20:AF$823,'H-32A-WP06a - Debt Serv Monthly'!$B$20:$B$823,'H-32A-WP06 - Debt Service'!$B95)</f>
        <v>0</v>
      </c>
      <c r="AD95" s="269">
        <f>SUMIFS('H-32A-WP06a - Debt Serv Monthly'!AG$20:AG$823,'H-32A-WP06a - Debt Serv Monthly'!$B$20:$B$823,'H-32A-WP06 - Debt Service'!$B95)</f>
        <v>0</v>
      </c>
      <c r="AE95" s="269">
        <f>SUMIFS('H-32A-WP06a - Debt Serv Monthly'!AH$20:AH$823,'H-32A-WP06a - Debt Serv Monthly'!$B$20:$B$823,'H-32A-WP06 - Debt Service'!$B95)</f>
        <v>0</v>
      </c>
      <c r="AF95" s="269">
        <f>SUMIFS('H-32A-WP06a - Debt Serv Monthly'!AI$20:AI$823,'H-32A-WP06a - Debt Serv Monthly'!$B$20:$B$823,'H-32A-WP06 - Debt Service'!$B95)</f>
        <v>0</v>
      </c>
      <c r="AG95" s="265">
        <f>SUMIFS('H-32A-WP06a - Debt Serv Monthly'!AJ$20:AJ$823,'H-32A-WP06a - Debt Serv Monthly'!$B$20:$B$823,'H-32A-WP06 - Debt Service'!$B95)</f>
        <v>0</v>
      </c>
      <c r="AH95" s="269">
        <f t="shared" si="0"/>
        <v>0</v>
      </c>
    </row>
    <row r="96" spans="2:34">
      <c r="B96" s="267">
        <f t="shared" si="1"/>
        <v>2084</v>
      </c>
      <c r="C96" s="439">
        <f>SUMIFS('H-32A-WP06a - Debt Serv Monthly'!$E$20:$E$823,'H-32A-WP06a - Debt Serv Monthly'!$B$20:$B$823,'H-32A-WP06 - Debt Service'!B96)</f>
        <v>0</v>
      </c>
      <c r="D96" s="439">
        <f>SUMIFS('H-32A-WP06a - Debt Serv Monthly'!F$20:F$823,'H-32A-WP06a - Debt Serv Monthly'!$B$20:$B$823,'H-32A-WP06 - Debt Service'!$B96)</f>
        <v>0</v>
      </c>
      <c r="E96" s="439">
        <f>SUMIFS('H-32A-WP06a - Debt Serv Monthly'!G$20:G$823,'H-32A-WP06a - Debt Serv Monthly'!$B$20:$B$823,'H-32A-WP06 - Debt Service'!$B96)</f>
        <v>0</v>
      </c>
      <c r="F96" s="439">
        <f>SUMIFS('H-32A-WP06a - Debt Serv Monthly'!H$20:H$823,'H-32A-WP06a - Debt Serv Monthly'!$B$20:$B$823,'H-32A-WP06 - Debt Service'!$B96)</f>
        <v>0</v>
      </c>
      <c r="G96" s="439">
        <v>0</v>
      </c>
      <c r="H96" s="439">
        <f>SUMIFS('H-32A-WP06a - Debt Serv Monthly'!J$20:J$823,'H-32A-WP06a - Debt Serv Monthly'!$B$20:$B$823,'H-32A-WP06 - Debt Service'!$B96)</f>
        <v>0</v>
      </c>
      <c r="I96" s="439">
        <f>SUMIFS('H-32A-WP06a - Debt Serv Monthly'!K$20:K$823,'H-32A-WP06a - Debt Serv Monthly'!$B$20:$B$823,'H-32A-WP06 - Debt Service'!$B96)</f>
        <v>0</v>
      </c>
      <c r="J96" s="439">
        <f>SUMIFS('H-32A-WP06a - Debt Serv Monthly'!R$20:R$823,'H-32A-WP06a - Debt Serv Monthly'!$B$20:$B$823,'H-32A-WP06 - Debt Service'!$B96)</f>
        <v>0</v>
      </c>
      <c r="K96" s="439">
        <f>SUMIFS('H-32A-WP06a - Debt Serv Monthly'!R$20:R$823,'H-32A-WP06a - Debt Serv Monthly'!$B$20:$B$823,'H-32A-WP06 - Debt Service'!$B96)</f>
        <v>0</v>
      </c>
      <c r="L96" s="439">
        <v>0</v>
      </c>
      <c r="M96" s="439"/>
      <c r="N96" s="439">
        <v>0</v>
      </c>
      <c r="O96" s="439">
        <v>0</v>
      </c>
      <c r="P96" s="439">
        <v>0</v>
      </c>
      <c r="Q96" s="439">
        <v>0</v>
      </c>
      <c r="R96" s="439">
        <v>0</v>
      </c>
      <c r="S96" s="439">
        <v>0</v>
      </c>
      <c r="T96" s="439">
        <v>0</v>
      </c>
      <c r="U96" s="439">
        <f t="shared" si="4"/>
        <v>0</v>
      </c>
      <c r="W96" s="267">
        <f t="shared" si="2"/>
        <v>2084</v>
      </c>
      <c r="X96" s="269">
        <f>SUMIFS('H-32A-WP06a - Debt Serv Monthly'!AA$20:AA$823,'H-32A-WP06a - Debt Serv Monthly'!$B$20:$B$823,'H-32A-WP06 - Debt Service'!$B96)</f>
        <v>0</v>
      </c>
      <c r="Y96" s="269">
        <f>SUMIFS('H-32A-WP06a - Debt Serv Monthly'!AB$20:AB$823,'H-32A-WP06a - Debt Serv Monthly'!$B$20:$B$823,'H-32A-WP06 - Debt Service'!$B96)</f>
        <v>0</v>
      </c>
      <c r="Z96" s="269">
        <f>SUMIFS('H-32A-WP06a - Debt Serv Monthly'!AC$20:AC$823,'H-32A-WP06a - Debt Serv Monthly'!$B$20:$B$823,'H-32A-WP06 - Debt Service'!$B96)</f>
        <v>0</v>
      </c>
      <c r="AA96" s="269">
        <f>SUMIFS('H-32A-WP06a - Debt Serv Monthly'!AD$20:AD$823,'H-32A-WP06a - Debt Serv Monthly'!$B$20:$B$823,'H-32A-WP06 - Debt Service'!$B96)</f>
        <v>0</v>
      </c>
      <c r="AB96" s="269">
        <f>SUMIFS('H-32A-WP06a - Debt Serv Monthly'!AE$20:AE$823,'H-32A-WP06a - Debt Serv Monthly'!$B$20:$B$823,'H-32A-WP06 - Debt Service'!$B96)</f>
        <v>0</v>
      </c>
      <c r="AC96" s="269">
        <f>SUMIFS('H-32A-WP06a - Debt Serv Monthly'!AF$20:AF$823,'H-32A-WP06a - Debt Serv Monthly'!$B$20:$B$823,'H-32A-WP06 - Debt Service'!$B96)</f>
        <v>0</v>
      </c>
      <c r="AD96" s="269">
        <f>SUMIFS('H-32A-WP06a - Debt Serv Monthly'!AG$20:AG$823,'H-32A-WP06a - Debt Serv Monthly'!$B$20:$B$823,'H-32A-WP06 - Debt Service'!$B96)</f>
        <v>0</v>
      </c>
      <c r="AE96" s="269">
        <f>SUMIFS('H-32A-WP06a - Debt Serv Monthly'!AH$20:AH$823,'H-32A-WP06a - Debt Serv Monthly'!$B$20:$B$823,'H-32A-WP06 - Debt Service'!$B96)</f>
        <v>0</v>
      </c>
      <c r="AF96" s="269">
        <f>SUMIFS('H-32A-WP06a - Debt Serv Monthly'!AI$20:AI$823,'H-32A-WP06a - Debt Serv Monthly'!$B$20:$B$823,'H-32A-WP06 - Debt Service'!$B96)</f>
        <v>0</v>
      </c>
      <c r="AG96" s="265">
        <f>SUMIFS('H-32A-WP06a - Debt Serv Monthly'!AJ$20:AJ$823,'H-32A-WP06a - Debt Serv Monthly'!$B$20:$B$823,'H-32A-WP06 - Debt Service'!$B96)</f>
        <v>0</v>
      </c>
      <c r="AH96" s="269">
        <f t="shared" ref="AH96:AH100" si="5">SUM(X96:AG96)</f>
        <v>0</v>
      </c>
    </row>
    <row r="97" spans="2:34">
      <c r="B97" s="267">
        <f t="shared" ref="B97:B100" si="6">B96+1</f>
        <v>2085</v>
      </c>
      <c r="C97" s="439">
        <f>SUMIFS('H-32A-WP06a - Debt Serv Monthly'!$E$20:$E$823,'H-32A-WP06a - Debt Serv Monthly'!$B$20:$B$823,'H-32A-WP06 - Debt Service'!B97)</f>
        <v>0</v>
      </c>
      <c r="D97" s="439">
        <f>SUMIFS('H-32A-WP06a - Debt Serv Monthly'!F$20:F$823,'H-32A-WP06a - Debt Serv Monthly'!$B$20:$B$823,'H-32A-WP06 - Debt Service'!$B97)</f>
        <v>0</v>
      </c>
      <c r="E97" s="439">
        <f>SUMIFS('H-32A-WP06a - Debt Serv Monthly'!G$20:G$823,'H-32A-WP06a - Debt Serv Monthly'!$B$20:$B$823,'H-32A-WP06 - Debt Service'!$B97)</f>
        <v>0</v>
      </c>
      <c r="F97" s="439">
        <f>SUMIFS('H-32A-WP06a - Debt Serv Monthly'!H$20:H$823,'H-32A-WP06a - Debt Serv Monthly'!$B$20:$B$823,'H-32A-WP06 - Debt Service'!$B97)</f>
        <v>0</v>
      </c>
      <c r="G97" s="439">
        <v>0</v>
      </c>
      <c r="H97" s="439">
        <f>SUMIFS('H-32A-WP06a - Debt Serv Monthly'!J$20:J$823,'H-32A-WP06a - Debt Serv Monthly'!$B$20:$B$823,'H-32A-WP06 - Debt Service'!$B97)</f>
        <v>0</v>
      </c>
      <c r="I97" s="439">
        <f>SUMIFS('H-32A-WP06a - Debt Serv Monthly'!K$20:K$823,'H-32A-WP06a - Debt Serv Monthly'!$B$20:$B$823,'H-32A-WP06 - Debt Service'!$B97)</f>
        <v>0</v>
      </c>
      <c r="J97" s="439">
        <f>SUMIFS('H-32A-WP06a - Debt Serv Monthly'!R$20:R$823,'H-32A-WP06a - Debt Serv Monthly'!$B$20:$B$823,'H-32A-WP06 - Debt Service'!$B97)</f>
        <v>0</v>
      </c>
      <c r="K97" s="439">
        <f>SUMIFS('H-32A-WP06a - Debt Serv Monthly'!R$20:R$823,'H-32A-WP06a - Debt Serv Monthly'!$B$20:$B$823,'H-32A-WP06 - Debt Service'!$B97)</f>
        <v>0</v>
      </c>
      <c r="L97" s="439">
        <v>0</v>
      </c>
      <c r="M97" s="439"/>
      <c r="N97" s="439">
        <v>0</v>
      </c>
      <c r="O97" s="439">
        <v>0</v>
      </c>
      <c r="P97" s="439">
        <v>0</v>
      </c>
      <c r="Q97" s="439">
        <v>0</v>
      </c>
      <c r="R97" s="439">
        <v>0</v>
      </c>
      <c r="S97" s="439">
        <v>0</v>
      </c>
      <c r="T97" s="439">
        <v>0</v>
      </c>
      <c r="U97" s="439">
        <f t="shared" si="4"/>
        <v>0</v>
      </c>
      <c r="W97" s="267">
        <f t="shared" ref="W97:W100" si="7">W96+1</f>
        <v>2085</v>
      </c>
      <c r="X97" s="269">
        <f>SUMIFS('H-32A-WP06a - Debt Serv Monthly'!AA$20:AA$823,'H-32A-WP06a - Debt Serv Monthly'!$B$20:$B$823,'H-32A-WP06 - Debt Service'!$B97)</f>
        <v>0</v>
      </c>
      <c r="Y97" s="269">
        <f>SUMIFS('H-32A-WP06a - Debt Serv Monthly'!AB$20:AB$823,'H-32A-WP06a - Debt Serv Monthly'!$B$20:$B$823,'H-32A-WP06 - Debt Service'!$B97)</f>
        <v>0</v>
      </c>
      <c r="Z97" s="269">
        <f>SUMIFS('H-32A-WP06a - Debt Serv Monthly'!AC$20:AC$823,'H-32A-WP06a - Debt Serv Monthly'!$B$20:$B$823,'H-32A-WP06 - Debt Service'!$B97)</f>
        <v>0</v>
      </c>
      <c r="AA97" s="269">
        <f>SUMIFS('H-32A-WP06a - Debt Serv Monthly'!AD$20:AD$823,'H-32A-WP06a - Debt Serv Monthly'!$B$20:$B$823,'H-32A-WP06 - Debt Service'!$B97)</f>
        <v>0</v>
      </c>
      <c r="AB97" s="269">
        <f>SUMIFS('H-32A-WP06a - Debt Serv Monthly'!AE$20:AE$823,'H-32A-WP06a - Debt Serv Monthly'!$B$20:$B$823,'H-32A-WP06 - Debt Service'!$B97)</f>
        <v>0</v>
      </c>
      <c r="AC97" s="269">
        <f>SUMIFS('H-32A-WP06a - Debt Serv Monthly'!AF$20:AF$823,'H-32A-WP06a - Debt Serv Monthly'!$B$20:$B$823,'H-32A-WP06 - Debt Service'!$B97)</f>
        <v>0</v>
      </c>
      <c r="AD97" s="269">
        <f>SUMIFS('H-32A-WP06a - Debt Serv Monthly'!AG$20:AG$823,'H-32A-WP06a - Debt Serv Monthly'!$B$20:$B$823,'H-32A-WP06 - Debt Service'!$B97)</f>
        <v>0</v>
      </c>
      <c r="AE97" s="269">
        <f>SUMIFS('H-32A-WP06a - Debt Serv Monthly'!AH$20:AH$823,'H-32A-WP06a - Debt Serv Monthly'!$B$20:$B$823,'H-32A-WP06 - Debt Service'!$B97)</f>
        <v>0</v>
      </c>
      <c r="AF97" s="269">
        <f>SUMIFS('H-32A-WP06a - Debt Serv Monthly'!AI$20:AI$823,'H-32A-WP06a - Debt Serv Monthly'!$B$20:$B$823,'H-32A-WP06 - Debt Service'!$B97)</f>
        <v>0</v>
      </c>
      <c r="AG97" s="265">
        <f>SUMIFS('H-32A-WP06a - Debt Serv Monthly'!AJ$20:AJ$823,'H-32A-WP06a - Debt Serv Monthly'!$B$20:$B$823,'H-32A-WP06 - Debt Service'!$B97)</f>
        <v>0</v>
      </c>
      <c r="AH97" s="269">
        <f t="shared" si="5"/>
        <v>0</v>
      </c>
    </row>
    <row r="98" spans="2:34">
      <c r="B98" s="267">
        <f t="shared" si="6"/>
        <v>2086</v>
      </c>
      <c r="C98" s="439">
        <f>SUMIFS('H-32A-WP06a - Debt Serv Monthly'!$E$20:$E$823,'H-32A-WP06a - Debt Serv Monthly'!$B$20:$B$823,'H-32A-WP06 - Debt Service'!B98)</f>
        <v>0</v>
      </c>
      <c r="D98" s="439">
        <f>SUMIFS('H-32A-WP06a - Debt Serv Monthly'!F$20:F$823,'H-32A-WP06a - Debt Serv Monthly'!$B$20:$B$823,'H-32A-WP06 - Debt Service'!$B98)</f>
        <v>0</v>
      </c>
      <c r="E98" s="439">
        <f>SUMIFS('H-32A-WP06a - Debt Serv Monthly'!G$20:G$823,'H-32A-WP06a - Debt Serv Monthly'!$B$20:$B$823,'H-32A-WP06 - Debt Service'!$B98)</f>
        <v>0</v>
      </c>
      <c r="F98" s="439">
        <f>SUMIFS('H-32A-WP06a - Debt Serv Monthly'!H$20:H$823,'H-32A-WP06a - Debt Serv Monthly'!$B$20:$B$823,'H-32A-WP06 - Debt Service'!$B98)</f>
        <v>0</v>
      </c>
      <c r="G98" s="439">
        <v>0</v>
      </c>
      <c r="H98" s="439">
        <f>SUMIFS('H-32A-WP06a - Debt Serv Monthly'!J$20:J$823,'H-32A-WP06a - Debt Serv Monthly'!$B$20:$B$823,'H-32A-WP06 - Debt Service'!$B98)</f>
        <v>0</v>
      </c>
      <c r="I98" s="439">
        <f>SUMIFS('H-32A-WP06a - Debt Serv Monthly'!K$20:K$823,'H-32A-WP06a - Debt Serv Monthly'!$B$20:$B$823,'H-32A-WP06 - Debt Service'!$B98)</f>
        <v>0</v>
      </c>
      <c r="J98" s="439">
        <f>SUMIFS('H-32A-WP06a - Debt Serv Monthly'!R$20:R$823,'H-32A-WP06a - Debt Serv Monthly'!$B$20:$B$823,'H-32A-WP06 - Debt Service'!$B98)</f>
        <v>0</v>
      </c>
      <c r="K98" s="439">
        <f>SUMIFS('H-32A-WP06a - Debt Serv Monthly'!R$20:R$823,'H-32A-WP06a - Debt Serv Monthly'!$B$20:$B$823,'H-32A-WP06 - Debt Service'!$B98)</f>
        <v>0</v>
      </c>
      <c r="L98" s="439">
        <v>0</v>
      </c>
      <c r="M98" s="439"/>
      <c r="N98" s="439">
        <v>0</v>
      </c>
      <c r="O98" s="439">
        <v>0</v>
      </c>
      <c r="P98" s="439">
        <v>0</v>
      </c>
      <c r="Q98" s="439">
        <v>0</v>
      </c>
      <c r="R98" s="439">
        <v>0</v>
      </c>
      <c r="S98" s="439">
        <v>0</v>
      </c>
      <c r="T98" s="439">
        <v>0</v>
      </c>
      <c r="U98" s="439">
        <f t="shared" si="4"/>
        <v>0</v>
      </c>
      <c r="W98" s="267">
        <f t="shared" si="7"/>
        <v>2086</v>
      </c>
      <c r="X98" s="269">
        <f>SUMIFS('H-32A-WP06a - Debt Serv Monthly'!AA$20:AA$823,'H-32A-WP06a - Debt Serv Monthly'!$B$20:$B$823,'H-32A-WP06 - Debt Service'!$B98)</f>
        <v>0</v>
      </c>
      <c r="Y98" s="269">
        <f>SUMIFS('H-32A-WP06a - Debt Serv Monthly'!AB$20:AB$823,'H-32A-WP06a - Debt Serv Monthly'!$B$20:$B$823,'H-32A-WP06 - Debt Service'!$B98)</f>
        <v>0</v>
      </c>
      <c r="Z98" s="269">
        <f>SUMIFS('H-32A-WP06a - Debt Serv Monthly'!AC$20:AC$823,'H-32A-WP06a - Debt Serv Monthly'!$B$20:$B$823,'H-32A-WP06 - Debt Service'!$B98)</f>
        <v>0</v>
      </c>
      <c r="AA98" s="269">
        <f>SUMIFS('H-32A-WP06a - Debt Serv Monthly'!AD$20:AD$823,'H-32A-WP06a - Debt Serv Monthly'!$B$20:$B$823,'H-32A-WP06 - Debt Service'!$B98)</f>
        <v>0</v>
      </c>
      <c r="AB98" s="269">
        <f>SUMIFS('H-32A-WP06a - Debt Serv Monthly'!AE$20:AE$823,'H-32A-WP06a - Debt Serv Monthly'!$B$20:$B$823,'H-32A-WP06 - Debt Service'!$B98)</f>
        <v>0</v>
      </c>
      <c r="AC98" s="269">
        <f>SUMIFS('H-32A-WP06a - Debt Serv Monthly'!AF$20:AF$823,'H-32A-WP06a - Debt Serv Monthly'!$B$20:$B$823,'H-32A-WP06 - Debt Service'!$B98)</f>
        <v>0</v>
      </c>
      <c r="AD98" s="269">
        <f>SUMIFS('H-32A-WP06a - Debt Serv Monthly'!AG$20:AG$823,'H-32A-WP06a - Debt Serv Monthly'!$B$20:$B$823,'H-32A-WP06 - Debt Service'!$B98)</f>
        <v>0</v>
      </c>
      <c r="AE98" s="269">
        <f>SUMIFS('H-32A-WP06a - Debt Serv Monthly'!AH$20:AH$823,'H-32A-WP06a - Debt Serv Monthly'!$B$20:$B$823,'H-32A-WP06 - Debt Service'!$B98)</f>
        <v>0</v>
      </c>
      <c r="AF98" s="269">
        <f>SUMIFS('H-32A-WP06a - Debt Serv Monthly'!AI$20:AI$823,'H-32A-WP06a - Debt Serv Monthly'!$B$20:$B$823,'H-32A-WP06 - Debt Service'!$B98)</f>
        <v>0</v>
      </c>
      <c r="AG98" s="265">
        <f>SUMIFS('H-32A-WP06a - Debt Serv Monthly'!AJ$20:AJ$823,'H-32A-WP06a - Debt Serv Monthly'!$B$20:$B$823,'H-32A-WP06 - Debt Service'!$B98)</f>
        <v>0</v>
      </c>
      <c r="AH98" s="269">
        <f t="shared" si="5"/>
        <v>0</v>
      </c>
    </row>
    <row r="99" spans="2:34">
      <c r="B99" s="267">
        <f t="shared" si="6"/>
        <v>2087</v>
      </c>
      <c r="C99" s="439">
        <f>SUMIFS('H-32A-WP06a - Debt Serv Monthly'!$E$20:$E$823,'H-32A-WP06a - Debt Serv Monthly'!$B$20:$B$823,'H-32A-WP06 - Debt Service'!B99)</f>
        <v>0</v>
      </c>
      <c r="D99" s="439">
        <f>SUMIFS('H-32A-WP06a - Debt Serv Monthly'!F$20:F$823,'H-32A-WP06a - Debt Serv Monthly'!$B$20:$B$823,'H-32A-WP06 - Debt Service'!$B99)</f>
        <v>0</v>
      </c>
      <c r="E99" s="439">
        <f>SUMIFS('H-32A-WP06a - Debt Serv Monthly'!G$20:G$823,'H-32A-WP06a - Debt Serv Monthly'!$B$20:$B$823,'H-32A-WP06 - Debt Service'!$B99)</f>
        <v>0</v>
      </c>
      <c r="F99" s="439">
        <f>SUMIFS('H-32A-WP06a - Debt Serv Monthly'!H$20:H$823,'H-32A-WP06a - Debt Serv Monthly'!$B$20:$B$823,'H-32A-WP06 - Debt Service'!$B99)</f>
        <v>0</v>
      </c>
      <c r="G99" s="439">
        <v>0</v>
      </c>
      <c r="H99" s="439">
        <f>SUMIFS('H-32A-WP06a - Debt Serv Monthly'!J$20:J$823,'H-32A-WP06a - Debt Serv Monthly'!$B$20:$B$823,'H-32A-WP06 - Debt Service'!$B99)</f>
        <v>0</v>
      </c>
      <c r="I99" s="439">
        <f>SUMIFS('H-32A-WP06a - Debt Serv Monthly'!K$20:K$823,'H-32A-WP06a - Debt Serv Monthly'!$B$20:$B$823,'H-32A-WP06 - Debt Service'!$B99)</f>
        <v>0</v>
      </c>
      <c r="J99" s="439">
        <f>SUMIFS('H-32A-WP06a - Debt Serv Monthly'!R$20:R$823,'H-32A-WP06a - Debt Serv Monthly'!$B$20:$B$823,'H-32A-WP06 - Debt Service'!$B99)</f>
        <v>0</v>
      </c>
      <c r="K99" s="439">
        <f>SUMIFS('H-32A-WP06a - Debt Serv Monthly'!R$20:R$823,'H-32A-WP06a - Debt Serv Monthly'!$B$20:$B$823,'H-32A-WP06 - Debt Service'!$B99)</f>
        <v>0</v>
      </c>
      <c r="L99" s="439">
        <v>0</v>
      </c>
      <c r="M99" s="439"/>
      <c r="N99" s="439">
        <v>0</v>
      </c>
      <c r="O99" s="439">
        <v>0</v>
      </c>
      <c r="P99" s="439">
        <v>0</v>
      </c>
      <c r="Q99" s="439">
        <v>0</v>
      </c>
      <c r="R99" s="439">
        <v>0</v>
      </c>
      <c r="S99" s="439">
        <v>0</v>
      </c>
      <c r="T99" s="439">
        <v>0</v>
      </c>
      <c r="U99" s="439">
        <f t="shared" si="4"/>
        <v>0</v>
      </c>
      <c r="W99" s="267">
        <f t="shared" si="7"/>
        <v>2087</v>
      </c>
      <c r="X99" s="269">
        <f>SUMIFS('H-32A-WP06a - Debt Serv Monthly'!AA$20:AA$823,'H-32A-WP06a - Debt Serv Monthly'!$B$20:$B$823,'H-32A-WP06 - Debt Service'!$B99)</f>
        <v>0</v>
      </c>
      <c r="Y99" s="269">
        <f>SUMIFS('H-32A-WP06a - Debt Serv Monthly'!AB$20:AB$823,'H-32A-WP06a - Debt Serv Monthly'!$B$20:$B$823,'H-32A-WP06 - Debt Service'!$B99)</f>
        <v>0</v>
      </c>
      <c r="Z99" s="269">
        <f>SUMIFS('H-32A-WP06a - Debt Serv Monthly'!AC$20:AC$823,'H-32A-WP06a - Debt Serv Monthly'!$B$20:$B$823,'H-32A-WP06 - Debt Service'!$B99)</f>
        <v>0</v>
      </c>
      <c r="AA99" s="269">
        <f>SUMIFS('H-32A-WP06a - Debt Serv Monthly'!AD$20:AD$823,'H-32A-WP06a - Debt Serv Monthly'!$B$20:$B$823,'H-32A-WP06 - Debt Service'!$B99)</f>
        <v>0</v>
      </c>
      <c r="AB99" s="269">
        <f>SUMIFS('H-32A-WP06a - Debt Serv Monthly'!AE$20:AE$823,'H-32A-WP06a - Debt Serv Monthly'!$B$20:$B$823,'H-32A-WP06 - Debt Service'!$B99)</f>
        <v>0</v>
      </c>
      <c r="AC99" s="269">
        <f>SUMIFS('H-32A-WP06a - Debt Serv Monthly'!AF$20:AF$823,'H-32A-WP06a - Debt Serv Monthly'!$B$20:$B$823,'H-32A-WP06 - Debt Service'!$B99)</f>
        <v>0</v>
      </c>
      <c r="AD99" s="269">
        <f>SUMIFS('H-32A-WP06a - Debt Serv Monthly'!AG$20:AG$823,'H-32A-WP06a - Debt Serv Monthly'!$B$20:$B$823,'H-32A-WP06 - Debt Service'!$B99)</f>
        <v>0</v>
      </c>
      <c r="AE99" s="269">
        <f>SUMIFS('H-32A-WP06a - Debt Serv Monthly'!AH$20:AH$823,'H-32A-WP06a - Debt Serv Monthly'!$B$20:$B$823,'H-32A-WP06 - Debt Service'!$B99)</f>
        <v>0</v>
      </c>
      <c r="AF99" s="269">
        <f>SUMIFS('H-32A-WP06a - Debt Serv Monthly'!AI$20:AI$823,'H-32A-WP06a - Debt Serv Monthly'!$B$20:$B$823,'H-32A-WP06 - Debt Service'!$B99)</f>
        <v>0</v>
      </c>
      <c r="AG99" s="265">
        <f>SUMIFS('H-32A-WP06a - Debt Serv Monthly'!AJ$20:AJ$823,'H-32A-WP06a - Debt Serv Monthly'!$B$20:$B$823,'H-32A-WP06 - Debt Service'!$B99)</f>
        <v>0</v>
      </c>
      <c r="AH99" s="269">
        <f t="shared" si="5"/>
        <v>0</v>
      </c>
    </row>
    <row r="100" spans="2:34">
      <c r="B100" s="268">
        <f t="shared" si="6"/>
        <v>2088</v>
      </c>
      <c r="C100" s="440">
        <f>SUMIFS('H-32A-WP06a - Debt Serv Monthly'!$E$20:$E$823,'H-32A-WP06a - Debt Serv Monthly'!$B$20:$B$823,'H-32A-WP06 - Debt Service'!B100)</f>
        <v>0</v>
      </c>
      <c r="D100" s="440">
        <f>SUMIFS('H-32A-WP06a - Debt Serv Monthly'!F$20:F$823,'H-32A-WP06a - Debt Serv Monthly'!$B$20:$B$823,'H-32A-WP06 - Debt Service'!$B100)</f>
        <v>0</v>
      </c>
      <c r="E100" s="440">
        <f>SUMIFS('H-32A-WP06a - Debt Serv Monthly'!G$20:G$823,'H-32A-WP06a - Debt Serv Monthly'!$B$20:$B$823,'H-32A-WP06 - Debt Service'!$B100)</f>
        <v>0</v>
      </c>
      <c r="F100" s="440">
        <f>SUMIFS('H-32A-WP06a - Debt Serv Monthly'!H$20:H$823,'H-32A-WP06a - Debt Serv Monthly'!$B$20:$B$823,'H-32A-WP06 - Debt Service'!$B100)</f>
        <v>0</v>
      </c>
      <c r="G100" s="439">
        <v>0</v>
      </c>
      <c r="H100" s="440">
        <f>SUMIFS('H-32A-WP06a - Debt Serv Monthly'!J$20:J$823,'H-32A-WP06a - Debt Serv Monthly'!$B$20:$B$823,'H-32A-WP06 - Debt Service'!$B100)</f>
        <v>0</v>
      </c>
      <c r="I100" s="440">
        <f>SUMIFS('H-32A-WP06a - Debt Serv Monthly'!K$20:K$823,'H-32A-WP06a - Debt Serv Monthly'!$B$20:$B$823,'H-32A-WP06 - Debt Service'!$B100)</f>
        <v>0</v>
      </c>
      <c r="J100" s="440">
        <f>SUMIFS('H-32A-WP06a - Debt Serv Monthly'!R$20:R$823,'H-32A-WP06a - Debt Serv Monthly'!$B$20:$B$823,'H-32A-WP06 - Debt Service'!$B100)</f>
        <v>0</v>
      </c>
      <c r="K100" s="439">
        <f>SUMIFS('H-32A-WP06a - Debt Serv Monthly'!R$20:R$823,'H-32A-WP06a - Debt Serv Monthly'!$B$20:$B$823,'H-32A-WP06 - Debt Service'!$B100)</f>
        <v>0</v>
      </c>
      <c r="L100" s="439">
        <v>0</v>
      </c>
      <c r="M100" s="439"/>
      <c r="N100" s="439">
        <v>0</v>
      </c>
      <c r="O100" s="439">
        <v>0</v>
      </c>
      <c r="P100" s="439">
        <v>0</v>
      </c>
      <c r="Q100" s="439">
        <v>0</v>
      </c>
      <c r="R100" s="439">
        <v>0</v>
      </c>
      <c r="S100" s="439">
        <v>0</v>
      </c>
      <c r="T100" s="439">
        <v>0</v>
      </c>
      <c r="U100" s="440">
        <f t="shared" si="4"/>
        <v>0</v>
      </c>
      <c r="W100" s="268">
        <f t="shared" si="7"/>
        <v>2088</v>
      </c>
      <c r="X100" s="274">
        <f>SUMIFS('H-32A-WP06a - Debt Serv Monthly'!AA$20:AA$823,'H-32A-WP06a - Debt Serv Monthly'!$B$20:$B$823,'H-32A-WP06 - Debt Service'!$B100)</f>
        <v>0</v>
      </c>
      <c r="Y100" s="274">
        <f>SUMIFS('H-32A-WP06a - Debt Serv Monthly'!AB$20:AB$823,'H-32A-WP06a - Debt Serv Monthly'!$B$20:$B$823,'H-32A-WP06 - Debt Service'!$B100)</f>
        <v>0</v>
      </c>
      <c r="Z100" s="274">
        <f>SUMIFS('H-32A-WP06a - Debt Serv Monthly'!AC$20:AC$823,'H-32A-WP06a - Debt Serv Monthly'!$B$20:$B$823,'H-32A-WP06 - Debt Service'!$B100)</f>
        <v>0</v>
      </c>
      <c r="AA100" s="274">
        <f>SUMIFS('H-32A-WP06a - Debt Serv Monthly'!AD$20:AD$823,'H-32A-WP06a - Debt Serv Monthly'!$B$20:$B$823,'H-32A-WP06 - Debt Service'!$B100)</f>
        <v>0</v>
      </c>
      <c r="AB100" s="274">
        <f>SUMIFS('H-32A-WP06a - Debt Serv Monthly'!AE$20:AE$823,'H-32A-WP06a - Debt Serv Monthly'!$B$20:$B$823,'H-32A-WP06 - Debt Service'!$B100)</f>
        <v>0</v>
      </c>
      <c r="AC100" s="274">
        <f>SUMIFS('H-32A-WP06a - Debt Serv Monthly'!AF$20:AF$823,'H-32A-WP06a - Debt Serv Monthly'!$B$20:$B$823,'H-32A-WP06 - Debt Service'!$B100)</f>
        <v>0</v>
      </c>
      <c r="AD100" s="274">
        <f>SUMIFS('H-32A-WP06a - Debt Serv Monthly'!AG$20:AG$823,'H-32A-WP06a - Debt Serv Monthly'!$B$20:$B$823,'H-32A-WP06 - Debt Service'!$B100)</f>
        <v>0</v>
      </c>
      <c r="AE100" s="274">
        <f>SUMIFS('H-32A-WP06a - Debt Serv Monthly'!AH$20:AH$823,'H-32A-WP06a - Debt Serv Monthly'!$B$20:$B$823,'H-32A-WP06 - Debt Service'!$B100)</f>
        <v>0</v>
      </c>
      <c r="AF100" s="274">
        <f>SUMIFS('H-32A-WP06a - Debt Serv Monthly'!AI$20:AI$823,'H-32A-WP06a - Debt Serv Monthly'!$B$20:$B$823,'H-32A-WP06 - Debt Service'!$B100)</f>
        <v>0</v>
      </c>
      <c r="AG100" s="273">
        <f>SUMIFS('H-32A-WP06a - Debt Serv Monthly'!AJ$20:AJ$823,'H-32A-WP06a - Debt Serv Monthly'!$B$20:$B$823,'H-32A-WP06 - Debt Service'!$B100)</f>
        <v>0</v>
      </c>
      <c r="AH100" s="274">
        <f t="shared" si="5"/>
        <v>0</v>
      </c>
    </row>
    <row r="101" spans="2:34">
      <c r="C101" s="257"/>
    </row>
    <row r="102" spans="2:34">
      <c r="C102" s="257"/>
    </row>
    <row r="103" spans="2:34">
      <c r="C103" s="257"/>
    </row>
    <row r="104" spans="2:34">
      <c r="C104" s="257"/>
    </row>
    <row r="105" spans="2:34">
      <c r="C105" s="257"/>
    </row>
    <row r="106" spans="2:34">
      <c r="C106" s="257"/>
    </row>
    <row r="107" spans="2:34">
      <c r="C107" s="257"/>
    </row>
    <row r="108" spans="2:34">
      <c r="C108" s="257"/>
    </row>
    <row r="109" spans="2:34">
      <c r="C109" s="257"/>
    </row>
    <row r="110" spans="2:34">
      <c r="C110" s="257"/>
    </row>
    <row r="111" spans="2:34">
      <c r="C111" s="257"/>
    </row>
    <row r="112" spans="2:34">
      <c r="C112" s="257"/>
    </row>
    <row r="113" spans="3:3">
      <c r="C113" s="257"/>
    </row>
    <row r="114" spans="3:3">
      <c r="C114" s="257"/>
    </row>
    <row r="115" spans="3:3">
      <c r="C115" s="257"/>
    </row>
    <row r="116" spans="3:3">
      <c r="C116" s="257"/>
    </row>
    <row r="117" spans="3:3">
      <c r="C117" s="257"/>
    </row>
    <row r="118" spans="3:3">
      <c r="C118" s="257"/>
    </row>
    <row r="119" spans="3:3">
      <c r="C119" s="257"/>
    </row>
    <row r="120" spans="3:3">
      <c r="C120" s="257"/>
    </row>
    <row r="121" spans="3:3">
      <c r="C121" s="257"/>
    </row>
    <row r="122" spans="3:3">
      <c r="C122" s="257"/>
    </row>
    <row r="123" spans="3:3">
      <c r="C123" s="257"/>
    </row>
    <row r="124" spans="3:3">
      <c r="C124" s="257"/>
    </row>
    <row r="125" spans="3:3">
      <c r="C125" s="257"/>
    </row>
    <row r="126" spans="3:3">
      <c r="C126" s="257"/>
    </row>
    <row r="127" spans="3:3">
      <c r="C127" s="257"/>
    </row>
    <row r="128" spans="3:3">
      <c r="C128" s="257"/>
    </row>
    <row r="129" spans="3:3">
      <c r="C129" s="257"/>
    </row>
    <row r="130" spans="3:3">
      <c r="C130" s="257"/>
    </row>
    <row r="131" spans="3:3">
      <c r="C131" s="257"/>
    </row>
    <row r="132" spans="3:3">
      <c r="C132" s="257"/>
    </row>
    <row r="133" spans="3:3">
      <c r="C133" s="257"/>
    </row>
    <row r="134" spans="3:3">
      <c r="C134" s="257"/>
    </row>
    <row r="135" spans="3:3">
      <c r="C135" s="257"/>
    </row>
    <row r="136" spans="3:3">
      <c r="C136" s="257"/>
    </row>
    <row r="137" spans="3:3">
      <c r="C137" s="257"/>
    </row>
    <row r="138" spans="3:3">
      <c r="C138" s="257"/>
    </row>
    <row r="139" spans="3:3">
      <c r="C139" s="257"/>
    </row>
    <row r="140" spans="3:3">
      <c r="C140" s="257"/>
    </row>
    <row r="141" spans="3:3">
      <c r="C141" s="257"/>
    </row>
    <row r="142" spans="3:3">
      <c r="C142" s="257"/>
    </row>
    <row r="143" spans="3:3">
      <c r="C143" s="257"/>
    </row>
    <row r="144" spans="3:3">
      <c r="C144" s="257"/>
    </row>
    <row r="145" spans="3:3">
      <c r="C145" s="257"/>
    </row>
    <row r="146" spans="3:3">
      <c r="C146" s="257"/>
    </row>
    <row r="147" spans="3:3">
      <c r="C147" s="257"/>
    </row>
    <row r="148" spans="3:3">
      <c r="C148" s="257"/>
    </row>
    <row r="149" spans="3:3">
      <c r="C149" s="257"/>
    </row>
    <row r="150" spans="3:3">
      <c r="C150" s="257"/>
    </row>
    <row r="151" spans="3:3">
      <c r="C151" s="257"/>
    </row>
    <row r="152" spans="3:3">
      <c r="C152" s="257"/>
    </row>
    <row r="153" spans="3:3">
      <c r="C153" s="257"/>
    </row>
    <row r="154" spans="3:3">
      <c r="C154" s="257"/>
    </row>
    <row r="155" spans="3:3">
      <c r="C155" s="257"/>
    </row>
    <row r="156" spans="3:3">
      <c r="C156" s="257"/>
    </row>
    <row r="157" spans="3:3">
      <c r="C157" s="257"/>
    </row>
    <row r="158" spans="3:3">
      <c r="C158" s="257"/>
    </row>
    <row r="159" spans="3:3">
      <c r="C159" s="257"/>
    </row>
    <row r="160" spans="3:3">
      <c r="C160" s="257"/>
    </row>
    <row r="161" spans="3:3">
      <c r="C161" s="257"/>
    </row>
    <row r="162" spans="3:3">
      <c r="C162" s="257"/>
    </row>
    <row r="163" spans="3:3">
      <c r="C163" s="257"/>
    </row>
    <row r="164" spans="3:3">
      <c r="C164" s="257"/>
    </row>
    <row r="165" spans="3:3">
      <c r="C165" s="257"/>
    </row>
    <row r="166" spans="3:3">
      <c r="C166" s="257"/>
    </row>
    <row r="167" spans="3:3">
      <c r="C167" s="257"/>
    </row>
    <row r="168" spans="3:3">
      <c r="C168" s="257"/>
    </row>
    <row r="169" spans="3:3">
      <c r="C169" s="257"/>
    </row>
    <row r="170" spans="3:3">
      <c r="C170" s="257"/>
    </row>
    <row r="171" spans="3:3">
      <c r="C171" s="257"/>
    </row>
    <row r="172" spans="3:3">
      <c r="C172" s="257"/>
    </row>
    <row r="173" spans="3:3">
      <c r="C173" s="257"/>
    </row>
    <row r="174" spans="3:3">
      <c r="C174" s="257"/>
    </row>
    <row r="175" spans="3:3">
      <c r="C175" s="257"/>
    </row>
    <row r="176" spans="3:3">
      <c r="C176" s="257"/>
    </row>
    <row r="177" spans="3:3">
      <c r="C177" s="257"/>
    </row>
    <row r="178" spans="3:3">
      <c r="C178" s="257"/>
    </row>
    <row r="179" spans="3:3">
      <c r="C179" s="257"/>
    </row>
    <row r="180" spans="3:3">
      <c r="C180" s="257"/>
    </row>
    <row r="181" spans="3:3">
      <c r="C181" s="257"/>
    </row>
    <row r="182" spans="3:3">
      <c r="C182" s="257"/>
    </row>
    <row r="183" spans="3:3">
      <c r="C183" s="257"/>
    </row>
    <row r="184" spans="3:3">
      <c r="C184" s="257"/>
    </row>
    <row r="185" spans="3:3">
      <c r="C185" s="257"/>
    </row>
    <row r="186" spans="3:3">
      <c r="C186" s="257"/>
    </row>
    <row r="187" spans="3:3">
      <c r="C187" s="257"/>
    </row>
    <row r="188" spans="3:3">
      <c r="C188" s="257"/>
    </row>
    <row r="189" spans="3:3">
      <c r="C189" s="257"/>
    </row>
    <row r="190" spans="3:3">
      <c r="C190" s="257"/>
    </row>
    <row r="191" spans="3:3">
      <c r="C191" s="257"/>
    </row>
    <row r="192" spans="3:3">
      <c r="C192" s="257"/>
    </row>
    <row r="193" spans="3:3">
      <c r="C193" s="257"/>
    </row>
    <row r="194" spans="3:3">
      <c r="C194" s="257"/>
    </row>
    <row r="195" spans="3:3">
      <c r="C195" s="257"/>
    </row>
    <row r="196" spans="3:3">
      <c r="C196" s="257"/>
    </row>
    <row r="197" spans="3:3">
      <c r="C197" s="257"/>
    </row>
    <row r="198" spans="3:3">
      <c r="C198" s="257"/>
    </row>
    <row r="199" spans="3:3">
      <c r="C199" s="257"/>
    </row>
    <row r="200" spans="3:3">
      <c r="C200" s="257"/>
    </row>
    <row r="201" spans="3:3">
      <c r="C201" s="257"/>
    </row>
    <row r="202" spans="3:3">
      <c r="C202" s="257"/>
    </row>
    <row r="203" spans="3:3">
      <c r="C203" s="257"/>
    </row>
    <row r="204" spans="3:3">
      <c r="C204" s="257"/>
    </row>
    <row r="205" spans="3:3">
      <c r="C205" s="257"/>
    </row>
    <row r="206" spans="3:3">
      <c r="C206" s="257"/>
    </row>
    <row r="207" spans="3:3">
      <c r="C207" s="257"/>
    </row>
    <row r="208" spans="3:3">
      <c r="C208" s="257"/>
    </row>
    <row r="209" spans="3:3">
      <c r="C209" s="257"/>
    </row>
    <row r="210" spans="3:3">
      <c r="C210" s="257"/>
    </row>
    <row r="211" spans="3:3">
      <c r="C211" s="257"/>
    </row>
    <row r="212" spans="3:3">
      <c r="C212" s="257"/>
    </row>
    <row r="213" spans="3:3">
      <c r="C213" s="257"/>
    </row>
    <row r="214" spans="3:3">
      <c r="C214" s="257"/>
    </row>
    <row r="215" spans="3:3">
      <c r="C215" s="257"/>
    </row>
    <row r="216" spans="3:3">
      <c r="C216" s="257"/>
    </row>
    <row r="217" spans="3:3">
      <c r="C217" s="257"/>
    </row>
    <row r="218" spans="3:3">
      <c r="C218" s="257"/>
    </row>
    <row r="219" spans="3:3">
      <c r="C219" s="257"/>
    </row>
    <row r="220" spans="3:3">
      <c r="C220" s="257"/>
    </row>
    <row r="221" spans="3:3">
      <c r="C221" s="257"/>
    </row>
    <row r="222" spans="3:3">
      <c r="C222" s="257"/>
    </row>
    <row r="223" spans="3:3">
      <c r="C223" s="257"/>
    </row>
    <row r="224" spans="3:3">
      <c r="C224" s="257"/>
    </row>
    <row r="225" spans="3:3">
      <c r="C225" s="257"/>
    </row>
    <row r="226" spans="3:3">
      <c r="C226" s="257"/>
    </row>
    <row r="227" spans="3:3">
      <c r="C227" s="257"/>
    </row>
    <row r="228" spans="3:3">
      <c r="C228" s="257"/>
    </row>
    <row r="229" spans="3:3">
      <c r="C229" s="257"/>
    </row>
    <row r="230" spans="3:3">
      <c r="C230" s="257"/>
    </row>
    <row r="231" spans="3:3">
      <c r="C231" s="257"/>
    </row>
    <row r="232" spans="3:3">
      <c r="C232" s="257"/>
    </row>
    <row r="233" spans="3:3">
      <c r="C233" s="257"/>
    </row>
    <row r="234" spans="3:3">
      <c r="C234" s="257"/>
    </row>
    <row r="235" spans="3:3">
      <c r="C235" s="257"/>
    </row>
    <row r="236" spans="3:3">
      <c r="C236" s="257"/>
    </row>
    <row r="237" spans="3:3">
      <c r="C237" s="257"/>
    </row>
    <row r="238" spans="3:3">
      <c r="C238" s="257"/>
    </row>
    <row r="239" spans="3:3">
      <c r="C239" s="257"/>
    </row>
    <row r="240" spans="3:3">
      <c r="C240" s="257"/>
    </row>
    <row r="241" spans="3:3">
      <c r="C241" s="257"/>
    </row>
    <row r="242" spans="3:3">
      <c r="C242" s="257"/>
    </row>
    <row r="243" spans="3:3">
      <c r="C243" s="257"/>
    </row>
    <row r="244" spans="3:3">
      <c r="C244" s="257"/>
    </row>
    <row r="245" spans="3:3">
      <c r="C245" s="257"/>
    </row>
    <row r="246" spans="3:3">
      <c r="C246" s="257"/>
    </row>
    <row r="247" spans="3:3">
      <c r="C247" s="257"/>
    </row>
    <row r="248" spans="3:3">
      <c r="C248" s="257"/>
    </row>
    <row r="249" spans="3:3">
      <c r="C249" s="257"/>
    </row>
    <row r="250" spans="3:3">
      <c r="C250" s="257"/>
    </row>
    <row r="251" spans="3:3">
      <c r="C251" s="257"/>
    </row>
    <row r="252" spans="3:3">
      <c r="C252" s="257"/>
    </row>
    <row r="253" spans="3:3">
      <c r="C253" s="257"/>
    </row>
    <row r="254" spans="3:3">
      <c r="C254" s="257"/>
    </row>
    <row r="255" spans="3:3">
      <c r="C255" s="257"/>
    </row>
    <row r="256" spans="3:3">
      <c r="C256" s="257"/>
    </row>
    <row r="257" spans="3:3">
      <c r="C257" s="257"/>
    </row>
    <row r="258" spans="3:3">
      <c r="C258" s="257"/>
    </row>
    <row r="259" spans="3:3">
      <c r="C259" s="257"/>
    </row>
    <row r="260" spans="3:3">
      <c r="C260" s="257"/>
    </row>
    <row r="261" spans="3:3">
      <c r="C261" s="257"/>
    </row>
    <row r="262" spans="3:3">
      <c r="C262" s="257"/>
    </row>
    <row r="263" spans="3:3">
      <c r="C263" s="257"/>
    </row>
    <row r="264" spans="3:3">
      <c r="C264" s="257"/>
    </row>
    <row r="265" spans="3:3">
      <c r="C265" s="257"/>
    </row>
    <row r="266" spans="3:3">
      <c r="C266" s="257"/>
    </row>
    <row r="267" spans="3:3">
      <c r="C267" s="257"/>
    </row>
    <row r="268" spans="3:3">
      <c r="C268" s="257"/>
    </row>
    <row r="269" spans="3:3">
      <c r="C269" s="257"/>
    </row>
    <row r="270" spans="3:3">
      <c r="C270" s="257"/>
    </row>
    <row r="271" spans="3:3">
      <c r="C271" s="257"/>
    </row>
    <row r="272" spans="3:3">
      <c r="C272" s="257"/>
    </row>
    <row r="273" spans="3:3">
      <c r="C273" s="257"/>
    </row>
    <row r="274" spans="3:3">
      <c r="C274" s="257"/>
    </row>
    <row r="275" spans="3:3">
      <c r="C275" s="257"/>
    </row>
    <row r="276" spans="3:3">
      <c r="C276" s="257"/>
    </row>
    <row r="277" spans="3:3">
      <c r="C277" s="257"/>
    </row>
    <row r="278" spans="3:3">
      <c r="C278" s="257"/>
    </row>
    <row r="279" spans="3:3">
      <c r="C279" s="257"/>
    </row>
    <row r="280" spans="3:3">
      <c r="C280" s="257"/>
    </row>
    <row r="281" spans="3:3">
      <c r="C281" s="257"/>
    </row>
    <row r="282" spans="3:3">
      <c r="C282" s="257"/>
    </row>
    <row r="283" spans="3:3">
      <c r="C283" s="257"/>
    </row>
    <row r="284" spans="3:3">
      <c r="C284" s="257"/>
    </row>
    <row r="285" spans="3:3">
      <c r="C285" s="257"/>
    </row>
    <row r="286" spans="3:3">
      <c r="C286" s="257"/>
    </row>
    <row r="287" spans="3:3">
      <c r="C287" s="257"/>
    </row>
    <row r="288" spans="3:3">
      <c r="C288" s="257"/>
    </row>
    <row r="289" spans="3:3">
      <c r="C289" s="257"/>
    </row>
    <row r="290" spans="3:3">
      <c r="C290" s="257"/>
    </row>
    <row r="291" spans="3:3">
      <c r="C291" s="257"/>
    </row>
    <row r="292" spans="3:3">
      <c r="C292" s="257"/>
    </row>
    <row r="293" spans="3:3">
      <c r="C293" s="257"/>
    </row>
    <row r="294" spans="3:3">
      <c r="C294" s="257"/>
    </row>
    <row r="295" spans="3:3">
      <c r="C295" s="257"/>
    </row>
    <row r="296" spans="3:3">
      <c r="C296" s="257"/>
    </row>
    <row r="297" spans="3:3">
      <c r="C297" s="257"/>
    </row>
    <row r="298" spans="3:3">
      <c r="C298" s="257"/>
    </row>
    <row r="299" spans="3:3">
      <c r="C299" s="257"/>
    </row>
    <row r="300" spans="3:3">
      <c r="C300" s="257"/>
    </row>
    <row r="301" spans="3:3">
      <c r="C301" s="257"/>
    </row>
    <row r="302" spans="3:3">
      <c r="C302" s="257"/>
    </row>
    <row r="303" spans="3:3">
      <c r="C303" s="257"/>
    </row>
    <row r="304" spans="3:3">
      <c r="C304" s="257"/>
    </row>
    <row r="305" spans="3:3">
      <c r="C305" s="257"/>
    </row>
    <row r="306" spans="3:3">
      <c r="C306" s="257"/>
    </row>
    <row r="307" spans="3:3">
      <c r="C307" s="257"/>
    </row>
    <row r="308" spans="3:3">
      <c r="C308" s="257"/>
    </row>
    <row r="309" spans="3:3">
      <c r="C309" s="257"/>
    </row>
    <row r="310" spans="3:3">
      <c r="C310" s="257"/>
    </row>
    <row r="311" spans="3:3">
      <c r="C311" s="257"/>
    </row>
    <row r="312" spans="3:3">
      <c r="C312" s="257"/>
    </row>
    <row r="313" spans="3:3">
      <c r="C313" s="257"/>
    </row>
    <row r="314" spans="3:3">
      <c r="C314" s="257"/>
    </row>
    <row r="315" spans="3:3">
      <c r="C315" s="257"/>
    </row>
    <row r="316" spans="3:3">
      <c r="C316" s="257"/>
    </row>
    <row r="317" spans="3:3">
      <c r="C317" s="257"/>
    </row>
    <row r="318" spans="3:3">
      <c r="C318" s="257"/>
    </row>
    <row r="319" spans="3:3">
      <c r="C319" s="257"/>
    </row>
    <row r="320" spans="3:3">
      <c r="C320" s="257"/>
    </row>
    <row r="321" spans="3:3">
      <c r="C321" s="257"/>
    </row>
    <row r="322" spans="3:3">
      <c r="C322" s="257"/>
    </row>
    <row r="323" spans="3:3">
      <c r="C323" s="257"/>
    </row>
    <row r="324" spans="3:3">
      <c r="C324" s="257"/>
    </row>
    <row r="325" spans="3:3">
      <c r="C325" s="257"/>
    </row>
    <row r="326" spans="3:3">
      <c r="C326" s="257"/>
    </row>
    <row r="327" spans="3:3">
      <c r="C327" s="257"/>
    </row>
    <row r="328" spans="3:3">
      <c r="C328" s="257"/>
    </row>
    <row r="329" spans="3:3">
      <c r="C329" s="257"/>
    </row>
    <row r="330" spans="3:3">
      <c r="C330" s="257"/>
    </row>
    <row r="331" spans="3:3">
      <c r="C331" s="257"/>
    </row>
    <row r="332" spans="3:3">
      <c r="C332" s="257"/>
    </row>
    <row r="333" spans="3:3">
      <c r="C333" s="257"/>
    </row>
    <row r="334" spans="3:3">
      <c r="C334" s="257"/>
    </row>
    <row r="335" spans="3:3">
      <c r="C335" s="257"/>
    </row>
    <row r="336" spans="3:3">
      <c r="C336" s="257"/>
    </row>
    <row r="337" spans="3:3">
      <c r="C337" s="257"/>
    </row>
    <row r="338" spans="3:3">
      <c r="C338" s="257"/>
    </row>
    <row r="339" spans="3:3">
      <c r="C339" s="257"/>
    </row>
    <row r="340" spans="3:3">
      <c r="C340" s="257"/>
    </row>
    <row r="341" spans="3:3">
      <c r="C341" s="257"/>
    </row>
    <row r="342" spans="3:3">
      <c r="C342" s="257"/>
    </row>
    <row r="343" spans="3:3">
      <c r="C343" s="257"/>
    </row>
    <row r="344" spans="3:3">
      <c r="C344" s="257"/>
    </row>
    <row r="345" spans="3:3">
      <c r="C345" s="257"/>
    </row>
    <row r="346" spans="3:3">
      <c r="C346" s="257"/>
    </row>
    <row r="347" spans="3:3">
      <c r="C347" s="257"/>
    </row>
    <row r="348" spans="3:3">
      <c r="C348" s="257"/>
    </row>
    <row r="349" spans="3:3">
      <c r="C349" s="257"/>
    </row>
    <row r="350" spans="3:3">
      <c r="C350" s="257"/>
    </row>
    <row r="351" spans="3:3">
      <c r="C351" s="257"/>
    </row>
    <row r="352" spans="3:3">
      <c r="C352" s="257"/>
    </row>
    <row r="353" spans="3:3">
      <c r="C353" s="257"/>
    </row>
    <row r="354" spans="3:3">
      <c r="C354" s="257"/>
    </row>
    <row r="355" spans="3:3">
      <c r="C355" s="257"/>
    </row>
    <row r="356" spans="3:3">
      <c r="C356" s="257"/>
    </row>
    <row r="357" spans="3:3">
      <c r="C357" s="257"/>
    </row>
    <row r="358" spans="3:3">
      <c r="C358" s="257"/>
    </row>
    <row r="359" spans="3:3">
      <c r="C359" s="257"/>
    </row>
    <row r="360" spans="3:3">
      <c r="C360" s="257"/>
    </row>
    <row r="361" spans="3:3">
      <c r="C361" s="257"/>
    </row>
    <row r="362" spans="3:3">
      <c r="C362" s="257"/>
    </row>
    <row r="363" spans="3:3">
      <c r="C363" s="257"/>
    </row>
    <row r="364" spans="3:3">
      <c r="C364" s="257"/>
    </row>
    <row r="365" spans="3:3">
      <c r="C365" s="257"/>
    </row>
    <row r="366" spans="3:3">
      <c r="C366" s="257"/>
    </row>
    <row r="367" spans="3:3">
      <c r="C367" s="257"/>
    </row>
    <row r="368" spans="3:3">
      <c r="C368" s="257"/>
    </row>
    <row r="369" spans="3:3">
      <c r="C369" s="257"/>
    </row>
    <row r="370" spans="3:3">
      <c r="C370" s="257"/>
    </row>
    <row r="371" spans="3:3">
      <c r="C371" s="257"/>
    </row>
    <row r="372" spans="3:3">
      <c r="C372" s="257"/>
    </row>
    <row r="373" spans="3:3">
      <c r="C373" s="257"/>
    </row>
    <row r="374" spans="3:3">
      <c r="C374" s="257"/>
    </row>
    <row r="375" spans="3:3">
      <c r="C375" s="257"/>
    </row>
    <row r="376" spans="3:3">
      <c r="C376" s="257"/>
    </row>
    <row r="377" spans="3:3">
      <c r="C377" s="257"/>
    </row>
    <row r="378" spans="3:3">
      <c r="C378" s="257"/>
    </row>
    <row r="379" spans="3:3">
      <c r="C379" s="257"/>
    </row>
    <row r="380" spans="3:3">
      <c r="C380" s="257"/>
    </row>
    <row r="381" spans="3:3">
      <c r="C381" s="257"/>
    </row>
    <row r="382" spans="3:3">
      <c r="C382" s="257"/>
    </row>
    <row r="383" spans="3:3">
      <c r="C383" s="257"/>
    </row>
    <row r="384" spans="3:3">
      <c r="C384" s="257"/>
    </row>
    <row r="385" spans="3:3">
      <c r="C385" s="257"/>
    </row>
    <row r="386" spans="3:3">
      <c r="C386" s="257"/>
    </row>
    <row r="387" spans="3:3">
      <c r="C387" s="257"/>
    </row>
    <row r="388" spans="3:3">
      <c r="C388" s="257"/>
    </row>
    <row r="389" spans="3:3">
      <c r="C389" s="257"/>
    </row>
    <row r="390" spans="3:3">
      <c r="C390" s="257"/>
    </row>
    <row r="391" spans="3:3">
      <c r="C391" s="257"/>
    </row>
    <row r="392" spans="3:3">
      <c r="C392" s="257"/>
    </row>
    <row r="393" spans="3:3">
      <c r="C393" s="257"/>
    </row>
    <row r="394" spans="3:3">
      <c r="C394" s="257"/>
    </row>
    <row r="395" spans="3:3">
      <c r="C395" s="257"/>
    </row>
    <row r="396" spans="3:3">
      <c r="C396" s="257"/>
    </row>
    <row r="397" spans="3:3">
      <c r="C397" s="257"/>
    </row>
    <row r="398" spans="3:3">
      <c r="C398" s="257"/>
    </row>
    <row r="399" spans="3:3">
      <c r="C399" s="257"/>
    </row>
    <row r="400" spans="3:3">
      <c r="C400" s="257"/>
    </row>
    <row r="401" spans="3:3">
      <c r="C401" s="257"/>
    </row>
    <row r="402" spans="3:3">
      <c r="C402" s="257"/>
    </row>
    <row r="403" spans="3:3">
      <c r="C403" s="257"/>
    </row>
    <row r="404" spans="3:3">
      <c r="C404" s="257"/>
    </row>
    <row r="405" spans="3:3">
      <c r="C405" s="257"/>
    </row>
    <row r="406" spans="3:3">
      <c r="C406" s="257"/>
    </row>
    <row r="407" spans="3:3">
      <c r="C407" s="257"/>
    </row>
    <row r="408" spans="3:3">
      <c r="C408" s="257"/>
    </row>
    <row r="409" spans="3:3">
      <c r="C409" s="257"/>
    </row>
    <row r="410" spans="3:3">
      <c r="C410" s="257"/>
    </row>
    <row r="411" spans="3:3">
      <c r="C411" s="257"/>
    </row>
    <row r="412" spans="3:3">
      <c r="C412" s="257"/>
    </row>
    <row r="413" spans="3:3">
      <c r="C413" s="257"/>
    </row>
    <row r="414" spans="3:3">
      <c r="C414" s="257"/>
    </row>
    <row r="415" spans="3:3">
      <c r="C415" s="257"/>
    </row>
    <row r="416" spans="3:3">
      <c r="C416" s="257"/>
    </row>
    <row r="417" spans="3:3">
      <c r="C417" s="257"/>
    </row>
    <row r="418" spans="3:3">
      <c r="C418" s="257"/>
    </row>
    <row r="419" spans="3:3">
      <c r="C419" s="257"/>
    </row>
    <row r="420" spans="3:3">
      <c r="C420" s="257"/>
    </row>
    <row r="421" spans="3:3">
      <c r="C421" s="257"/>
    </row>
    <row r="422" spans="3:3">
      <c r="C422" s="257"/>
    </row>
    <row r="423" spans="3:3">
      <c r="C423" s="257"/>
    </row>
    <row r="424" spans="3:3">
      <c r="C424" s="257"/>
    </row>
    <row r="425" spans="3:3">
      <c r="C425" s="257"/>
    </row>
    <row r="426" spans="3:3">
      <c r="C426" s="257"/>
    </row>
    <row r="427" spans="3:3">
      <c r="C427" s="257"/>
    </row>
    <row r="428" spans="3:3">
      <c r="C428" s="257"/>
    </row>
    <row r="429" spans="3:3">
      <c r="C429" s="257"/>
    </row>
    <row r="430" spans="3:3">
      <c r="C430" s="257"/>
    </row>
    <row r="431" spans="3:3">
      <c r="C431" s="257"/>
    </row>
    <row r="432" spans="3:3">
      <c r="C432" s="257"/>
    </row>
    <row r="433" spans="3:3">
      <c r="C433" s="257"/>
    </row>
    <row r="434" spans="3:3">
      <c r="C434" s="257"/>
    </row>
    <row r="435" spans="3:3">
      <c r="C435" s="257"/>
    </row>
    <row r="436" spans="3:3">
      <c r="C436" s="257"/>
    </row>
    <row r="437" spans="3:3">
      <c r="C437" s="257"/>
    </row>
    <row r="438" spans="3:3">
      <c r="C438" s="257"/>
    </row>
    <row r="439" spans="3:3">
      <c r="C439" s="257"/>
    </row>
    <row r="440" spans="3:3">
      <c r="C440" s="257"/>
    </row>
    <row r="441" spans="3:3">
      <c r="C441" s="257"/>
    </row>
    <row r="442" spans="3:3">
      <c r="C442" s="257"/>
    </row>
    <row r="443" spans="3:3">
      <c r="C443" s="257"/>
    </row>
    <row r="444" spans="3:3">
      <c r="C444" s="257"/>
    </row>
    <row r="445" spans="3:3">
      <c r="C445" s="257"/>
    </row>
    <row r="446" spans="3:3">
      <c r="C446" s="257"/>
    </row>
    <row r="447" spans="3:3">
      <c r="C447" s="257"/>
    </row>
    <row r="448" spans="3:3">
      <c r="C448" s="257"/>
    </row>
    <row r="449" spans="3:3">
      <c r="C449" s="257"/>
    </row>
    <row r="450" spans="3:3">
      <c r="C450" s="257"/>
    </row>
    <row r="451" spans="3:3">
      <c r="C451" s="257"/>
    </row>
    <row r="452" spans="3:3">
      <c r="C452" s="257"/>
    </row>
    <row r="453" spans="3:3">
      <c r="C453" s="257"/>
    </row>
    <row r="454" spans="3:3">
      <c r="C454" s="257"/>
    </row>
    <row r="455" spans="3:3">
      <c r="C455" s="257"/>
    </row>
    <row r="456" spans="3:3">
      <c r="C456" s="257"/>
    </row>
    <row r="457" spans="3:3">
      <c r="C457" s="257"/>
    </row>
    <row r="458" spans="3:3">
      <c r="C458" s="257"/>
    </row>
    <row r="459" spans="3:3">
      <c r="C459" s="257"/>
    </row>
    <row r="460" spans="3:3">
      <c r="C460" s="257"/>
    </row>
    <row r="461" spans="3:3">
      <c r="C461" s="257"/>
    </row>
    <row r="462" spans="3:3">
      <c r="C462" s="257"/>
    </row>
    <row r="463" spans="3:3">
      <c r="C463" s="257"/>
    </row>
    <row r="464" spans="3:3">
      <c r="C464" s="257"/>
    </row>
    <row r="465" spans="3:3">
      <c r="C465" s="257"/>
    </row>
    <row r="466" spans="3:3">
      <c r="C466" s="257"/>
    </row>
    <row r="467" spans="3:3">
      <c r="C467" s="257"/>
    </row>
    <row r="468" spans="3:3">
      <c r="C468" s="257"/>
    </row>
    <row r="469" spans="3:3">
      <c r="C469" s="257"/>
    </row>
    <row r="470" spans="3:3">
      <c r="C470" s="257"/>
    </row>
    <row r="471" spans="3:3">
      <c r="C471" s="257"/>
    </row>
    <row r="472" spans="3:3">
      <c r="C472" s="257"/>
    </row>
    <row r="473" spans="3:3">
      <c r="C473" s="257"/>
    </row>
    <row r="474" spans="3:3">
      <c r="C474" s="257"/>
    </row>
    <row r="475" spans="3:3">
      <c r="C475" s="257"/>
    </row>
    <row r="476" spans="3:3">
      <c r="C476" s="257"/>
    </row>
    <row r="477" spans="3:3">
      <c r="C477" s="257"/>
    </row>
    <row r="478" spans="3:3">
      <c r="C478" s="257"/>
    </row>
    <row r="479" spans="3:3">
      <c r="C479" s="257"/>
    </row>
    <row r="480" spans="3:3">
      <c r="C480" s="257"/>
    </row>
    <row r="481" spans="3:3">
      <c r="C481" s="257"/>
    </row>
    <row r="482" spans="3:3">
      <c r="C482" s="257"/>
    </row>
    <row r="483" spans="3:3">
      <c r="C483" s="257"/>
    </row>
    <row r="484" spans="3:3">
      <c r="C484" s="257"/>
    </row>
    <row r="485" spans="3:3">
      <c r="C485" s="257"/>
    </row>
    <row r="486" spans="3:3">
      <c r="C486" s="257"/>
    </row>
    <row r="487" spans="3:3">
      <c r="C487" s="257"/>
    </row>
    <row r="488" spans="3:3">
      <c r="C488" s="257"/>
    </row>
    <row r="489" spans="3:3">
      <c r="C489" s="257"/>
    </row>
    <row r="490" spans="3:3">
      <c r="C490" s="257"/>
    </row>
    <row r="491" spans="3:3">
      <c r="C491" s="257"/>
    </row>
    <row r="492" spans="3:3">
      <c r="C492" s="257"/>
    </row>
    <row r="493" spans="3:3">
      <c r="C493" s="257"/>
    </row>
    <row r="494" spans="3:3">
      <c r="C494" s="257"/>
    </row>
    <row r="495" spans="3:3">
      <c r="C495" s="257"/>
    </row>
    <row r="496" spans="3:3">
      <c r="C496" s="257"/>
    </row>
    <row r="497" spans="3:3">
      <c r="C497" s="257"/>
    </row>
    <row r="498" spans="3:3">
      <c r="C498" s="257"/>
    </row>
    <row r="499" spans="3:3">
      <c r="C499" s="257"/>
    </row>
    <row r="500" spans="3:3">
      <c r="C500" s="257"/>
    </row>
    <row r="501" spans="3:3">
      <c r="C501" s="257"/>
    </row>
    <row r="502" spans="3:3">
      <c r="C502" s="257"/>
    </row>
    <row r="503" spans="3:3">
      <c r="C503" s="257"/>
    </row>
    <row r="504" spans="3:3">
      <c r="C504" s="257"/>
    </row>
    <row r="505" spans="3:3">
      <c r="C505" s="257"/>
    </row>
    <row r="506" spans="3:3">
      <c r="C506" s="257"/>
    </row>
    <row r="507" spans="3:3">
      <c r="C507" s="257"/>
    </row>
    <row r="508" spans="3:3">
      <c r="C508" s="257"/>
    </row>
    <row r="509" spans="3:3">
      <c r="C509" s="257"/>
    </row>
    <row r="510" spans="3:3">
      <c r="C510" s="257"/>
    </row>
    <row r="511" spans="3:3">
      <c r="C511" s="257"/>
    </row>
    <row r="512" spans="3:3">
      <c r="C512" s="257"/>
    </row>
    <row r="513" spans="3:3">
      <c r="C513" s="257"/>
    </row>
    <row r="514" spans="3:3">
      <c r="C514" s="257"/>
    </row>
    <row r="515" spans="3:3">
      <c r="C515" s="257"/>
    </row>
    <row r="516" spans="3:3">
      <c r="C516" s="257"/>
    </row>
    <row r="517" spans="3:3">
      <c r="C517" s="257"/>
    </row>
    <row r="518" spans="3:3">
      <c r="C518" s="257"/>
    </row>
    <row r="519" spans="3:3">
      <c r="C519" s="257"/>
    </row>
    <row r="520" spans="3:3">
      <c r="C520" s="257"/>
    </row>
    <row r="521" spans="3:3">
      <c r="C521" s="257"/>
    </row>
    <row r="522" spans="3:3">
      <c r="C522" s="257"/>
    </row>
    <row r="523" spans="3:3">
      <c r="C523" s="257"/>
    </row>
    <row r="524" spans="3:3">
      <c r="C524" s="257"/>
    </row>
    <row r="525" spans="3:3">
      <c r="C525" s="257"/>
    </row>
    <row r="526" spans="3:3">
      <c r="C526" s="257"/>
    </row>
    <row r="527" spans="3:3">
      <c r="C527" s="257"/>
    </row>
    <row r="528" spans="3:3">
      <c r="C528" s="257"/>
    </row>
    <row r="529" spans="3:3">
      <c r="C529" s="257"/>
    </row>
    <row r="530" spans="3:3">
      <c r="C530" s="257"/>
    </row>
    <row r="531" spans="3:3">
      <c r="C531" s="257"/>
    </row>
    <row r="532" spans="3:3">
      <c r="C532" s="257"/>
    </row>
    <row r="533" spans="3:3">
      <c r="C533" s="257"/>
    </row>
    <row r="534" spans="3:3">
      <c r="C534" s="257"/>
    </row>
    <row r="535" spans="3:3">
      <c r="C535" s="257"/>
    </row>
    <row r="536" spans="3:3">
      <c r="C536" s="257"/>
    </row>
    <row r="537" spans="3:3">
      <c r="C537" s="257"/>
    </row>
    <row r="538" spans="3:3">
      <c r="C538" s="257"/>
    </row>
    <row r="539" spans="3:3">
      <c r="C539" s="257"/>
    </row>
    <row r="540" spans="3:3">
      <c r="C540" s="257"/>
    </row>
    <row r="541" spans="3:3">
      <c r="C541" s="257"/>
    </row>
    <row r="542" spans="3:3">
      <c r="C542" s="257"/>
    </row>
    <row r="543" spans="3:3">
      <c r="C543" s="257"/>
    </row>
    <row r="544" spans="3:3">
      <c r="C544" s="257"/>
    </row>
    <row r="545" spans="3:3">
      <c r="C545" s="257"/>
    </row>
    <row r="546" spans="3:3">
      <c r="C546" s="257"/>
    </row>
    <row r="547" spans="3:3">
      <c r="C547" s="257"/>
    </row>
    <row r="548" spans="3:3">
      <c r="C548" s="257"/>
    </row>
    <row r="549" spans="3:3">
      <c r="C549" s="257"/>
    </row>
    <row r="550" spans="3:3">
      <c r="C550" s="257"/>
    </row>
    <row r="551" spans="3:3">
      <c r="C551" s="257"/>
    </row>
    <row r="552" spans="3:3">
      <c r="C552" s="257"/>
    </row>
    <row r="553" spans="3:3">
      <c r="C553" s="257"/>
    </row>
    <row r="554" spans="3:3">
      <c r="C554" s="257"/>
    </row>
    <row r="555" spans="3:3">
      <c r="C555" s="257"/>
    </row>
    <row r="556" spans="3:3">
      <c r="C556" s="257"/>
    </row>
    <row r="557" spans="3:3">
      <c r="C557" s="257"/>
    </row>
    <row r="558" spans="3:3">
      <c r="C558" s="257"/>
    </row>
    <row r="559" spans="3:3">
      <c r="C559" s="257"/>
    </row>
    <row r="560" spans="3:3">
      <c r="C560" s="257"/>
    </row>
    <row r="561" spans="3:3">
      <c r="C561" s="257"/>
    </row>
    <row r="562" spans="3:3">
      <c r="C562" s="257"/>
    </row>
    <row r="563" spans="3:3">
      <c r="C563" s="257"/>
    </row>
    <row r="564" spans="3:3">
      <c r="C564" s="257"/>
    </row>
    <row r="565" spans="3:3">
      <c r="C565" s="257"/>
    </row>
    <row r="566" spans="3:3">
      <c r="C566" s="257"/>
    </row>
    <row r="567" spans="3:3">
      <c r="C567" s="257"/>
    </row>
    <row r="568" spans="3:3">
      <c r="C568" s="257"/>
    </row>
    <row r="569" spans="3:3">
      <c r="C569" s="257"/>
    </row>
    <row r="570" spans="3:3">
      <c r="C570" s="257"/>
    </row>
    <row r="571" spans="3:3">
      <c r="C571" s="257"/>
    </row>
    <row r="572" spans="3:3">
      <c r="C572" s="257"/>
    </row>
    <row r="573" spans="3:3">
      <c r="C573" s="257"/>
    </row>
    <row r="574" spans="3:3">
      <c r="C574" s="257"/>
    </row>
    <row r="575" spans="3:3">
      <c r="C575" s="257"/>
    </row>
    <row r="576" spans="3:3">
      <c r="C576" s="257"/>
    </row>
    <row r="577" spans="3:3">
      <c r="C577" s="257"/>
    </row>
    <row r="578" spans="3:3">
      <c r="C578" s="257"/>
    </row>
    <row r="579" spans="3:3">
      <c r="C579" s="257"/>
    </row>
    <row r="580" spans="3:3">
      <c r="C580" s="257"/>
    </row>
    <row r="581" spans="3:3">
      <c r="C581" s="257"/>
    </row>
    <row r="582" spans="3:3">
      <c r="C582" s="257"/>
    </row>
    <row r="583" spans="3:3">
      <c r="C583" s="257"/>
    </row>
    <row r="584" spans="3:3">
      <c r="C584" s="257"/>
    </row>
    <row r="585" spans="3:3">
      <c r="C585" s="257"/>
    </row>
    <row r="586" spans="3:3">
      <c r="C586" s="257"/>
    </row>
    <row r="587" spans="3:3">
      <c r="C587" s="257"/>
    </row>
    <row r="588" spans="3:3">
      <c r="C588" s="257"/>
    </row>
    <row r="589" spans="3:3">
      <c r="C589" s="257"/>
    </row>
    <row r="590" spans="3:3">
      <c r="C590" s="257"/>
    </row>
    <row r="591" spans="3:3">
      <c r="C591" s="257"/>
    </row>
    <row r="592" spans="3:3">
      <c r="C592" s="257"/>
    </row>
    <row r="593" spans="3:3">
      <c r="C593" s="257"/>
    </row>
    <row r="594" spans="3:3">
      <c r="C594" s="257"/>
    </row>
    <row r="595" spans="3:3">
      <c r="C595" s="257"/>
    </row>
    <row r="596" spans="3:3">
      <c r="C596" s="257"/>
    </row>
    <row r="597" spans="3:3">
      <c r="C597" s="257"/>
    </row>
    <row r="598" spans="3:3">
      <c r="C598" s="257"/>
    </row>
    <row r="599" spans="3:3">
      <c r="C599" s="257"/>
    </row>
    <row r="600" spans="3:3">
      <c r="C600" s="257"/>
    </row>
    <row r="601" spans="3:3">
      <c r="C601" s="257"/>
    </row>
    <row r="602" spans="3:3">
      <c r="C602" s="257"/>
    </row>
    <row r="603" spans="3:3">
      <c r="C603" s="257"/>
    </row>
    <row r="604" spans="3:3">
      <c r="C604" s="257"/>
    </row>
    <row r="605" spans="3:3">
      <c r="C605" s="257"/>
    </row>
    <row r="606" spans="3:3">
      <c r="C606" s="257"/>
    </row>
    <row r="607" spans="3:3">
      <c r="C607" s="257"/>
    </row>
    <row r="608" spans="3:3">
      <c r="C608" s="257"/>
    </row>
    <row r="609" spans="3:3">
      <c r="C609" s="257"/>
    </row>
    <row r="610" spans="3:3">
      <c r="C610" s="257"/>
    </row>
    <row r="611" spans="3:3">
      <c r="C611" s="257"/>
    </row>
    <row r="612" spans="3:3">
      <c r="C612" s="257"/>
    </row>
    <row r="613" spans="3:3">
      <c r="C613" s="257"/>
    </row>
    <row r="614" spans="3:3">
      <c r="C614" s="257"/>
    </row>
    <row r="615" spans="3:3">
      <c r="C615" s="257"/>
    </row>
    <row r="616" spans="3:3">
      <c r="C616" s="257"/>
    </row>
    <row r="617" spans="3:3">
      <c r="C617" s="257"/>
    </row>
    <row r="618" spans="3:3">
      <c r="C618" s="257"/>
    </row>
    <row r="619" spans="3:3">
      <c r="C619" s="257"/>
    </row>
    <row r="620" spans="3:3">
      <c r="C620" s="257"/>
    </row>
    <row r="621" spans="3:3">
      <c r="C621" s="257"/>
    </row>
    <row r="622" spans="3:3">
      <c r="C622" s="257"/>
    </row>
    <row r="623" spans="3:3">
      <c r="C623" s="257"/>
    </row>
    <row r="624" spans="3:3">
      <c r="C624" s="257"/>
    </row>
    <row r="625" spans="3:3">
      <c r="C625" s="257"/>
    </row>
    <row r="626" spans="3:3">
      <c r="C626" s="257"/>
    </row>
    <row r="627" spans="3:3">
      <c r="C627" s="257"/>
    </row>
    <row r="628" spans="3:3">
      <c r="C628" s="257"/>
    </row>
    <row r="629" spans="3:3">
      <c r="C629" s="257"/>
    </row>
    <row r="630" spans="3:3">
      <c r="C630" s="257"/>
    </row>
    <row r="631" spans="3:3">
      <c r="C631" s="257"/>
    </row>
    <row r="632" spans="3:3">
      <c r="C632" s="257"/>
    </row>
    <row r="633" spans="3:3">
      <c r="C633" s="257"/>
    </row>
    <row r="634" spans="3:3">
      <c r="C634" s="257"/>
    </row>
    <row r="635" spans="3:3">
      <c r="C635" s="257"/>
    </row>
    <row r="636" spans="3:3">
      <c r="C636" s="257"/>
    </row>
    <row r="637" spans="3:3">
      <c r="C637" s="257"/>
    </row>
    <row r="638" spans="3:3">
      <c r="C638" s="257"/>
    </row>
    <row r="639" spans="3:3">
      <c r="C639" s="257"/>
    </row>
    <row r="640" spans="3:3">
      <c r="C640" s="257"/>
    </row>
    <row r="641" spans="3:3">
      <c r="C641" s="257"/>
    </row>
    <row r="642" spans="3:3">
      <c r="C642" s="257"/>
    </row>
    <row r="643" spans="3:3">
      <c r="C643" s="257"/>
    </row>
    <row r="644" spans="3:3">
      <c r="C644" s="257"/>
    </row>
    <row r="645" spans="3:3">
      <c r="C645" s="257"/>
    </row>
    <row r="646" spans="3:3">
      <c r="C646" s="257"/>
    </row>
    <row r="647" spans="3:3">
      <c r="C647" s="257"/>
    </row>
    <row r="648" spans="3:3">
      <c r="C648" s="257"/>
    </row>
    <row r="649" spans="3:3">
      <c r="C649" s="257"/>
    </row>
    <row r="650" spans="3:3">
      <c r="C650" s="257"/>
    </row>
    <row r="651" spans="3:3">
      <c r="C651" s="257"/>
    </row>
    <row r="652" spans="3:3">
      <c r="C652" s="257"/>
    </row>
    <row r="653" spans="3:3">
      <c r="C653" s="257"/>
    </row>
    <row r="654" spans="3:3">
      <c r="C654" s="257"/>
    </row>
    <row r="655" spans="3:3">
      <c r="C655" s="257"/>
    </row>
    <row r="656" spans="3:3">
      <c r="C656" s="257"/>
    </row>
    <row r="657" spans="3:3">
      <c r="C657" s="257"/>
    </row>
    <row r="658" spans="3:3">
      <c r="C658" s="257"/>
    </row>
    <row r="659" spans="3:3">
      <c r="C659" s="257"/>
    </row>
    <row r="660" spans="3:3">
      <c r="C660" s="257"/>
    </row>
    <row r="661" spans="3:3">
      <c r="C661" s="257"/>
    </row>
    <row r="662" spans="3:3">
      <c r="C662" s="257"/>
    </row>
    <row r="663" spans="3:3">
      <c r="C663" s="257"/>
    </row>
    <row r="664" spans="3:3">
      <c r="C664" s="257"/>
    </row>
    <row r="665" spans="3:3">
      <c r="C665" s="257"/>
    </row>
    <row r="666" spans="3:3">
      <c r="C666" s="257"/>
    </row>
    <row r="667" spans="3:3">
      <c r="C667" s="257"/>
    </row>
    <row r="668" spans="3:3">
      <c r="C668" s="257"/>
    </row>
    <row r="669" spans="3:3">
      <c r="C669" s="257"/>
    </row>
    <row r="670" spans="3:3">
      <c r="C670" s="257"/>
    </row>
    <row r="671" spans="3:3">
      <c r="C671" s="257"/>
    </row>
    <row r="672" spans="3:3">
      <c r="C672" s="257"/>
    </row>
    <row r="673" spans="3:3">
      <c r="C673" s="257"/>
    </row>
    <row r="674" spans="3:3">
      <c r="C674" s="257"/>
    </row>
    <row r="675" spans="3:3">
      <c r="C675" s="257"/>
    </row>
    <row r="676" spans="3:3">
      <c r="C676" s="257"/>
    </row>
    <row r="677" spans="3:3">
      <c r="C677" s="257"/>
    </row>
    <row r="678" spans="3:3">
      <c r="C678" s="257"/>
    </row>
    <row r="679" spans="3:3">
      <c r="C679" s="257"/>
    </row>
    <row r="680" spans="3:3">
      <c r="C680" s="257"/>
    </row>
    <row r="681" spans="3:3">
      <c r="C681" s="257"/>
    </row>
    <row r="682" spans="3:3">
      <c r="C682" s="257"/>
    </row>
    <row r="683" spans="3:3">
      <c r="C683" s="257"/>
    </row>
    <row r="684" spans="3:3">
      <c r="C684" s="257"/>
    </row>
    <row r="685" spans="3:3">
      <c r="C685" s="257"/>
    </row>
    <row r="686" spans="3:3">
      <c r="C686" s="257"/>
    </row>
    <row r="687" spans="3:3">
      <c r="C687" s="257"/>
    </row>
    <row r="688" spans="3:3">
      <c r="C688" s="257"/>
    </row>
    <row r="689" spans="3:3">
      <c r="C689" s="257"/>
    </row>
    <row r="690" spans="3:3">
      <c r="C690" s="257"/>
    </row>
    <row r="691" spans="3:3">
      <c r="C691" s="257"/>
    </row>
    <row r="692" spans="3:3">
      <c r="C692" s="257"/>
    </row>
    <row r="693" spans="3:3">
      <c r="C693" s="257"/>
    </row>
    <row r="694" spans="3:3">
      <c r="C694" s="257"/>
    </row>
    <row r="695" spans="3:3">
      <c r="C695" s="257"/>
    </row>
    <row r="696" spans="3:3">
      <c r="C696" s="257"/>
    </row>
    <row r="697" spans="3:3">
      <c r="C697" s="257"/>
    </row>
    <row r="698" spans="3:3">
      <c r="C698" s="257"/>
    </row>
    <row r="699" spans="3:3">
      <c r="C699" s="257"/>
    </row>
    <row r="700" spans="3:3">
      <c r="C700" s="257"/>
    </row>
    <row r="701" spans="3:3">
      <c r="C701" s="257"/>
    </row>
    <row r="702" spans="3:3">
      <c r="C702" s="257"/>
    </row>
    <row r="703" spans="3:3">
      <c r="C703" s="257"/>
    </row>
    <row r="704" spans="3:3">
      <c r="C704" s="257"/>
    </row>
    <row r="705" spans="3:3">
      <c r="C705" s="257"/>
    </row>
    <row r="706" spans="3:3">
      <c r="C706" s="257"/>
    </row>
    <row r="707" spans="3:3">
      <c r="C707" s="257"/>
    </row>
    <row r="708" spans="3:3">
      <c r="C708" s="257"/>
    </row>
    <row r="709" spans="3:3">
      <c r="C709" s="257"/>
    </row>
    <row r="710" spans="3:3">
      <c r="C710" s="257"/>
    </row>
    <row r="711" spans="3:3">
      <c r="C711" s="257"/>
    </row>
    <row r="712" spans="3:3">
      <c r="C712" s="257"/>
    </row>
    <row r="713" spans="3:3">
      <c r="C713" s="257"/>
    </row>
    <row r="714" spans="3:3">
      <c r="C714" s="257"/>
    </row>
    <row r="715" spans="3:3">
      <c r="C715" s="257"/>
    </row>
    <row r="716" spans="3:3">
      <c r="C716" s="257"/>
    </row>
    <row r="717" spans="3:3">
      <c r="C717" s="257"/>
    </row>
    <row r="718" spans="3:3">
      <c r="C718" s="257"/>
    </row>
    <row r="719" spans="3:3">
      <c r="C719" s="257"/>
    </row>
    <row r="720" spans="3:3">
      <c r="C720" s="257"/>
    </row>
    <row r="721" spans="3:3">
      <c r="C721" s="257"/>
    </row>
    <row r="722" spans="3:3">
      <c r="C722" s="257"/>
    </row>
    <row r="723" spans="3:3">
      <c r="C723" s="257"/>
    </row>
    <row r="724" spans="3:3">
      <c r="C724" s="257"/>
    </row>
    <row r="725" spans="3:3">
      <c r="C725" s="257"/>
    </row>
    <row r="726" spans="3:3">
      <c r="C726" s="257"/>
    </row>
    <row r="727" spans="3:3">
      <c r="C727" s="257"/>
    </row>
    <row r="728" spans="3:3">
      <c r="C728" s="257"/>
    </row>
    <row r="729" spans="3:3">
      <c r="C729" s="257"/>
    </row>
    <row r="730" spans="3:3">
      <c r="C730" s="257"/>
    </row>
    <row r="731" spans="3:3">
      <c r="C731" s="257"/>
    </row>
    <row r="732" spans="3:3">
      <c r="C732" s="257"/>
    </row>
    <row r="733" spans="3:3">
      <c r="C733" s="257"/>
    </row>
    <row r="734" spans="3:3">
      <c r="C734" s="257"/>
    </row>
    <row r="735" spans="3:3">
      <c r="C735" s="257"/>
    </row>
    <row r="736" spans="3:3">
      <c r="C736" s="257"/>
    </row>
    <row r="737" spans="3:3">
      <c r="C737" s="257"/>
    </row>
    <row r="738" spans="3:3">
      <c r="C738" s="257"/>
    </row>
    <row r="739" spans="3:3">
      <c r="C739" s="257"/>
    </row>
    <row r="740" spans="3:3">
      <c r="C740" s="257"/>
    </row>
    <row r="741" spans="3:3">
      <c r="C741" s="257"/>
    </row>
    <row r="742" spans="3:3">
      <c r="C742" s="257"/>
    </row>
    <row r="743" spans="3:3">
      <c r="C743" s="257"/>
    </row>
    <row r="744" spans="3:3">
      <c r="C744" s="257"/>
    </row>
    <row r="745" spans="3:3">
      <c r="C745" s="257"/>
    </row>
    <row r="746" spans="3:3">
      <c r="C746" s="257"/>
    </row>
    <row r="747" spans="3:3">
      <c r="C747" s="257"/>
    </row>
    <row r="748" spans="3:3">
      <c r="C748" s="257"/>
    </row>
    <row r="749" spans="3:3">
      <c r="C749" s="257"/>
    </row>
    <row r="750" spans="3:3">
      <c r="C750" s="257"/>
    </row>
    <row r="751" spans="3:3">
      <c r="C751" s="257"/>
    </row>
    <row r="752" spans="3:3">
      <c r="C752" s="257"/>
    </row>
    <row r="753" spans="3:3">
      <c r="C753" s="257"/>
    </row>
    <row r="754" spans="3:3">
      <c r="C754" s="257"/>
    </row>
    <row r="755" spans="3:3">
      <c r="C755" s="257"/>
    </row>
    <row r="756" spans="3:3">
      <c r="C756" s="257"/>
    </row>
    <row r="757" spans="3:3">
      <c r="C757" s="257"/>
    </row>
    <row r="758" spans="3:3">
      <c r="C758" s="257"/>
    </row>
    <row r="759" spans="3:3">
      <c r="C759" s="257"/>
    </row>
    <row r="760" spans="3:3">
      <c r="C760" s="257"/>
    </row>
    <row r="761" spans="3:3">
      <c r="C761" s="257"/>
    </row>
    <row r="762" spans="3:3">
      <c r="C762" s="257"/>
    </row>
    <row r="763" spans="3:3">
      <c r="C763" s="257"/>
    </row>
    <row r="764" spans="3:3">
      <c r="C764" s="257"/>
    </row>
    <row r="765" spans="3:3">
      <c r="C765" s="257"/>
    </row>
    <row r="766" spans="3:3">
      <c r="C766" s="257"/>
    </row>
    <row r="767" spans="3:3">
      <c r="C767" s="257"/>
    </row>
    <row r="768" spans="3:3">
      <c r="C768" s="257"/>
    </row>
    <row r="769" spans="3:3">
      <c r="C769" s="257"/>
    </row>
    <row r="770" spans="3:3">
      <c r="C770" s="257"/>
    </row>
    <row r="771" spans="3:3">
      <c r="C771" s="257"/>
    </row>
    <row r="772" spans="3:3">
      <c r="C772" s="257"/>
    </row>
    <row r="773" spans="3:3">
      <c r="C773" s="257"/>
    </row>
    <row r="774" spans="3:3">
      <c r="C774" s="257"/>
    </row>
    <row r="775" spans="3:3">
      <c r="C775" s="257"/>
    </row>
    <row r="776" spans="3:3">
      <c r="C776" s="257"/>
    </row>
    <row r="777" spans="3:3">
      <c r="C777" s="257"/>
    </row>
    <row r="778" spans="3:3">
      <c r="C778" s="257"/>
    </row>
    <row r="779" spans="3:3">
      <c r="C779" s="257"/>
    </row>
    <row r="780" spans="3:3">
      <c r="C780" s="257"/>
    </row>
    <row r="781" spans="3:3">
      <c r="C781" s="257"/>
    </row>
    <row r="782" spans="3:3">
      <c r="C782" s="257"/>
    </row>
    <row r="783" spans="3:3">
      <c r="C783" s="257"/>
    </row>
    <row r="784" spans="3:3">
      <c r="C784" s="257"/>
    </row>
    <row r="785" spans="3:3">
      <c r="C785" s="257"/>
    </row>
    <row r="786" spans="3:3">
      <c r="C786" s="257"/>
    </row>
    <row r="787" spans="3:3">
      <c r="C787" s="257"/>
    </row>
    <row r="788" spans="3:3">
      <c r="C788" s="257"/>
    </row>
    <row r="789" spans="3:3">
      <c r="C789" s="257"/>
    </row>
    <row r="790" spans="3:3">
      <c r="C790" s="257"/>
    </row>
    <row r="791" spans="3:3">
      <c r="C791" s="257"/>
    </row>
    <row r="792" spans="3:3">
      <c r="C792" s="257"/>
    </row>
    <row r="793" spans="3:3">
      <c r="C793" s="257"/>
    </row>
    <row r="794" spans="3:3">
      <c r="C794" s="257"/>
    </row>
    <row r="795" spans="3:3">
      <c r="C795" s="257"/>
    </row>
    <row r="796" spans="3:3">
      <c r="C796" s="257"/>
    </row>
    <row r="797" spans="3:3">
      <c r="C797" s="257"/>
    </row>
    <row r="798" spans="3:3">
      <c r="C798" s="257"/>
    </row>
    <row r="799" spans="3:3">
      <c r="C799" s="257"/>
    </row>
    <row r="800" spans="3:3">
      <c r="C800" s="257"/>
    </row>
    <row r="801" spans="3:3">
      <c r="C801" s="257"/>
    </row>
    <row r="802" spans="3:3">
      <c r="C802" s="257"/>
    </row>
    <row r="803" spans="3:3">
      <c r="C803" s="257"/>
    </row>
    <row r="804" spans="3:3">
      <c r="C804" s="257"/>
    </row>
    <row r="805" spans="3:3">
      <c r="C805" s="257"/>
    </row>
    <row r="806" spans="3:3">
      <c r="C806" s="257"/>
    </row>
    <row r="807" spans="3:3">
      <c r="C807" s="257"/>
    </row>
    <row r="808" spans="3:3">
      <c r="C808" s="257"/>
    </row>
    <row r="809" spans="3:3">
      <c r="C809" s="257"/>
    </row>
    <row r="810" spans="3:3">
      <c r="C810" s="257"/>
    </row>
    <row r="811" spans="3:3">
      <c r="C811" s="257"/>
    </row>
    <row r="812" spans="3:3">
      <c r="C812" s="257"/>
    </row>
    <row r="813" spans="3:3">
      <c r="C813" s="257"/>
    </row>
    <row r="814" spans="3:3">
      <c r="C814" s="257"/>
    </row>
    <row r="815" spans="3:3">
      <c r="C815" s="257"/>
    </row>
    <row r="816" spans="3:3">
      <c r="C816" s="257"/>
    </row>
    <row r="817" spans="3:3">
      <c r="C817" s="257"/>
    </row>
    <row r="818" spans="3:3">
      <c r="C818" s="257"/>
    </row>
    <row r="819" spans="3:3">
      <c r="C819" s="257"/>
    </row>
    <row r="820" spans="3:3">
      <c r="C820" s="257"/>
    </row>
    <row r="821" spans="3:3">
      <c r="C821" s="257"/>
    </row>
    <row r="822" spans="3:3">
      <c r="C822" s="257"/>
    </row>
    <row r="823" spans="3:3">
      <c r="C823" s="257"/>
    </row>
    <row r="824" spans="3:3">
      <c r="C824" s="257"/>
    </row>
    <row r="825" spans="3:3">
      <c r="C825" s="257"/>
    </row>
    <row r="826" spans="3:3">
      <c r="C826" s="257"/>
    </row>
    <row r="827" spans="3:3">
      <c r="C827" s="257"/>
    </row>
    <row r="828" spans="3:3">
      <c r="C828" s="257"/>
    </row>
    <row r="829" spans="3:3">
      <c r="C829" s="257"/>
    </row>
    <row r="830" spans="3:3">
      <c r="C830" s="257"/>
    </row>
    <row r="831" spans="3:3">
      <c r="C831" s="257"/>
    </row>
    <row r="832" spans="3:3">
      <c r="C832" s="257"/>
    </row>
    <row r="833" spans="3:3">
      <c r="C833" s="257"/>
    </row>
    <row r="834" spans="3:3">
      <c r="C834" s="257"/>
    </row>
    <row r="835" spans="3:3">
      <c r="C835" s="257"/>
    </row>
    <row r="836" spans="3:3">
      <c r="C836" s="257"/>
    </row>
    <row r="837" spans="3:3">
      <c r="C837" s="257"/>
    </row>
    <row r="838" spans="3:3">
      <c r="C838" s="257"/>
    </row>
    <row r="839" spans="3:3">
      <c r="C839" s="257"/>
    </row>
    <row r="840" spans="3:3">
      <c r="C840" s="257"/>
    </row>
    <row r="841" spans="3:3">
      <c r="C841" s="257"/>
    </row>
    <row r="842" spans="3:3">
      <c r="C842" s="257"/>
    </row>
    <row r="843" spans="3:3">
      <c r="C843" s="257"/>
    </row>
    <row r="844" spans="3:3">
      <c r="C844" s="257"/>
    </row>
    <row r="845" spans="3:3">
      <c r="C845" s="257"/>
    </row>
    <row r="846" spans="3:3">
      <c r="C846" s="257"/>
    </row>
    <row r="847" spans="3:3">
      <c r="C847" s="257"/>
    </row>
    <row r="848" spans="3:3">
      <c r="C848" s="257"/>
    </row>
    <row r="849" spans="3:3">
      <c r="C849" s="257"/>
    </row>
    <row r="850" spans="3:3">
      <c r="C850" s="257"/>
    </row>
    <row r="851" spans="3:3">
      <c r="C851" s="257"/>
    </row>
    <row r="852" spans="3:3">
      <c r="C852" s="257"/>
    </row>
    <row r="853" spans="3:3">
      <c r="C853" s="257"/>
    </row>
    <row r="854" spans="3:3">
      <c r="C854" s="257"/>
    </row>
    <row r="855" spans="3:3">
      <c r="C855" s="257"/>
    </row>
    <row r="856" spans="3:3">
      <c r="C856" s="257"/>
    </row>
    <row r="857" spans="3:3">
      <c r="C857" s="257"/>
    </row>
    <row r="858" spans="3:3">
      <c r="C858" s="257"/>
    </row>
    <row r="859" spans="3:3">
      <c r="C859" s="257"/>
    </row>
    <row r="860" spans="3:3">
      <c r="C860" s="257"/>
    </row>
    <row r="861" spans="3:3">
      <c r="C861" s="257"/>
    </row>
    <row r="862" spans="3:3">
      <c r="C862" s="257"/>
    </row>
    <row r="863" spans="3:3">
      <c r="C863" s="257"/>
    </row>
    <row r="864" spans="3:3">
      <c r="C864" s="257"/>
    </row>
    <row r="865" spans="3:3">
      <c r="C865" s="257"/>
    </row>
    <row r="866" spans="3:3">
      <c r="C866" s="257"/>
    </row>
    <row r="867" spans="3:3">
      <c r="C867" s="257"/>
    </row>
    <row r="868" spans="3:3">
      <c r="C868" s="257"/>
    </row>
    <row r="869" spans="3:3">
      <c r="C869" s="257"/>
    </row>
    <row r="870" spans="3:3">
      <c r="C870" s="257"/>
    </row>
    <row r="871" spans="3:3">
      <c r="C871" s="257"/>
    </row>
    <row r="872" spans="3:3">
      <c r="C872" s="257"/>
    </row>
    <row r="873" spans="3:3">
      <c r="C873" s="257"/>
    </row>
    <row r="874" spans="3:3">
      <c r="C874" s="257"/>
    </row>
    <row r="875" spans="3:3">
      <c r="C875" s="257"/>
    </row>
    <row r="876" spans="3:3">
      <c r="C876" s="257"/>
    </row>
    <row r="877" spans="3:3">
      <c r="C877" s="257"/>
    </row>
    <row r="878" spans="3:3">
      <c r="C878" s="257"/>
    </row>
    <row r="879" spans="3:3">
      <c r="C879" s="257"/>
    </row>
    <row r="880" spans="3:3">
      <c r="C880" s="257"/>
    </row>
    <row r="881" spans="3:3">
      <c r="C881" s="257"/>
    </row>
    <row r="882" spans="3:3">
      <c r="C882" s="257"/>
    </row>
  </sheetData>
  <mergeCells count="2">
    <mergeCell ref="A8:U8"/>
    <mergeCell ref="W8:AI8"/>
  </mergeCells>
  <phoneticPr fontId="101" type="noConversion"/>
  <printOptions horizontalCentered="1"/>
  <pageMargins left="0.2" right="0.2" top="0.5" bottom="0.5" header="0.3" footer="0.3"/>
  <pageSetup scale="45" fitToWidth="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J824"/>
  <sheetViews>
    <sheetView zoomScaleNormal="100" workbookViewId="0"/>
  </sheetViews>
  <sheetFormatPr defaultColWidth="9.140625" defaultRowHeight="15"/>
  <cols>
    <col min="2" max="2" width="20.7109375" customWidth="1"/>
    <col min="3" max="3" width="37.5703125" bestFit="1" customWidth="1"/>
    <col min="4" max="4" width="12.5703125" customWidth="1"/>
    <col min="5" max="23" width="12.7109375" customWidth="1"/>
    <col min="24" max="24" width="30.85546875" bestFit="1" customWidth="1"/>
    <col min="25" max="25" width="32" bestFit="1" customWidth="1"/>
    <col min="26" max="26" width="12.7109375" customWidth="1"/>
    <col min="27" max="27" width="16.85546875" bestFit="1" customWidth="1"/>
    <col min="28" max="28" width="15.28515625" bestFit="1" customWidth="1"/>
    <col min="29" max="29" width="18.140625" bestFit="1" customWidth="1"/>
    <col min="30" max="30" width="14.85546875" bestFit="1" customWidth="1"/>
    <col min="31" max="31" width="17.42578125" bestFit="1" customWidth="1"/>
    <col min="32" max="33" width="12.7109375" customWidth="1"/>
    <col min="34" max="34" width="19.140625" bestFit="1" customWidth="1"/>
    <col min="35" max="35" width="13.42578125" bestFit="1" customWidth="1"/>
    <col min="36" max="36" width="16.28515625" customWidth="1"/>
  </cols>
  <sheetData>
    <row r="3" spans="1:36" ht="15.75">
      <c r="V3" s="392" t="s">
        <v>370</v>
      </c>
      <c r="AJ3" s="392" t="s">
        <v>370</v>
      </c>
    </row>
    <row r="4" spans="1:36" ht="26.25">
      <c r="B4" s="45" t="s">
        <v>1</v>
      </c>
      <c r="C4" s="333"/>
      <c r="D4" s="333"/>
      <c r="E4" s="333"/>
      <c r="F4" s="333"/>
      <c r="G4" s="333"/>
      <c r="H4" s="333"/>
      <c r="I4" s="333"/>
      <c r="J4" s="333"/>
      <c r="K4" s="333"/>
      <c r="L4" s="333"/>
      <c r="M4" s="333"/>
      <c r="N4" s="333"/>
      <c r="O4" s="333"/>
      <c r="P4" s="333"/>
      <c r="Q4" s="333"/>
      <c r="R4" s="333"/>
      <c r="S4" s="333"/>
      <c r="T4" s="333"/>
      <c r="U4" s="333"/>
      <c r="V4" s="333"/>
      <c r="X4" s="45" t="s">
        <v>1</v>
      </c>
      <c r="Y4" s="333"/>
      <c r="Z4" s="333"/>
      <c r="AA4" s="333"/>
      <c r="AB4" s="333"/>
      <c r="AC4" s="333"/>
      <c r="AD4" s="333"/>
      <c r="AE4" s="333"/>
      <c r="AF4" s="333"/>
      <c r="AG4" s="333"/>
      <c r="AH4" s="333"/>
      <c r="AI4" s="333"/>
      <c r="AJ4" s="333"/>
    </row>
    <row r="5" spans="1:36" ht="18.75">
      <c r="B5" s="393" t="s">
        <v>371</v>
      </c>
      <c r="C5" s="333"/>
      <c r="D5" s="333"/>
      <c r="E5" s="333"/>
      <c r="F5" s="333"/>
      <c r="G5" s="333"/>
      <c r="H5" s="333"/>
      <c r="I5" s="333"/>
      <c r="J5" s="333"/>
      <c r="K5" s="333"/>
      <c r="L5" s="333"/>
      <c r="M5" s="333"/>
      <c r="N5" s="333"/>
      <c r="O5" s="333"/>
      <c r="P5" s="333"/>
      <c r="Q5" s="333"/>
      <c r="R5" s="333"/>
      <c r="S5" s="333"/>
      <c r="T5" s="333"/>
      <c r="U5" s="333"/>
      <c r="V5" s="333"/>
      <c r="X5" s="393" t="s">
        <v>371</v>
      </c>
      <c r="Y5" s="333"/>
      <c r="Z5" s="333"/>
      <c r="AA5" s="333"/>
      <c r="AB5" s="333"/>
      <c r="AC5" s="333"/>
      <c r="AD5" s="333"/>
      <c r="AE5" s="333"/>
      <c r="AF5" s="333"/>
      <c r="AG5" s="333"/>
      <c r="AH5" s="333"/>
      <c r="AI5" s="333"/>
      <c r="AJ5" s="333"/>
    </row>
    <row r="6" spans="1:36">
      <c r="V6" t="s">
        <v>372</v>
      </c>
      <c r="AJ6" t="s">
        <v>373</v>
      </c>
    </row>
    <row r="7" spans="1:36" ht="23.25">
      <c r="B7" s="402" t="s">
        <v>625</v>
      </c>
      <c r="C7" s="402"/>
      <c r="D7" s="402"/>
      <c r="E7" s="402"/>
      <c r="F7" s="402"/>
      <c r="G7" s="402"/>
      <c r="H7" s="402"/>
      <c r="I7" s="402"/>
      <c r="J7" s="402"/>
      <c r="K7" s="402"/>
      <c r="L7" s="402"/>
      <c r="M7" s="402"/>
      <c r="N7" s="402"/>
      <c r="O7" s="402"/>
      <c r="P7" s="402"/>
      <c r="Q7" s="402"/>
      <c r="R7" s="402"/>
      <c r="S7" s="402"/>
      <c r="T7" s="402"/>
      <c r="U7" s="402"/>
      <c r="V7" s="402"/>
      <c r="W7" s="403"/>
      <c r="X7" s="402" t="str">
        <f>B7</f>
        <v>Debt Service Payments - Year End12/31/2023</v>
      </c>
      <c r="Y7" s="402"/>
      <c r="Z7" s="402"/>
      <c r="AA7" s="402"/>
      <c r="AB7" s="402"/>
      <c r="AC7" s="402"/>
      <c r="AD7" s="402"/>
      <c r="AE7" s="402"/>
      <c r="AF7" s="402"/>
      <c r="AG7" s="402"/>
      <c r="AH7" s="402"/>
      <c r="AI7" s="402"/>
      <c r="AJ7" s="402"/>
    </row>
    <row r="9" spans="1:36">
      <c r="B9" t="s">
        <v>374</v>
      </c>
    </row>
    <row r="10" spans="1:36" ht="15.75">
      <c r="A10" s="19"/>
      <c r="I10" t="s">
        <v>375</v>
      </c>
      <c r="AG10" t="s">
        <v>376</v>
      </c>
    </row>
    <row r="11" spans="1:36" ht="15.75">
      <c r="A11" s="19"/>
    </row>
    <row r="12" spans="1:36" ht="21">
      <c r="A12" s="19"/>
      <c r="B12" s="350" t="s">
        <v>355</v>
      </c>
      <c r="C12" s="352"/>
      <c r="D12" s="352"/>
      <c r="E12" s="352"/>
      <c r="F12" s="352"/>
      <c r="G12" s="352"/>
      <c r="H12" s="352"/>
      <c r="I12" s="352"/>
      <c r="J12" s="352"/>
      <c r="K12" s="352"/>
      <c r="L12" s="352"/>
      <c r="M12" s="352"/>
      <c r="N12" s="352"/>
      <c r="O12" s="352"/>
      <c r="P12" s="352"/>
      <c r="Q12" s="352"/>
      <c r="R12" s="352"/>
      <c r="S12" s="352"/>
      <c r="T12" s="352"/>
      <c r="U12" s="352"/>
      <c r="V12" s="353"/>
      <c r="X12" s="350" t="s">
        <v>356</v>
      </c>
      <c r="Y12" s="354"/>
      <c r="Z12" s="354"/>
      <c r="AA12" s="354"/>
      <c r="AB12" s="354"/>
      <c r="AC12" s="354"/>
      <c r="AD12" s="354"/>
      <c r="AE12" s="354"/>
      <c r="AF12" s="354"/>
      <c r="AG12" s="354"/>
      <c r="AH12" s="354"/>
      <c r="AI12" s="352"/>
      <c r="AJ12" s="353"/>
    </row>
    <row r="13" spans="1:36">
      <c r="B13" s="263"/>
      <c r="C13" s="276"/>
      <c r="D13" s="584" t="s">
        <v>626</v>
      </c>
      <c r="E13" s="285" t="s">
        <v>377</v>
      </c>
      <c r="F13" s="285" t="s">
        <v>378</v>
      </c>
      <c r="G13" s="285" t="s">
        <v>379</v>
      </c>
      <c r="H13" s="285" t="s">
        <v>380</v>
      </c>
      <c r="I13" s="285" t="s">
        <v>293</v>
      </c>
      <c r="J13" s="285" t="s">
        <v>381</v>
      </c>
      <c r="K13" s="285" t="s">
        <v>382</v>
      </c>
      <c r="L13" s="285" t="s">
        <v>383</v>
      </c>
      <c r="M13" s="285" t="s">
        <v>384</v>
      </c>
      <c r="N13" s="285" t="s">
        <v>385</v>
      </c>
      <c r="O13" s="285" t="s">
        <v>386</v>
      </c>
      <c r="P13" s="285" t="s">
        <v>387</v>
      </c>
      <c r="Q13" s="285" t="s">
        <v>388</v>
      </c>
      <c r="R13" s="285" t="s">
        <v>619</v>
      </c>
      <c r="S13" s="285" t="s">
        <v>620</v>
      </c>
      <c r="T13" s="285" t="s">
        <v>621</v>
      </c>
      <c r="U13" s="285" t="s">
        <v>622</v>
      </c>
      <c r="V13" s="285" t="s">
        <v>623</v>
      </c>
      <c r="X13" s="260"/>
      <c r="Y13" s="277"/>
      <c r="Z13" s="584" t="s">
        <v>626</v>
      </c>
      <c r="AA13" s="322" t="s">
        <v>377</v>
      </c>
      <c r="AB13" s="322" t="s">
        <v>378</v>
      </c>
      <c r="AC13" s="322" t="s">
        <v>379</v>
      </c>
      <c r="AD13" s="322" t="s">
        <v>380</v>
      </c>
      <c r="AE13" s="322" t="s">
        <v>293</v>
      </c>
      <c r="AF13" s="322" t="s">
        <v>381</v>
      </c>
      <c r="AG13" s="322" t="s">
        <v>382</v>
      </c>
      <c r="AH13" s="322" t="s">
        <v>383</v>
      </c>
      <c r="AI13" s="322" t="s">
        <v>384</v>
      </c>
      <c r="AJ13" s="322" t="s">
        <v>385</v>
      </c>
    </row>
    <row r="14" spans="1:36" ht="14.1" customHeight="1">
      <c r="B14" s="260"/>
      <c r="C14" s="277"/>
      <c r="D14" s="277"/>
      <c r="E14" s="531"/>
      <c r="F14" s="531"/>
      <c r="G14" s="531"/>
      <c r="H14" s="531"/>
      <c r="I14" s="531"/>
      <c r="J14" s="531"/>
      <c r="K14" s="531"/>
      <c r="L14" s="531"/>
      <c r="M14" s="531"/>
      <c r="N14" s="531"/>
      <c r="O14" s="537"/>
      <c r="P14" s="537"/>
      <c r="Q14" s="537"/>
      <c r="R14" s="537"/>
      <c r="S14" s="534"/>
      <c r="T14" s="537"/>
      <c r="U14" s="534"/>
      <c r="V14" s="537"/>
      <c r="X14" s="260"/>
      <c r="Y14" s="277"/>
      <c r="Z14" s="277"/>
      <c r="AA14" s="531"/>
      <c r="AB14" s="269"/>
      <c r="AC14" s="269"/>
      <c r="AD14" s="269"/>
      <c r="AE14" s="269"/>
      <c r="AF14" s="269"/>
      <c r="AG14" s="269"/>
      <c r="AH14" s="269"/>
      <c r="AI14" s="269"/>
      <c r="AJ14" s="269"/>
    </row>
    <row r="15" spans="1:36">
      <c r="B15" s="260" t="s">
        <v>389</v>
      </c>
      <c r="C15" s="278" t="s">
        <v>390</v>
      </c>
      <c r="D15" s="278"/>
      <c r="E15" s="269"/>
      <c r="F15" s="269"/>
      <c r="G15" s="269"/>
      <c r="H15" s="269"/>
      <c r="I15" s="269"/>
      <c r="J15" s="269"/>
      <c r="K15" s="269"/>
      <c r="L15" s="269"/>
      <c r="M15" s="269"/>
      <c r="N15" s="269"/>
      <c r="O15" s="269"/>
      <c r="P15" s="269"/>
      <c r="Q15" s="269"/>
      <c r="R15" s="269"/>
      <c r="S15" s="269"/>
      <c r="T15" s="269"/>
      <c r="U15" s="269"/>
      <c r="V15" s="269"/>
      <c r="X15" s="260" t="s">
        <v>389</v>
      </c>
      <c r="Y15" s="278" t="s">
        <v>390</v>
      </c>
      <c r="Z15" s="278"/>
      <c r="AA15" s="269"/>
      <c r="AB15" s="269"/>
      <c r="AC15" s="269"/>
      <c r="AD15" s="269"/>
      <c r="AE15" s="269"/>
      <c r="AF15" s="269"/>
      <c r="AG15" s="269"/>
      <c r="AH15" s="269"/>
      <c r="AI15" s="269"/>
      <c r="AJ15" s="269"/>
    </row>
    <row r="16" spans="1:36">
      <c r="B16" s="260"/>
      <c r="C16" s="277"/>
      <c r="D16" s="277"/>
      <c r="E16" s="284"/>
      <c r="F16" s="284"/>
      <c r="G16" s="284"/>
      <c r="H16" s="284"/>
      <c r="I16" s="284"/>
      <c r="J16" s="284"/>
      <c r="K16" s="284"/>
      <c r="L16" s="284"/>
      <c r="M16" s="284"/>
      <c r="N16" s="284"/>
      <c r="O16" s="284"/>
      <c r="P16" s="284"/>
      <c r="Q16" s="284"/>
      <c r="R16" s="284"/>
      <c r="S16" s="284"/>
      <c r="T16" s="284"/>
      <c r="U16" s="284"/>
      <c r="V16" s="284"/>
      <c r="X16" s="260"/>
      <c r="Y16" s="277"/>
      <c r="Z16" s="277"/>
      <c r="AA16" s="284"/>
      <c r="AB16" s="284"/>
      <c r="AC16" s="284"/>
      <c r="AD16" s="284"/>
      <c r="AE16" s="284"/>
      <c r="AF16" s="284"/>
      <c r="AG16" s="284"/>
      <c r="AH16" s="284"/>
      <c r="AI16" s="284"/>
      <c r="AJ16" s="284"/>
    </row>
    <row r="17" spans="2:36">
      <c r="B17" s="260"/>
      <c r="C17" s="277"/>
      <c r="D17" s="277"/>
      <c r="E17" s="284"/>
      <c r="F17" s="284"/>
      <c r="G17" s="284"/>
      <c r="H17" s="284"/>
      <c r="I17" s="284"/>
      <c r="J17" s="284"/>
      <c r="K17" s="284"/>
      <c r="L17" s="284"/>
      <c r="M17" s="284"/>
      <c r="N17" s="284"/>
      <c r="O17" s="284"/>
      <c r="P17" s="284"/>
      <c r="Q17" s="284"/>
      <c r="R17" s="284"/>
      <c r="S17" s="284"/>
      <c r="T17" s="284"/>
      <c r="U17" s="284"/>
      <c r="V17" s="284"/>
      <c r="X17" s="260"/>
      <c r="Y17" s="277"/>
      <c r="Z17" s="277"/>
      <c r="AA17" s="284"/>
      <c r="AB17" s="284"/>
      <c r="AC17" s="284"/>
      <c r="AD17" s="284"/>
      <c r="AE17" s="284"/>
      <c r="AF17" s="284"/>
      <c r="AG17" s="284"/>
      <c r="AH17" s="284"/>
      <c r="AI17" s="284"/>
      <c r="AJ17" s="284"/>
    </row>
    <row r="18" spans="2:36">
      <c r="B18" s="279" t="s">
        <v>391</v>
      </c>
      <c r="C18" s="277"/>
      <c r="D18" s="277"/>
      <c r="E18" s="284"/>
      <c r="F18" s="284"/>
      <c r="G18" s="284"/>
      <c r="H18" s="284"/>
      <c r="I18" s="284"/>
      <c r="J18" s="284"/>
      <c r="K18" s="284"/>
      <c r="L18" s="284"/>
      <c r="M18" s="284"/>
      <c r="N18" s="284"/>
      <c r="O18" s="284"/>
      <c r="P18" s="284"/>
      <c r="Q18" s="284"/>
      <c r="R18" s="284"/>
      <c r="S18" s="284"/>
      <c r="T18" s="284"/>
      <c r="U18" s="284"/>
      <c r="V18" s="284"/>
      <c r="X18" s="279" t="s">
        <v>391</v>
      </c>
      <c r="Y18" s="277"/>
      <c r="Z18" s="277"/>
      <c r="AA18" s="284"/>
      <c r="AB18" s="284"/>
      <c r="AC18" s="284"/>
      <c r="AD18" s="284"/>
      <c r="AE18" s="284"/>
      <c r="AF18" s="284"/>
      <c r="AG18" s="284"/>
      <c r="AH18" s="284"/>
      <c r="AI18" s="284"/>
      <c r="AJ18" s="284"/>
    </row>
    <row r="19" spans="2:36">
      <c r="B19" s="259" t="s">
        <v>186</v>
      </c>
      <c r="C19" s="280" t="s">
        <v>185</v>
      </c>
      <c r="D19" s="280"/>
      <c r="E19" s="284"/>
      <c r="F19" s="284"/>
      <c r="G19" s="284"/>
      <c r="H19" s="284"/>
      <c r="I19" s="284"/>
      <c r="J19" s="284"/>
      <c r="K19" s="284"/>
      <c r="L19" s="284"/>
      <c r="M19" s="284"/>
      <c r="N19" s="284"/>
      <c r="O19" s="284"/>
      <c r="P19" s="284"/>
      <c r="Q19" s="284"/>
      <c r="R19" s="284"/>
      <c r="S19" s="284"/>
      <c r="T19" s="284"/>
      <c r="U19" s="284"/>
      <c r="V19" s="284"/>
      <c r="X19" s="259" t="s">
        <v>186</v>
      </c>
      <c r="Y19" s="280" t="s">
        <v>185</v>
      </c>
      <c r="Z19" s="280"/>
      <c r="AA19" s="284"/>
      <c r="AB19" s="284"/>
      <c r="AC19" s="284"/>
      <c r="AD19" s="284"/>
      <c r="AE19" s="284"/>
      <c r="AF19" s="284"/>
      <c r="AG19" s="284"/>
      <c r="AH19" s="284"/>
      <c r="AI19" s="284"/>
      <c r="AJ19" s="284"/>
    </row>
    <row r="20" spans="2:36">
      <c r="B20" s="260">
        <f t="shared" ref="B20:B36" si="0">YEAR(C20)</f>
        <v>2023</v>
      </c>
      <c r="C20" s="281">
        <v>44927</v>
      </c>
      <c r="D20" s="585">
        <v>235049.51488253061</v>
      </c>
      <c r="E20" s="269">
        <v>0</v>
      </c>
      <c r="F20" s="269">
        <v>0</v>
      </c>
      <c r="G20" s="269">
        <v>0</v>
      </c>
      <c r="H20" s="269">
        <v>0</v>
      </c>
      <c r="I20" s="269">
        <v>0</v>
      </c>
      <c r="J20" s="269">
        <v>0</v>
      </c>
      <c r="K20" s="269">
        <v>0</v>
      </c>
      <c r="L20" s="269">
        <v>0</v>
      </c>
      <c r="M20" s="269">
        <v>0</v>
      </c>
      <c r="N20" s="269">
        <v>0</v>
      </c>
      <c r="O20" s="269">
        <v>0</v>
      </c>
      <c r="P20" s="269">
        <v>0</v>
      </c>
      <c r="Q20" s="269">
        <v>0</v>
      </c>
      <c r="R20" s="269">
        <v>0</v>
      </c>
      <c r="S20" s="269">
        <v>0</v>
      </c>
      <c r="T20" s="269">
        <v>0</v>
      </c>
      <c r="U20" s="269">
        <v>0</v>
      </c>
      <c r="V20" s="269">
        <v>0</v>
      </c>
      <c r="X20" s="260">
        <f t="shared" ref="X20:X36" si="1">YEAR(Y20)</f>
        <v>2023</v>
      </c>
      <c r="Y20" s="281">
        <v>44927</v>
      </c>
      <c r="Z20" s="269">
        <v>1091.0899999999999</v>
      </c>
      <c r="AA20" s="269">
        <v>0</v>
      </c>
      <c r="AB20" s="269">
        <v>0</v>
      </c>
      <c r="AC20" s="269">
        <v>0</v>
      </c>
      <c r="AD20" s="269">
        <v>0</v>
      </c>
      <c r="AE20" s="269">
        <v>0</v>
      </c>
      <c r="AF20" s="269">
        <v>0</v>
      </c>
      <c r="AG20" s="269">
        <v>0</v>
      </c>
      <c r="AH20" s="269">
        <v>0</v>
      </c>
      <c r="AI20" s="269">
        <v>0</v>
      </c>
      <c r="AJ20" s="269">
        <v>0</v>
      </c>
    </row>
    <row r="21" spans="2:36">
      <c r="B21" s="260">
        <f t="shared" si="0"/>
        <v>2023</v>
      </c>
      <c r="C21" s="281">
        <f t="shared" ref="C21:C37" si="2">EOMONTH(C20,0)+1</f>
        <v>44958</v>
      </c>
      <c r="D21" s="585">
        <v>248524.9448825306</v>
      </c>
      <c r="E21" s="269">
        <v>0</v>
      </c>
      <c r="F21" s="269">
        <v>0</v>
      </c>
      <c r="G21" s="269">
        <v>0</v>
      </c>
      <c r="H21" s="269">
        <v>0</v>
      </c>
      <c r="I21" s="269">
        <v>0</v>
      </c>
      <c r="J21" s="269">
        <v>0</v>
      </c>
      <c r="K21" s="269">
        <v>0</v>
      </c>
      <c r="L21" s="269">
        <v>0</v>
      </c>
      <c r="M21" s="269">
        <v>0</v>
      </c>
      <c r="N21" s="269">
        <v>0</v>
      </c>
      <c r="O21" s="269">
        <v>0</v>
      </c>
      <c r="P21" s="269">
        <v>0</v>
      </c>
      <c r="Q21" s="269">
        <v>0</v>
      </c>
      <c r="R21" s="269">
        <v>0</v>
      </c>
      <c r="S21" s="269">
        <v>0</v>
      </c>
      <c r="T21" s="269">
        <v>0</v>
      </c>
      <c r="U21" s="269">
        <v>0</v>
      </c>
      <c r="V21" s="269">
        <v>0</v>
      </c>
      <c r="X21" s="260">
        <f t="shared" si="1"/>
        <v>2023</v>
      </c>
      <c r="Y21" s="281">
        <f t="shared" ref="Y21:Y37" si="3">EOMONTH(Y20,0)+1</f>
        <v>44958</v>
      </c>
      <c r="Z21" s="269">
        <v>1091.0899999999999</v>
      </c>
      <c r="AA21" s="269">
        <v>0</v>
      </c>
      <c r="AB21" s="269">
        <v>0</v>
      </c>
      <c r="AC21" s="269">
        <v>0</v>
      </c>
      <c r="AD21" s="269">
        <v>0</v>
      </c>
      <c r="AE21" s="269">
        <v>0</v>
      </c>
      <c r="AF21" s="269">
        <v>0</v>
      </c>
      <c r="AG21" s="269">
        <v>0</v>
      </c>
      <c r="AH21" s="269">
        <v>0</v>
      </c>
      <c r="AI21" s="269">
        <v>0</v>
      </c>
      <c r="AJ21" s="269">
        <v>0</v>
      </c>
    </row>
    <row r="22" spans="2:36">
      <c r="B22" s="260">
        <f t="shared" si="0"/>
        <v>2023</v>
      </c>
      <c r="C22" s="281">
        <f t="shared" si="2"/>
        <v>44986</v>
      </c>
      <c r="D22" s="585">
        <v>248524.9448825306</v>
      </c>
      <c r="E22" s="269">
        <v>0</v>
      </c>
      <c r="F22" s="269">
        <v>0</v>
      </c>
      <c r="G22" s="269">
        <v>0</v>
      </c>
      <c r="H22" s="269">
        <v>0</v>
      </c>
      <c r="I22" s="269">
        <v>0</v>
      </c>
      <c r="J22" s="269">
        <v>0</v>
      </c>
      <c r="K22" s="269">
        <v>0</v>
      </c>
      <c r="L22" s="269">
        <v>0</v>
      </c>
      <c r="M22" s="269">
        <v>0</v>
      </c>
      <c r="N22" s="269">
        <v>0</v>
      </c>
      <c r="O22" s="269">
        <v>0</v>
      </c>
      <c r="P22" s="269">
        <v>0</v>
      </c>
      <c r="Q22" s="269">
        <v>0</v>
      </c>
      <c r="R22" s="269">
        <v>0</v>
      </c>
      <c r="S22" s="269">
        <v>0</v>
      </c>
      <c r="T22" s="269">
        <v>0</v>
      </c>
      <c r="U22" s="269">
        <v>0</v>
      </c>
      <c r="V22" s="269">
        <v>0</v>
      </c>
      <c r="X22" s="260">
        <f t="shared" si="1"/>
        <v>2023</v>
      </c>
      <c r="Y22" s="281">
        <f t="shared" si="3"/>
        <v>44986</v>
      </c>
      <c r="Z22" s="269">
        <v>1091.0899999999999</v>
      </c>
      <c r="AA22" s="269">
        <v>0</v>
      </c>
      <c r="AB22" s="269">
        <v>0</v>
      </c>
      <c r="AC22" s="269">
        <v>0</v>
      </c>
      <c r="AD22" s="269">
        <v>0</v>
      </c>
      <c r="AE22" s="269">
        <v>0</v>
      </c>
      <c r="AF22" s="269">
        <v>0</v>
      </c>
      <c r="AG22" s="269">
        <v>0</v>
      </c>
      <c r="AH22" s="269">
        <v>0</v>
      </c>
      <c r="AI22" s="269">
        <v>0</v>
      </c>
      <c r="AJ22" s="269">
        <v>0</v>
      </c>
    </row>
    <row r="23" spans="2:36">
      <c r="B23" s="260">
        <f t="shared" si="0"/>
        <v>2023</v>
      </c>
      <c r="C23" s="281">
        <f t="shared" si="2"/>
        <v>45017</v>
      </c>
      <c r="D23" s="585">
        <v>248524.9448825306</v>
      </c>
      <c r="E23" s="269">
        <v>0</v>
      </c>
      <c r="F23" s="269">
        <v>0</v>
      </c>
      <c r="G23" s="269">
        <v>0</v>
      </c>
      <c r="H23" s="269">
        <v>0</v>
      </c>
      <c r="I23" s="269">
        <v>0</v>
      </c>
      <c r="J23" s="269">
        <v>0</v>
      </c>
      <c r="K23" s="269">
        <v>0</v>
      </c>
      <c r="L23" s="269">
        <v>0</v>
      </c>
      <c r="M23" s="269">
        <v>0</v>
      </c>
      <c r="N23" s="269">
        <v>0</v>
      </c>
      <c r="O23" s="269">
        <v>0</v>
      </c>
      <c r="P23" s="269">
        <v>0</v>
      </c>
      <c r="Q23" s="269">
        <v>0</v>
      </c>
      <c r="R23" s="269">
        <v>0</v>
      </c>
      <c r="S23" s="269">
        <v>0</v>
      </c>
      <c r="T23" s="269">
        <v>0</v>
      </c>
      <c r="U23" s="269">
        <v>0</v>
      </c>
      <c r="V23" s="269">
        <v>0</v>
      </c>
      <c r="X23" s="260">
        <f t="shared" si="1"/>
        <v>2023</v>
      </c>
      <c r="Y23" s="281">
        <f t="shared" si="3"/>
        <v>45017</v>
      </c>
      <c r="Z23" s="269">
        <v>1091.0899999999999</v>
      </c>
      <c r="AA23" s="269">
        <v>0</v>
      </c>
      <c r="AB23" s="269">
        <v>0</v>
      </c>
      <c r="AC23" s="269">
        <v>0</v>
      </c>
      <c r="AD23" s="269">
        <v>0</v>
      </c>
      <c r="AE23" s="269">
        <v>0</v>
      </c>
      <c r="AF23" s="269">
        <v>0</v>
      </c>
      <c r="AG23" s="269">
        <v>0</v>
      </c>
      <c r="AH23" s="269">
        <v>0</v>
      </c>
      <c r="AI23" s="269">
        <v>0</v>
      </c>
      <c r="AJ23" s="269">
        <v>0</v>
      </c>
    </row>
    <row r="24" spans="2:36">
      <c r="B24" s="260">
        <f t="shared" si="0"/>
        <v>2023</v>
      </c>
      <c r="C24" s="281">
        <f t="shared" si="2"/>
        <v>45047</v>
      </c>
      <c r="D24" s="585">
        <v>249597.7248825306</v>
      </c>
      <c r="E24" s="269">
        <v>0</v>
      </c>
      <c r="F24" s="269">
        <v>0</v>
      </c>
      <c r="G24" s="269">
        <v>0</v>
      </c>
      <c r="H24" s="269">
        <v>0</v>
      </c>
      <c r="I24" s="269">
        <v>0</v>
      </c>
      <c r="J24" s="269">
        <v>0</v>
      </c>
      <c r="K24" s="269">
        <v>0</v>
      </c>
      <c r="L24" s="269">
        <v>0</v>
      </c>
      <c r="M24" s="269">
        <v>0</v>
      </c>
      <c r="N24" s="269">
        <v>0</v>
      </c>
      <c r="O24" s="269">
        <v>0</v>
      </c>
      <c r="P24" s="269">
        <v>0</v>
      </c>
      <c r="Q24" s="269">
        <v>0</v>
      </c>
      <c r="R24" s="269">
        <v>0</v>
      </c>
      <c r="S24" s="269">
        <v>0</v>
      </c>
      <c r="T24" s="269">
        <v>0</v>
      </c>
      <c r="U24" s="269">
        <v>0</v>
      </c>
      <c r="V24" s="269">
        <v>0</v>
      </c>
      <c r="X24" s="260">
        <f t="shared" si="1"/>
        <v>2023</v>
      </c>
      <c r="Y24" s="281">
        <f t="shared" si="3"/>
        <v>45047</v>
      </c>
      <c r="Z24" s="269">
        <v>1091.0899999999999</v>
      </c>
      <c r="AA24" s="269">
        <v>0</v>
      </c>
      <c r="AB24" s="269">
        <v>0</v>
      </c>
      <c r="AC24" s="269">
        <v>0</v>
      </c>
      <c r="AD24" s="269">
        <v>0</v>
      </c>
      <c r="AE24" s="269">
        <v>0</v>
      </c>
      <c r="AF24" s="269">
        <v>0</v>
      </c>
      <c r="AG24" s="269">
        <v>0</v>
      </c>
      <c r="AH24" s="269">
        <v>0</v>
      </c>
      <c r="AI24" s="269">
        <v>0</v>
      </c>
      <c r="AJ24" s="269">
        <v>0</v>
      </c>
    </row>
    <row r="25" spans="2:36">
      <c r="B25" s="260">
        <f t="shared" si="0"/>
        <v>2023</v>
      </c>
      <c r="C25" s="281">
        <f t="shared" si="2"/>
        <v>45078</v>
      </c>
      <c r="D25" s="585">
        <v>249597.7248825306</v>
      </c>
      <c r="E25" s="269">
        <v>0</v>
      </c>
      <c r="F25" s="269">
        <v>0</v>
      </c>
      <c r="G25" s="269">
        <v>0</v>
      </c>
      <c r="H25" s="269">
        <v>0</v>
      </c>
      <c r="I25" s="269">
        <v>0</v>
      </c>
      <c r="J25" s="269">
        <v>0</v>
      </c>
      <c r="K25" s="269">
        <v>0</v>
      </c>
      <c r="L25" s="269">
        <v>0</v>
      </c>
      <c r="M25" s="269">
        <v>0</v>
      </c>
      <c r="N25" s="269">
        <v>0</v>
      </c>
      <c r="O25" s="269">
        <v>0</v>
      </c>
      <c r="P25" s="269">
        <v>0</v>
      </c>
      <c r="Q25" s="269">
        <v>0</v>
      </c>
      <c r="R25" s="269">
        <v>0</v>
      </c>
      <c r="S25" s="269">
        <v>0</v>
      </c>
      <c r="T25" s="269">
        <v>0</v>
      </c>
      <c r="U25" s="269">
        <v>0</v>
      </c>
      <c r="V25" s="269">
        <v>0</v>
      </c>
      <c r="X25" s="260">
        <f t="shared" si="1"/>
        <v>2023</v>
      </c>
      <c r="Y25" s="281">
        <f t="shared" si="3"/>
        <v>45078</v>
      </c>
      <c r="Z25" s="269">
        <v>1091.0899999999999</v>
      </c>
      <c r="AA25" s="269">
        <v>0</v>
      </c>
      <c r="AB25" s="269">
        <v>0</v>
      </c>
      <c r="AC25" s="269">
        <v>0</v>
      </c>
      <c r="AD25" s="269">
        <v>0</v>
      </c>
      <c r="AE25" s="269">
        <v>0</v>
      </c>
      <c r="AF25" s="269">
        <v>0</v>
      </c>
      <c r="AG25" s="269">
        <v>0</v>
      </c>
      <c r="AH25" s="269">
        <v>0</v>
      </c>
      <c r="AI25" s="269">
        <v>0</v>
      </c>
      <c r="AJ25" s="269">
        <v>0</v>
      </c>
    </row>
    <row r="26" spans="2:36">
      <c r="B26" s="260">
        <f t="shared" si="0"/>
        <v>2023</v>
      </c>
      <c r="C26" s="281">
        <f t="shared" si="2"/>
        <v>45108</v>
      </c>
      <c r="D26" s="585">
        <v>270887.97488253057</v>
      </c>
      <c r="E26" s="269">
        <v>0</v>
      </c>
      <c r="F26" s="269">
        <v>0</v>
      </c>
      <c r="G26" s="269">
        <v>0</v>
      </c>
      <c r="H26" s="269">
        <v>0</v>
      </c>
      <c r="I26" s="269">
        <v>0</v>
      </c>
      <c r="J26" s="269">
        <v>0</v>
      </c>
      <c r="K26" s="269">
        <v>0</v>
      </c>
      <c r="L26" s="269">
        <v>0</v>
      </c>
      <c r="M26" s="269">
        <v>0</v>
      </c>
      <c r="N26" s="269">
        <v>0</v>
      </c>
      <c r="O26" s="269">
        <v>0</v>
      </c>
      <c r="P26" s="269">
        <v>0</v>
      </c>
      <c r="Q26" s="269">
        <v>0</v>
      </c>
      <c r="R26" s="269">
        <v>0</v>
      </c>
      <c r="S26" s="269">
        <v>0</v>
      </c>
      <c r="T26" s="269">
        <v>0</v>
      </c>
      <c r="U26" s="269">
        <v>0</v>
      </c>
      <c r="V26" s="269">
        <v>0</v>
      </c>
      <c r="X26" s="260">
        <f t="shared" si="1"/>
        <v>2023</v>
      </c>
      <c r="Y26" s="281">
        <f t="shared" si="3"/>
        <v>45108</v>
      </c>
      <c r="Z26" s="269">
        <v>1091.0899999999999</v>
      </c>
      <c r="AA26" s="269">
        <v>0</v>
      </c>
      <c r="AB26" s="269">
        <v>0</v>
      </c>
      <c r="AC26" s="269">
        <v>0</v>
      </c>
      <c r="AD26" s="269">
        <v>0</v>
      </c>
      <c r="AE26" s="269">
        <v>0</v>
      </c>
      <c r="AF26" s="269">
        <v>0</v>
      </c>
      <c r="AG26" s="269">
        <v>0</v>
      </c>
      <c r="AH26" s="269">
        <v>0</v>
      </c>
      <c r="AI26" s="269">
        <v>0</v>
      </c>
      <c r="AJ26" s="269">
        <v>0</v>
      </c>
    </row>
    <row r="27" spans="2:36">
      <c r="B27" s="260">
        <f t="shared" si="0"/>
        <v>2023</v>
      </c>
      <c r="C27" s="281">
        <f t="shared" si="2"/>
        <v>45139</v>
      </c>
      <c r="D27" s="585">
        <v>270887.97488253057</v>
      </c>
      <c r="E27" s="269">
        <v>0</v>
      </c>
      <c r="F27" s="269">
        <v>0</v>
      </c>
      <c r="G27" s="269">
        <v>0</v>
      </c>
      <c r="H27" s="269">
        <v>0</v>
      </c>
      <c r="I27" s="269">
        <v>0</v>
      </c>
      <c r="J27" s="269">
        <v>0</v>
      </c>
      <c r="K27" s="269">
        <v>0</v>
      </c>
      <c r="L27" s="269">
        <v>0</v>
      </c>
      <c r="M27" s="269">
        <v>0</v>
      </c>
      <c r="N27" s="269">
        <v>0</v>
      </c>
      <c r="O27" s="269">
        <v>0</v>
      </c>
      <c r="P27" s="269">
        <v>0</v>
      </c>
      <c r="Q27" s="269">
        <v>0</v>
      </c>
      <c r="R27" s="269">
        <v>0</v>
      </c>
      <c r="S27" s="269">
        <v>0</v>
      </c>
      <c r="T27" s="269">
        <v>0</v>
      </c>
      <c r="U27" s="269">
        <v>0</v>
      </c>
      <c r="V27" s="269">
        <v>0</v>
      </c>
      <c r="X27" s="260">
        <f t="shared" si="1"/>
        <v>2023</v>
      </c>
      <c r="Y27" s="281">
        <f t="shared" si="3"/>
        <v>45139</v>
      </c>
      <c r="Z27" s="269">
        <v>1091.0899999999999</v>
      </c>
      <c r="AA27" s="269">
        <v>0</v>
      </c>
      <c r="AB27" s="269">
        <v>0</v>
      </c>
      <c r="AC27" s="269">
        <v>0</v>
      </c>
      <c r="AD27" s="269">
        <v>0</v>
      </c>
      <c r="AE27" s="269">
        <v>0</v>
      </c>
      <c r="AF27" s="269">
        <v>0</v>
      </c>
      <c r="AG27" s="269">
        <v>0</v>
      </c>
      <c r="AH27" s="269">
        <v>0</v>
      </c>
      <c r="AI27" s="269">
        <v>0</v>
      </c>
      <c r="AJ27" s="269">
        <v>0</v>
      </c>
    </row>
    <row r="28" spans="2:36">
      <c r="B28" s="260">
        <f t="shared" si="0"/>
        <v>2023</v>
      </c>
      <c r="C28" s="281">
        <f t="shared" si="2"/>
        <v>45170</v>
      </c>
      <c r="D28" s="585">
        <v>270887.97488253057</v>
      </c>
      <c r="E28" s="269">
        <v>0</v>
      </c>
      <c r="F28" s="269">
        <v>0</v>
      </c>
      <c r="G28" s="269">
        <v>0</v>
      </c>
      <c r="H28" s="269">
        <v>0</v>
      </c>
      <c r="I28" s="269">
        <v>0</v>
      </c>
      <c r="J28" s="269">
        <v>0</v>
      </c>
      <c r="K28" s="269">
        <v>0</v>
      </c>
      <c r="L28" s="269">
        <v>0</v>
      </c>
      <c r="M28" s="269">
        <v>0</v>
      </c>
      <c r="N28" s="269">
        <v>0</v>
      </c>
      <c r="O28" s="269">
        <v>0</v>
      </c>
      <c r="P28" s="269">
        <v>0</v>
      </c>
      <c r="Q28" s="269">
        <v>0</v>
      </c>
      <c r="R28" s="269">
        <v>0</v>
      </c>
      <c r="S28" s="269">
        <v>0</v>
      </c>
      <c r="T28" s="269">
        <v>0</v>
      </c>
      <c r="U28" s="269">
        <v>0</v>
      </c>
      <c r="V28" s="269">
        <v>0</v>
      </c>
      <c r="X28" s="260">
        <f t="shared" si="1"/>
        <v>2023</v>
      </c>
      <c r="Y28" s="281">
        <f t="shared" si="3"/>
        <v>45170</v>
      </c>
      <c r="Z28" s="269">
        <v>1091.0899999999999</v>
      </c>
      <c r="AA28" s="269">
        <v>0</v>
      </c>
      <c r="AB28" s="269">
        <v>0</v>
      </c>
      <c r="AC28" s="269">
        <v>0</v>
      </c>
      <c r="AD28" s="269">
        <v>0</v>
      </c>
      <c r="AE28" s="269">
        <v>0</v>
      </c>
      <c r="AF28" s="269">
        <v>0</v>
      </c>
      <c r="AG28" s="269">
        <v>0</v>
      </c>
      <c r="AH28" s="269">
        <v>0</v>
      </c>
      <c r="AI28" s="269">
        <v>0</v>
      </c>
      <c r="AJ28" s="269">
        <v>0</v>
      </c>
    </row>
    <row r="29" spans="2:36">
      <c r="B29" s="260">
        <f t="shared" si="0"/>
        <v>2023</v>
      </c>
      <c r="C29" s="281">
        <f t="shared" si="2"/>
        <v>45200</v>
      </c>
      <c r="D29" s="585">
        <v>284513.73488253064</v>
      </c>
      <c r="E29" s="269">
        <v>0</v>
      </c>
      <c r="F29" s="269">
        <v>0</v>
      </c>
      <c r="G29" s="269">
        <v>0</v>
      </c>
      <c r="H29" s="269">
        <v>0</v>
      </c>
      <c r="I29" s="269">
        <v>0</v>
      </c>
      <c r="J29" s="269">
        <v>0</v>
      </c>
      <c r="K29" s="269">
        <v>0</v>
      </c>
      <c r="L29" s="269">
        <v>0</v>
      </c>
      <c r="M29" s="269">
        <v>0</v>
      </c>
      <c r="N29" s="269">
        <v>0</v>
      </c>
      <c r="O29" s="269">
        <v>0</v>
      </c>
      <c r="P29" s="269">
        <v>0</v>
      </c>
      <c r="Q29" s="269">
        <v>0</v>
      </c>
      <c r="R29" s="269">
        <v>0</v>
      </c>
      <c r="S29" s="269">
        <v>0</v>
      </c>
      <c r="T29" s="269">
        <v>0</v>
      </c>
      <c r="U29" s="269">
        <v>0</v>
      </c>
      <c r="V29" s="269">
        <v>0</v>
      </c>
      <c r="X29" s="260">
        <f t="shared" si="1"/>
        <v>2023</v>
      </c>
      <c r="Y29" s="281">
        <f t="shared" si="3"/>
        <v>45200</v>
      </c>
      <c r="Z29" s="269">
        <v>1091.0899999999999</v>
      </c>
      <c r="AA29" s="269">
        <v>0</v>
      </c>
      <c r="AB29" s="269">
        <v>0</v>
      </c>
      <c r="AC29" s="269">
        <v>0</v>
      </c>
      <c r="AD29" s="269">
        <v>0</v>
      </c>
      <c r="AE29" s="269">
        <v>0</v>
      </c>
      <c r="AF29" s="269">
        <v>0</v>
      </c>
      <c r="AG29" s="269">
        <v>0</v>
      </c>
      <c r="AH29" s="269">
        <v>0</v>
      </c>
      <c r="AI29" s="269">
        <v>0</v>
      </c>
      <c r="AJ29" s="269">
        <v>0</v>
      </c>
    </row>
    <row r="30" spans="2:36">
      <c r="B30" s="260">
        <f t="shared" si="0"/>
        <v>2023</v>
      </c>
      <c r="C30" s="281">
        <f t="shared" si="2"/>
        <v>45231</v>
      </c>
      <c r="D30" s="585">
        <v>284513.73488253064</v>
      </c>
      <c r="E30" s="269">
        <v>0</v>
      </c>
      <c r="F30" s="269">
        <v>0</v>
      </c>
      <c r="G30" s="269">
        <v>0</v>
      </c>
      <c r="H30" s="269">
        <v>0</v>
      </c>
      <c r="I30" s="269">
        <v>0</v>
      </c>
      <c r="J30" s="269">
        <v>0</v>
      </c>
      <c r="K30" s="269">
        <v>0</v>
      </c>
      <c r="L30" s="269">
        <v>0</v>
      </c>
      <c r="M30" s="269">
        <v>0</v>
      </c>
      <c r="N30" s="269">
        <v>0</v>
      </c>
      <c r="O30" s="269">
        <v>0</v>
      </c>
      <c r="P30" s="269">
        <v>0</v>
      </c>
      <c r="Q30" s="269">
        <v>0</v>
      </c>
      <c r="R30" s="269">
        <v>0</v>
      </c>
      <c r="S30" s="269">
        <v>0</v>
      </c>
      <c r="T30" s="269">
        <v>0</v>
      </c>
      <c r="U30" s="269">
        <v>0</v>
      </c>
      <c r="V30" s="269">
        <v>0</v>
      </c>
      <c r="X30" s="260">
        <f t="shared" si="1"/>
        <v>2023</v>
      </c>
      <c r="Y30" s="281">
        <f t="shared" si="3"/>
        <v>45231</v>
      </c>
      <c r="Z30" s="269">
        <v>1091.0899999999999</v>
      </c>
      <c r="AA30" s="269">
        <v>0</v>
      </c>
      <c r="AB30" s="269">
        <v>0</v>
      </c>
      <c r="AC30" s="269">
        <v>0</v>
      </c>
      <c r="AD30" s="269">
        <v>0</v>
      </c>
      <c r="AE30" s="269">
        <v>0</v>
      </c>
      <c r="AF30" s="269">
        <v>0</v>
      </c>
      <c r="AG30" s="269">
        <v>0</v>
      </c>
      <c r="AH30" s="269">
        <v>0</v>
      </c>
      <c r="AI30" s="269">
        <v>0</v>
      </c>
      <c r="AJ30" s="269">
        <v>0</v>
      </c>
    </row>
    <row r="31" spans="2:36">
      <c r="B31" s="260">
        <f t="shared" si="0"/>
        <v>2023</v>
      </c>
      <c r="C31" s="281">
        <f t="shared" si="2"/>
        <v>45261</v>
      </c>
      <c r="D31" s="585">
        <v>290829.06488253066</v>
      </c>
      <c r="E31" s="269">
        <v>0</v>
      </c>
      <c r="F31" s="269">
        <v>0</v>
      </c>
      <c r="G31" s="269">
        <v>0</v>
      </c>
      <c r="H31" s="269">
        <v>0</v>
      </c>
      <c r="I31" s="269">
        <v>0</v>
      </c>
      <c r="J31" s="269">
        <v>0</v>
      </c>
      <c r="K31" s="269">
        <v>0</v>
      </c>
      <c r="L31" s="269">
        <v>0</v>
      </c>
      <c r="M31" s="269">
        <v>0</v>
      </c>
      <c r="N31" s="269">
        <v>0</v>
      </c>
      <c r="O31" s="269">
        <v>0</v>
      </c>
      <c r="P31" s="269">
        <v>0</v>
      </c>
      <c r="Q31" s="269">
        <v>0</v>
      </c>
      <c r="R31" s="269">
        <v>0</v>
      </c>
      <c r="S31" s="269">
        <v>0</v>
      </c>
      <c r="T31" s="269">
        <v>0</v>
      </c>
      <c r="U31" s="269">
        <v>0</v>
      </c>
      <c r="V31" s="269">
        <v>0</v>
      </c>
      <c r="X31" s="260">
        <f t="shared" si="1"/>
        <v>2023</v>
      </c>
      <c r="Y31" s="281">
        <f t="shared" si="3"/>
        <v>45261</v>
      </c>
      <c r="Z31" s="269">
        <v>1091.0899999999999</v>
      </c>
      <c r="AA31" s="269">
        <v>0</v>
      </c>
      <c r="AB31" s="269">
        <v>0</v>
      </c>
      <c r="AC31" s="269">
        <v>0</v>
      </c>
      <c r="AD31" s="269">
        <v>0</v>
      </c>
      <c r="AE31" s="269">
        <v>0</v>
      </c>
      <c r="AF31" s="269">
        <v>0</v>
      </c>
      <c r="AG31" s="269">
        <v>0</v>
      </c>
      <c r="AH31" s="269">
        <v>0</v>
      </c>
      <c r="AI31" s="269">
        <v>0</v>
      </c>
      <c r="AJ31" s="269">
        <v>0</v>
      </c>
    </row>
    <row r="32" spans="2:36" hidden="1">
      <c r="B32" s="260">
        <f t="shared" si="0"/>
        <v>2024</v>
      </c>
      <c r="C32" s="281">
        <f t="shared" si="2"/>
        <v>45292</v>
      </c>
      <c r="D32" s="281"/>
      <c r="E32" s="269">
        <f>IFERROR(IF(-SUM(E$20:E31)+E$15&lt;0.000001,0,IF($C32&gt;='H-32A-WP06 - Debt Service'!C$24,'H-32A-WP06 - Debt Service'!C$27/12,0)),"-")</f>
        <v>0</v>
      </c>
      <c r="F32" s="269">
        <f>IFERROR(IF(-SUM(F$20:F31)+F$15&lt;0.000001,0,IF($C32&gt;='H-32A-WP06 - Debt Service'!D$24,'H-32A-WP06 - Debt Service'!D$27/12,0)),"-")</f>
        <v>0</v>
      </c>
      <c r="G32" s="269">
        <f>IFERROR(IF(-SUM(G$20:G31)+G$15&lt;0.000001,0,IF($C32&gt;='H-32A-WP06 - Debt Service'!E$24,'H-32A-WP06 - Debt Service'!E$27/12,0)),"-")</f>
        <v>0</v>
      </c>
      <c r="H32" s="269">
        <f>IFERROR(IF(-SUM(H$20:H31)+H$15&lt;0.000001,0,IF($C32&gt;='H-32A-WP06 - Debt Service'!F$24,'H-32A-WP06 - Debt Service'!F$27/12,0)),"-")</f>
        <v>0</v>
      </c>
      <c r="I32" s="269">
        <f>IFERROR(IF(-SUM(I$20:I31)+I$15&lt;0.000001,0,IF($C32&gt;='H-32A-WP06 - Debt Service'!G$24,'H-32A-WP06 - Debt Service'!#REF!/12,0)),"-")</f>
        <v>0</v>
      </c>
      <c r="J32" s="269">
        <f>IFERROR(IF(-SUM(J$20:J31)+J$15&lt;0.000001,0,IF($C32&gt;='H-32A-WP06 - Debt Service'!H$24,'H-32A-WP06 - Debt Service'!H$27/12,0)),"-")</f>
        <v>0</v>
      </c>
      <c r="K32" s="269">
        <f>IFERROR(IF(-SUM(K$20:K31)+K$15&lt;0.000001,0,IF($C32&gt;='H-32A-WP06 - Debt Service'!I$24,'H-32A-WP06 - Debt Service'!I$27/12,0)),"-")</f>
        <v>0</v>
      </c>
      <c r="L32" s="269">
        <f>IFERROR(IF(-SUM(L$20:L31)+L$15&lt;0.000001,0,IF($C32&gt;='H-32A-WP06 - Debt Service'!J$24,'H-32A-WP06 - Debt Service'!J$27/12,0)),"-")</f>
        <v>0</v>
      </c>
      <c r="M32" s="269">
        <f>IFERROR(IF(-SUM(M$20:M31)+M$15&lt;0.000001,0,IF($C32&gt;='H-32A-WP06 - Debt Service'!L$24,'H-32A-WP06 - Debt Service'!L$27/12,0)),"-")</f>
        <v>0</v>
      </c>
      <c r="N32" s="269">
        <v>0</v>
      </c>
      <c r="O32" s="269">
        <v>0</v>
      </c>
      <c r="P32" s="269">
        <v>0</v>
      </c>
      <c r="Q32" s="269">
        <f>IFERROR(IF(-SUM(Q$20:Q31)+Q$15&lt;0.000001,0,IF($C32&gt;='H-32A-WP06 - Debt Service'!#REF!,'H-32A-WP06 - Debt Service'!#REF!/12,0)),"-")</f>
        <v>0</v>
      </c>
      <c r="R32" s="269"/>
      <c r="S32" s="269"/>
      <c r="T32" s="269"/>
      <c r="U32" s="269"/>
      <c r="V32" s="269"/>
      <c r="X32" s="260">
        <f t="shared" si="1"/>
        <v>2024</v>
      </c>
      <c r="Y32" s="281">
        <f t="shared" si="3"/>
        <v>45292</v>
      </c>
      <c r="Z32" s="281"/>
      <c r="AA32" s="269">
        <f>IFERROR(IF(-SUM(AA$20:AA31)+AA$15&lt;0.000001,0,IF($C32&gt;='H-32A-WP06 - Debt Service'!X$24,'H-32A-WP06 - Debt Service'!X$27/12,0)),"-")</f>
        <v>0</v>
      </c>
      <c r="AB32" s="269">
        <f>IFERROR(IF(-SUM(AB$20:AB31)+AB$15&lt;0.000001,0,IF($C32&gt;='H-32A-WP06 - Debt Service'!Y$24,'H-32A-WP06 - Debt Service'!Y$27/12,0)),"-")</f>
        <v>0</v>
      </c>
      <c r="AC32" s="269">
        <f>IFERROR(IF(-SUM(AC$20:AC31)+AC$15&lt;0.000001,0,IF($C32&gt;='H-32A-WP06 - Debt Service'!Z$24,'H-32A-WP06 - Debt Service'!Z$27/12,0)),"-")</f>
        <v>0</v>
      </c>
      <c r="AD32" s="269">
        <f>IFERROR(IF(-SUM(AD$20:AD31)+AD$15&lt;0.000001,0,IF($C32&gt;='H-32A-WP06 - Debt Service'!AA$24,'H-32A-WP06 - Debt Service'!AA$27/12,0)),"-")</f>
        <v>0</v>
      </c>
      <c r="AE32" s="269">
        <f>IFERROR(IF(-SUM(AE$20:AE31)+AE$15&lt;0.000001,0,IF($C32&gt;='H-32A-WP06 - Debt Service'!AB$24,'H-32A-WP06 - Debt Service'!AB$27/12,0)),"-")</f>
        <v>0</v>
      </c>
      <c r="AF32" s="269">
        <f>IFERROR(IF(-SUM(AF$20:AF31)+AF$15&lt;0.000001,0,IF($C32&gt;='H-32A-WP06 - Debt Service'!AC$24,'H-32A-WP06 - Debt Service'!AC$27/12,0)),"-")</f>
        <v>0</v>
      </c>
      <c r="AG32" s="269">
        <f>IFERROR(IF(-SUM(AG$20:AG31)+AG$15&lt;0.000001,0,IF($C32&gt;='H-32A-WP06 - Debt Service'!AD$24,'H-32A-WP06 - Debt Service'!AD$27/12,0)),"-")</f>
        <v>0</v>
      </c>
      <c r="AH32" s="269">
        <f>IFERROR(IF(-SUM(AH$20:AH31)+AH$15&lt;0.000001,0,IF($C32&gt;='H-32A-WP06 - Debt Service'!AE$24,'H-32A-WP06 - Debt Service'!AE$27/12,0)),"-")</f>
        <v>0</v>
      </c>
      <c r="AI32" s="269">
        <f>IFERROR(IF(-SUM(AI$20:AI31)+AI$15&lt;0.000001,0,IF($C32&gt;='H-32A-WP06 - Debt Service'!AF$24,'H-32A-WP06 - Debt Service'!AF$27/12,0)),"-")</f>
        <v>0</v>
      </c>
      <c r="AJ32" s="269">
        <f>IFERROR(IF(-SUM(AJ$20:AJ31)+AJ$15&lt;0.000001,0,IF($C32&gt;='H-32A-WP06 - Debt Service'!AG$24,'H-32A-WP06 - Debt Service'!AG$27/12,0)),"-")</f>
        <v>0</v>
      </c>
    </row>
    <row r="33" spans="2:36" hidden="1">
      <c r="B33" s="260">
        <f t="shared" si="0"/>
        <v>2024</v>
      </c>
      <c r="C33" s="281">
        <f t="shared" si="2"/>
        <v>45323</v>
      </c>
      <c r="D33" s="281"/>
      <c r="E33" s="269">
        <f>IFERROR(IF(-SUM(E$20:E32)+E$15&lt;0.000001,0,IF($C33&gt;='H-32A-WP06 - Debt Service'!C$24,'H-32A-WP06 - Debt Service'!C$27/12,0)),"-")</f>
        <v>0</v>
      </c>
      <c r="F33" s="269">
        <f>IFERROR(IF(-SUM(F$20:F32)+F$15&lt;0.000001,0,IF($C33&gt;='H-32A-WP06 - Debt Service'!D$24,'H-32A-WP06 - Debt Service'!D$27/12,0)),"-")</f>
        <v>0</v>
      </c>
      <c r="G33" s="269">
        <f>IFERROR(IF(-SUM(G$20:G32)+G$15&lt;0.000001,0,IF($C33&gt;='H-32A-WP06 - Debt Service'!E$24,'H-32A-WP06 - Debt Service'!E$27/12,0)),"-")</f>
        <v>0</v>
      </c>
      <c r="H33" s="269">
        <f>IFERROR(IF(-SUM(H$20:H32)+H$15&lt;0.000001,0,IF($C33&gt;='H-32A-WP06 - Debt Service'!F$24,'H-32A-WP06 - Debt Service'!F$27/12,0)),"-")</f>
        <v>0</v>
      </c>
      <c r="I33" s="269">
        <f>IFERROR(IF(-SUM(I$20:I32)+I$15&lt;0.000001,0,IF($C33&gt;='H-32A-WP06 - Debt Service'!G$24,'H-32A-WP06 - Debt Service'!#REF!/12,0)),"-")</f>
        <v>0</v>
      </c>
      <c r="J33" s="269">
        <f>IFERROR(IF(-SUM(J$20:J32)+J$15&lt;0.000001,0,IF($C33&gt;='H-32A-WP06 - Debt Service'!H$24,'H-32A-WP06 - Debt Service'!H$27/12,0)),"-")</f>
        <v>0</v>
      </c>
      <c r="K33" s="269">
        <f>IFERROR(IF(-SUM(K$20:K32)+K$15&lt;0.000001,0,IF($C33&gt;='H-32A-WP06 - Debt Service'!I$24,'H-32A-WP06 - Debt Service'!I$27/12,0)),"-")</f>
        <v>0</v>
      </c>
      <c r="L33" s="269">
        <f>IFERROR(IF(-SUM(L$20:L32)+L$15&lt;0.000001,0,IF($C33&gt;='H-32A-WP06 - Debt Service'!J$24,'H-32A-WP06 - Debt Service'!J$27/12,0)),"-")</f>
        <v>0</v>
      </c>
      <c r="M33" s="269">
        <f>IFERROR(IF(-SUM(M$20:M32)+M$15&lt;0.000001,0,IF($C33&gt;='H-32A-WP06 - Debt Service'!L$24,'H-32A-WP06 - Debt Service'!L$27/12,0)),"-")</f>
        <v>0</v>
      </c>
      <c r="N33" s="269">
        <v>0</v>
      </c>
      <c r="O33" s="269">
        <v>0</v>
      </c>
      <c r="P33" s="269">
        <v>0</v>
      </c>
      <c r="Q33" s="269">
        <f>IFERROR(IF(-SUM(Q$20:Q32)+Q$15&lt;0.000001,0,IF($C33&gt;='H-32A-WP06 - Debt Service'!#REF!,'H-32A-WP06 - Debt Service'!#REF!/12,0)),"-")</f>
        <v>0</v>
      </c>
      <c r="R33" s="269"/>
      <c r="S33" s="269"/>
      <c r="T33" s="269"/>
      <c r="U33" s="269"/>
      <c r="V33" s="269"/>
      <c r="X33" s="260">
        <f t="shared" si="1"/>
        <v>2024</v>
      </c>
      <c r="Y33" s="281">
        <f t="shared" si="3"/>
        <v>45323</v>
      </c>
      <c r="Z33" s="281"/>
      <c r="AA33" s="269">
        <f>IFERROR(IF(-SUM(AA$20:AA32)+AA$15&lt;0.000001,0,IF($C33&gt;='H-32A-WP06 - Debt Service'!X$24,'H-32A-WP06 - Debt Service'!X$27/12,0)),"-")</f>
        <v>0</v>
      </c>
      <c r="AB33" s="269">
        <f>IFERROR(IF(-SUM(AB$20:AB32)+AB$15&lt;0.000001,0,IF($C33&gt;='H-32A-WP06 - Debt Service'!Y$24,'H-32A-WP06 - Debt Service'!Y$27/12,0)),"-")</f>
        <v>0</v>
      </c>
      <c r="AC33" s="269">
        <f>IFERROR(IF(-SUM(AC$20:AC32)+AC$15&lt;0.000001,0,IF($C33&gt;='H-32A-WP06 - Debt Service'!Z$24,'H-32A-WP06 - Debt Service'!Z$27/12,0)),"-")</f>
        <v>0</v>
      </c>
      <c r="AD33" s="269">
        <f>IFERROR(IF(-SUM(AD$20:AD32)+AD$15&lt;0.000001,0,IF($C33&gt;='H-32A-WP06 - Debt Service'!AA$24,'H-32A-WP06 - Debt Service'!AA$27/12,0)),"-")</f>
        <v>0</v>
      </c>
      <c r="AE33" s="269">
        <f>IFERROR(IF(-SUM(AE$20:AE32)+AE$15&lt;0.000001,0,IF($C33&gt;='H-32A-WP06 - Debt Service'!AB$24,'H-32A-WP06 - Debt Service'!AB$27/12,0)),"-")</f>
        <v>0</v>
      </c>
      <c r="AF33" s="269">
        <f>IFERROR(IF(-SUM(AF$20:AF32)+AF$15&lt;0.000001,0,IF($C33&gt;='H-32A-WP06 - Debt Service'!AC$24,'H-32A-WP06 - Debt Service'!AC$27/12,0)),"-")</f>
        <v>0</v>
      </c>
      <c r="AG33" s="269">
        <f>IFERROR(IF(-SUM(AG$20:AG32)+AG$15&lt;0.000001,0,IF($C33&gt;='H-32A-WP06 - Debt Service'!AD$24,'H-32A-WP06 - Debt Service'!AD$27/12,0)),"-")</f>
        <v>0</v>
      </c>
      <c r="AH33" s="269">
        <f>IFERROR(IF(-SUM(AH$20:AH32)+AH$15&lt;0.000001,0,IF($C33&gt;='H-32A-WP06 - Debt Service'!AE$24,'H-32A-WP06 - Debt Service'!AE$27/12,0)),"-")</f>
        <v>0</v>
      </c>
      <c r="AI33" s="269">
        <f>IFERROR(IF(-SUM(AI$20:AI32)+AI$15&lt;0.000001,0,IF($C33&gt;='H-32A-WP06 - Debt Service'!AF$24,'H-32A-WP06 - Debt Service'!AF$27/12,0)),"-")</f>
        <v>0</v>
      </c>
      <c r="AJ33" s="269">
        <f>IFERROR(IF(-SUM(AJ$20:AJ32)+AJ$15&lt;0.000001,0,IF($C33&gt;='H-32A-WP06 - Debt Service'!AG$24,'H-32A-WP06 - Debt Service'!AG$27/12,0)),"-")</f>
        <v>0</v>
      </c>
    </row>
    <row r="34" spans="2:36" hidden="1">
      <c r="B34" s="260">
        <f t="shared" si="0"/>
        <v>2024</v>
      </c>
      <c r="C34" s="281">
        <f t="shared" si="2"/>
        <v>45352</v>
      </c>
      <c r="D34" s="281"/>
      <c r="E34" s="269">
        <f>IFERROR(IF(-SUM(E$20:E33)+E$15&lt;0.000001,0,IF($C34&gt;='H-32A-WP06 - Debt Service'!C$24,'H-32A-WP06 - Debt Service'!C$27/12,0)),"-")</f>
        <v>0</v>
      </c>
      <c r="F34" s="269">
        <f>IFERROR(IF(-SUM(F$20:F33)+F$15&lt;0.000001,0,IF($C34&gt;='H-32A-WP06 - Debt Service'!D$24,'H-32A-WP06 - Debt Service'!D$27/12,0)),"-")</f>
        <v>0</v>
      </c>
      <c r="G34" s="269">
        <f>IFERROR(IF(-SUM(G$20:G33)+G$15&lt;0.000001,0,IF($C34&gt;='H-32A-WP06 - Debt Service'!E$24,'H-32A-WP06 - Debt Service'!E$27/12,0)),"-")</f>
        <v>0</v>
      </c>
      <c r="H34" s="269">
        <f>IFERROR(IF(-SUM(H$20:H33)+H$15&lt;0.000001,0,IF($C34&gt;='H-32A-WP06 - Debt Service'!F$24,'H-32A-WP06 - Debt Service'!F$27/12,0)),"-")</f>
        <v>0</v>
      </c>
      <c r="I34" s="269">
        <f>IFERROR(IF(-SUM(I$20:I33)+I$15&lt;0.000001,0,IF($C34&gt;='H-32A-WP06 - Debt Service'!G$24,'H-32A-WP06 - Debt Service'!#REF!/12,0)),"-")</f>
        <v>0</v>
      </c>
      <c r="J34" s="269">
        <f>IFERROR(IF(-SUM(J$20:J33)+J$15&lt;0.000001,0,IF($C34&gt;='H-32A-WP06 - Debt Service'!H$24,'H-32A-WP06 - Debt Service'!H$27/12,0)),"-")</f>
        <v>0</v>
      </c>
      <c r="K34" s="269">
        <f>IFERROR(IF(-SUM(K$20:K33)+K$15&lt;0.000001,0,IF($C34&gt;='H-32A-WP06 - Debt Service'!I$24,'H-32A-WP06 - Debt Service'!I$27/12,0)),"-")</f>
        <v>0</v>
      </c>
      <c r="L34" s="269">
        <f>IFERROR(IF(-SUM(L$20:L33)+L$15&lt;0.000001,0,IF($C34&gt;='H-32A-WP06 - Debt Service'!J$24,'H-32A-WP06 - Debt Service'!J$27/12,0)),"-")</f>
        <v>0</v>
      </c>
      <c r="M34" s="269">
        <f>IFERROR(IF(-SUM(M$20:M33)+M$15&lt;0.000001,0,IF($C34&gt;='H-32A-WP06 - Debt Service'!L$24,'H-32A-WP06 - Debt Service'!L$27/12,0)),"-")</f>
        <v>0</v>
      </c>
      <c r="N34" s="269">
        <v>0</v>
      </c>
      <c r="O34" s="269">
        <v>0</v>
      </c>
      <c r="P34" s="269">
        <v>0</v>
      </c>
      <c r="Q34" s="269">
        <f>IFERROR(IF(-SUM(Q$20:Q33)+Q$15&lt;0.000001,0,IF($C34&gt;='H-32A-WP06 - Debt Service'!#REF!,'H-32A-WP06 - Debt Service'!#REF!/12,0)),"-")</f>
        <v>0</v>
      </c>
      <c r="R34" s="269"/>
      <c r="S34" s="269"/>
      <c r="T34" s="269"/>
      <c r="U34" s="269"/>
      <c r="V34" s="269"/>
      <c r="X34" s="260">
        <f t="shared" si="1"/>
        <v>2024</v>
      </c>
      <c r="Y34" s="281">
        <f t="shared" si="3"/>
        <v>45352</v>
      </c>
      <c r="Z34" s="281"/>
      <c r="AA34" s="269">
        <f>IFERROR(IF(-SUM(AA$20:AA33)+AA$15&lt;0.000001,0,IF($C34&gt;='H-32A-WP06 - Debt Service'!X$24,'H-32A-WP06 - Debt Service'!X$27/12,0)),"-")</f>
        <v>0</v>
      </c>
      <c r="AB34" s="269">
        <f>IFERROR(IF(-SUM(AB$20:AB33)+AB$15&lt;0.000001,0,IF($C34&gt;='H-32A-WP06 - Debt Service'!Y$24,'H-32A-WP06 - Debt Service'!Y$27/12,0)),"-")</f>
        <v>0</v>
      </c>
      <c r="AC34" s="269">
        <f>IFERROR(IF(-SUM(AC$20:AC33)+AC$15&lt;0.000001,0,IF($C34&gt;='H-32A-WP06 - Debt Service'!Z$24,'H-32A-WP06 - Debt Service'!Z$27/12,0)),"-")</f>
        <v>0</v>
      </c>
      <c r="AD34" s="269">
        <f>IFERROR(IF(-SUM(AD$20:AD33)+AD$15&lt;0.000001,0,IF($C34&gt;='H-32A-WP06 - Debt Service'!AA$24,'H-32A-WP06 - Debt Service'!AA$27/12,0)),"-")</f>
        <v>0</v>
      </c>
      <c r="AE34" s="269">
        <f>IFERROR(IF(-SUM(AE$20:AE33)+AE$15&lt;0.000001,0,IF($C34&gt;='H-32A-WP06 - Debt Service'!AB$24,'H-32A-WP06 - Debt Service'!AB$27/12,0)),"-")</f>
        <v>0</v>
      </c>
      <c r="AF34" s="269">
        <f>IFERROR(IF(-SUM(AF$20:AF33)+AF$15&lt;0.000001,0,IF($C34&gt;='H-32A-WP06 - Debt Service'!AC$24,'H-32A-WP06 - Debt Service'!AC$27/12,0)),"-")</f>
        <v>0</v>
      </c>
      <c r="AG34" s="269">
        <f>IFERROR(IF(-SUM(AG$20:AG33)+AG$15&lt;0.000001,0,IF($C34&gt;='H-32A-WP06 - Debt Service'!AD$24,'H-32A-WP06 - Debt Service'!AD$27/12,0)),"-")</f>
        <v>0</v>
      </c>
      <c r="AH34" s="269">
        <f>IFERROR(IF(-SUM(AH$20:AH33)+AH$15&lt;0.000001,0,IF($C34&gt;='H-32A-WP06 - Debt Service'!AE$24,'H-32A-WP06 - Debt Service'!AE$27/12,0)),"-")</f>
        <v>0</v>
      </c>
      <c r="AI34" s="269">
        <f>IFERROR(IF(-SUM(AI$20:AI33)+AI$15&lt;0.000001,0,IF($C34&gt;='H-32A-WP06 - Debt Service'!AF$24,'H-32A-WP06 - Debt Service'!AF$27/12,0)),"-")</f>
        <v>0</v>
      </c>
      <c r="AJ34" s="269">
        <f>IFERROR(IF(-SUM(AJ$20:AJ33)+AJ$15&lt;0.000001,0,IF($C34&gt;='H-32A-WP06 - Debt Service'!AG$24,'H-32A-WP06 - Debt Service'!AG$27/12,0)),"-")</f>
        <v>0</v>
      </c>
    </row>
    <row r="35" spans="2:36" hidden="1">
      <c r="B35" s="260">
        <f t="shared" si="0"/>
        <v>2024</v>
      </c>
      <c r="C35" s="281">
        <f t="shared" si="2"/>
        <v>45383</v>
      </c>
      <c r="D35" s="281"/>
      <c r="E35" s="269">
        <f>IFERROR(IF(-SUM(E$20:E34)+E$15&lt;0.000001,0,IF($C35&gt;='H-32A-WP06 - Debt Service'!C$24,'H-32A-WP06 - Debt Service'!C$27/12,0)),"-")</f>
        <v>0</v>
      </c>
      <c r="F35" s="269">
        <f>IFERROR(IF(-SUM(F$20:F34)+F$15&lt;0.000001,0,IF($C35&gt;='H-32A-WP06 - Debt Service'!D$24,'H-32A-WP06 - Debt Service'!D$27/12,0)),"-")</f>
        <v>0</v>
      </c>
      <c r="G35" s="269">
        <f>IFERROR(IF(-SUM(G$20:G34)+G$15&lt;0.000001,0,IF($C35&gt;='H-32A-WP06 - Debt Service'!E$24,'H-32A-WP06 - Debt Service'!E$27/12,0)),"-")</f>
        <v>0</v>
      </c>
      <c r="H35" s="269">
        <f>IFERROR(IF(-SUM(H$20:H34)+H$15&lt;0.000001,0,IF($C35&gt;='H-32A-WP06 - Debt Service'!F$24,'H-32A-WP06 - Debt Service'!F$27/12,0)),"-")</f>
        <v>0</v>
      </c>
      <c r="I35" s="269">
        <f>IFERROR(IF(-SUM(I$20:I34)+I$15&lt;0.000001,0,IF($C35&gt;='H-32A-WP06 - Debt Service'!G$24,'H-32A-WP06 - Debt Service'!#REF!/12,0)),"-")</f>
        <v>0</v>
      </c>
      <c r="J35" s="269">
        <f>IFERROR(IF(-SUM(J$20:J34)+J$15&lt;0.000001,0,IF($C35&gt;='H-32A-WP06 - Debt Service'!H$24,'H-32A-WP06 - Debt Service'!H$27/12,0)),"-")</f>
        <v>0</v>
      </c>
      <c r="K35" s="269">
        <f>IFERROR(IF(-SUM(K$20:K34)+K$15&lt;0.000001,0,IF($C35&gt;='H-32A-WP06 - Debt Service'!I$24,'H-32A-WP06 - Debt Service'!I$27/12,0)),"-")</f>
        <v>0</v>
      </c>
      <c r="L35" s="269">
        <f>IFERROR(IF(-SUM(L$20:L34)+L$15&lt;0.000001,0,IF($C35&gt;='H-32A-WP06 - Debt Service'!J$24,'H-32A-WP06 - Debt Service'!J$27/12,0)),"-")</f>
        <v>0</v>
      </c>
      <c r="M35" s="269">
        <f>IFERROR(IF(-SUM(M$20:M34)+M$15&lt;0.000001,0,IF($C35&gt;='H-32A-WP06 - Debt Service'!L$24,'H-32A-WP06 - Debt Service'!L$27/12,0)),"-")</f>
        <v>0</v>
      </c>
      <c r="N35" s="269">
        <v>0</v>
      </c>
      <c r="O35" s="269">
        <v>0</v>
      </c>
      <c r="P35" s="269">
        <v>0</v>
      </c>
      <c r="Q35" s="269">
        <f>IFERROR(IF(-SUM(Q$20:Q34)+Q$15&lt;0.000001,0,IF($C35&gt;='H-32A-WP06 - Debt Service'!#REF!,'H-32A-WP06 - Debt Service'!#REF!/12,0)),"-")</f>
        <v>0</v>
      </c>
      <c r="R35" s="269"/>
      <c r="S35" s="269"/>
      <c r="T35" s="269"/>
      <c r="U35" s="269"/>
      <c r="V35" s="269"/>
      <c r="X35" s="260">
        <f t="shared" si="1"/>
        <v>2024</v>
      </c>
      <c r="Y35" s="281">
        <f t="shared" si="3"/>
        <v>45383</v>
      </c>
      <c r="Z35" s="281"/>
      <c r="AA35" s="269">
        <f>IFERROR(IF(-SUM(AA$20:AA34)+AA$15&lt;0.000001,0,IF($C35&gt;='H-32A-WP06 - Debt Service'!X$24,'H-32A-WP06 - Debt Service'!X$27/12,0)),"-")</f>
        <v>0</v>
      </c>
      <c r="AB35" s="269">
        <f>IFERROR(IF(-SUM(AB$20:AB34)+AB$15&lt;0.000001,0,IF($C35&gt;='H-32A-WP06 - Debt Service'!Y$24,'H-32A-WP06 - Debt Service'!Y$27/12,0)),"-")</f>
        <v>0</v>
      </c>
      <c r="AC35" s="269">
        <f>IFERROR(IF(-SUM(AC$20:AC34)+AC$15&lt;0.000001,0,IF($C35&gt;='H-32A-WP06 - Debt Service'!Z$24,'H-32A-WP06 - Debt Service'!Z$27/12,0)),"-")</f>
        <v>0</v>
      </c>
      <c r="AD35" s="269">
        <f>IFERROR(IF(-SUM(AD$20:AD34)+AD$15&lt;0.000001,0,IF($C35&gt;='H-32A-WP06 - Debt Service'!AA$24,'H-32A-WP06 - Debt Service'!AA$27/12,0)),"-")</f>
        <v>0</v>
      </c>
      <c r="AE35" s="269">
        <f>IFERROR(IF(-SUM(AE$20:AE34)+AE$15&lt;0.000001,0,IF($C35&gt;='H-32A-WP06 - Debt Service'!AB$24,'H-32A-WP06 - Debt Service'!AB$27/12,0)),"-")</f>
        <v>0</v>
      </c>
      <c r="AF35" s="269">
        <f>IFERROR(IF(-SUM(AF$20:AF34)+AF$15&lt;0.000001,0,IF($C35&gt;='H-32A-WP06 - Debt Service'!AC$24,'H-32A-WP06 - Debt Service'!AC$27/12,0)),"-")</f>
        <v>0</v>
      </c>
      <c r="AG35" s="269">
        <f>IFERROR(IF(-SUM(AG$20:AG34)+AG$15&lt;0.000001,0,IF($C35&gt;='H-32A-WP06 - Debt Service'!AD$24,'H-32A-WP06 - Debt Service'!AD$27/12,0)),"-")</f>
        <v>0</v>
      </c>
      <c r="AH35" s="269">
        <f>IFERROR(IF(-SUM(AH$20:AH34)+AH$15&lt;0.000001,0,IF($C35&gt;='H-32A-WP06 - Debt Service'!AE$24,'H-32A-WP06 - Debt Service'!AE$27/12,0)),"-")</f>
        <v>0</v>
      </c>
      <c r="AI35" s="269">
        <f>IFERROR(IF(-SUM(AI$20:AI34)+AI$15&lt;0.000001,0,IF($C35&gt;='H-32A-WP06 - Debt Service'!AF$24,'H-32A-WP06 - Debt Service'!AF$27/12,0)),"-")</f>
        <v>0</v>
      </c>
      <c r="AJ35" s="269">
        <f>IFERROR(IF(-SUM(AJ$20:AJ34)+AJ$15&lt;0.000001,0,IF($C35&gt;='H-32A-WP06 - Debt Service'!AG$24,'H-32A-WP06 - Debt Service'!AG$27/12,0)),"-")</f>
        <v>0</v>
      </c>
    </row>
    <row r="36" spans="2:36" hidden="1">
      <c r="B36" s="260">
        <f t="shared" si="0"/>
        <v>2024</v>
      </c>
      <c r="C36" s="281">
        <f t="shared" si="2"/>
        <v>45413</v>
      </c>
      <c r="D36" s="281"/>
      <c r="E36" s="269">
        <f>IFERROR(IF(-SUM(E$20:E35)+E$15&lt;0.000001,0,IF($C36&gt;='H-32A-WP06 - Debt Service'!C$24,'H-32A-WP06 - Debt Service'!C$27/12,0)),"-")</f>
        <v>0</v>
      </c>
      <c r="F36" s="269">
        <f>IFERROR(IF(-SUM(F$20:F35)+F$15&lt;0.000001,0,IF($C36&gt;='H-32A-WP06 - Debt Service'!D$24,'H-32A-WP06 - Debt Service'!D$27/12,0)),"-")</f>
        <v>0</v>
      </c>
      <c r="G36" s="269">
        <f>IFERROR(IF(-SUM(G$20:G35)+G$15&lt;0.000001,0,IF($C36&gt;='H-32A-WP06 - Debt Service'!E$24,'H-32A-WP06 - Debt Service'!E$27/12,0)),"-")</f>
        <v>0</v>
      </c>
      <c r="H36" s="269">
        <f>IFERROR(IF(-SUM(H$20:H35)+H$15&lt;0.000001,0,IF($C36&gt;='H-32A-WP06 - Debt Service'!F$24,'H-32A-WP06 - Debt Service'!F$27/12,0)),"-")</f>
        <v>0</v>
      </c>
      <c r="I36" s="269">
        <f>IFERROR(IF(-SUM(I$20:I35)+I$15&lt;0.000001,0,IF($C36&gt;='H-32A-WP06 - Debt Service'!G$24,'H-32A-WP06 - Debt Service'!#REF!/12,0)),"-")</f>
        <v>0</v>
      </c>
      <c r="J36" s="269">
        <f>IFERROR(IF(-SUM(J$20:J35)+J$15&lt;0.000001,0,IF($C36&gt;='H-32A-WP06 - Debt Service'!H$24,'H-32A-WP06 - Debt Service'!H$27/12,0)),"-")</f>
        <v>0</v>
      </c>
      <c r="K36" s="269">
        <f>IFERROR(IF(-SUM(K$20:K35)+K$15&lt;0.000001,0,IF($C36&gt;='H-32A-WP06 - Debt Service'!I$24,'H-32A-WP06 - Debt Service'!I$27/12,0)),"-")</f>
        <v>0</v>
      </c>
      <c r="L36" s="269">
        <f>IFERROR(IF(-SUM(L$20:L35)+L$15&lt;0.000001,0,IF($C36&gt;='H-32A-WP06 - Debt Service'!J$24,'H-32A-WP06 - Debt Service'!J$27/12,0)),"-")</f>
        <v>0</v>
      </c>
      <c r="M36" s="269">
        <f>IFERROR(IF(-SUM(M$20:M35)+M$15&lt;0.000001,0,IF($C36&gt;='H-32A-WP06 - Debt Service'!L$24,'H-32A-WP06 - Debt Service'!L$27/12,0)),"-")</f>
        <v>0</v>
      </c>
      <c r="N36" s="269">
        <v>0</v>
      </c>
      <c r="O36" s="269">
        <v>0</v>
      </c>
      <c r="P36" s="269">
        <v>0</v>
      </c>
      <c r="Q36" s="269">
        <f>IFERROR(IF(-SUM(Q$20:Q35)+Q$15&lt;0.000001,0,IF($C36&gt;='H-32A-WP06 - Debt Service'!#REF!,'H-32A-WP06 - Debt Service'!#REF!/12,0)),"-")</f>
        <v>0</v>
      </c>
      <c r="R36" s="269"/>
      <c r="S36" s="269"/>
      <c r="T36" s="269"/>
      <c r="U36" s="269"/>
      <c r="V36" s="269"/>
      <c r="X36" s="260">
        <f t="shared" si="1"/>
        <v>2024</v>
      </c>
      <c r="Y36" s="281">
        <f t="shared" si="3"/>
        <v>45413</v>
      </c>
      <c r="Z36" s="281"/>
      <c r="AA36" s="269">
        <f>IFERROR(IF(-SUM(AA$20:AA35)+AA$15&lt;0.000001,0,IF($C36&gt;='H-32A-WP06 - Debt Service'!X$24,'H-32A-WP06 - Debt Service'!X$27/12,0)),"-")</f>
        <v>0</v>
      </c>
      <c r="AB36" s="269">
        <f>IFERROR(IF(-SUM(AB$20:AB35)+AB$15&lt;0.000001,0,IF($C36&gt;='H-32A-WP06 - Debt Service'!Y$24,'H-32A-WP06 - Debt Service'!Y$27/12,0)),"-")</f>
        <v>0</v>
      </c>
      <c r="AC36" s="269">
        <f>IFERROR(IF(-SUM(AC$20:AC35)+AC$15&lt;0.000001,0,IF($C36&gt;='H-32A-WP06 - Debt Service'!Z$24,'H-32A-WP06 - Debt Service'!Z$27/12,0)),"-")</f>
        <v>0</v>
      </c>
      <c r="AD36" s="269">
        <f>IFERROR(IF(-SUM(AD$20:AD35)+AD$15&lt;0.000001,0,IF($C36&gt;='H-32A-WP06 - Debt Service'!AA$24,'H-32A-WP06 - Debt Service'!AA$27/12,0)),"-")</f>
        <v>0</v>
      </c>
      <c r="AE36" s="269">
        <f>IFERROR(IF(-SUM(AE$20:AE35)+AE$15&lt;0.000001,0,IF($C36&gt;='H-32A-WP06 - Debt Service'!AB$24,'H-32A-WP06 - Debt Service'!AB$27/12,0)),"-")</f>
        <v>0</v>
      </c>
      <c r="AF36" s="269">
        <f>IFERROR(IF(-SUM(AF$20:AF35)+AF$15&lt;0.000001,0,IF($C36&gt;='H-32A-WP06 - Debt Service'!AC$24,'H-32A-WP06 - Debt Service'!AC$27/12,0)),"-")</f>
        <v>0</v>
      </c>
      <c r="AG36" s="269">
        <f>IFERROR(IF(-SUM(AG$20:AG35)+AG$15&lt;0.000001,0,IF($C36&gt;='H-32A-WP06 - Debt Service'!AD$24,'H-32A-WP06 - Debt Service'!AD$27/12,0)),"-")</f>
        <v>0</v>
      </c>
      <c r="AH36" s="269">
        <f>IFERROR(IF(-SUM(AH$20:AH35)+AH$15&lt;0.000001,0,IF($C36&gt;='H-32A-WP06 - Debt Service'!AE$24,'H-32A-WP06 - Debt Service'!AE$27/12,0)),"-")</f>
        <v>0</v>
      </c>
      <c r="AI36" s="269">
        <f>IFERROR(IF(-SUM(AI$20:AI35)+AI$15&lt;0.000001,0,IF($C36&gt;='H-32A-WP06 - Debt Service'!AF$24,'H-32A-WP06 - Debt Service'!AF$27/12,0)),"-")</f>
        <v>0</v>
      </c>
      <c r="AJ36" s="269">
        <f>IFERROR(IF(-SUM(AJ$20:AJ35)+AJ$15&lt;0.000001,0,IF($C36&gt;='H-32A-WP06 - Debt Service'!AG$24,'H-32A-WP06 - Debt Service'!AG$27/12,0)),"-")</f>
        <v>0</v>
      </c>
    </row>
    <row r="37" spans="2:36" hidden="1">
      <c r="B37" s="260">
        <f t="shared" ref="B37:B100" si="4">YEAR(C37)</f>
        <v>2024</v>
      </c>
      <c r="C37" s="281">
        <f t="shared" si="2"/>
        <v>45444</v>
      </c>
      <c r="D37" s="281"/>
      <c r="E37" s="269">
        <f>IFERROR(IF(-SUM(E$20:E36)+E$15&lt;0.000001,0,IF($C37&gt;='H-32A-WP06 - Debt Service'!C$24,'H-32A-WP06 - Debt Service'!C$27/12,0)),"-")</f>
        <v>0</v>
      </c>
      <c r="F37" s="269">
        <f>IFERROR(IF(-SUM(F$20:F36)+F$15&lt;0.000001,0,IF($C37&gt;='H-32A-WP06 - Debt Service'!D$24,'H-32A-WP06 - Debt Service'!D$27/12,0)),"-")</f>
        <v>0</v>
      </c>
      <c r="G37" s="269">
        <f>IFERROR(IF(-SUM(G$20:G36)+G$15&lt;0.000001,0,IF($C37&gt;='H-32A-WP06 - Debt Service'!E$24,'H-32A-WP06 - Debt Service'!E$27/12,0)),"-")</f>
        <v>0</v>
      </c>
      <c r="H37" s="269">
        <f>IFERROR(IF(-SUM(H$20:H36)+H$15&lt;0.000001,0,IF($C37&gt;='H-32A-WP06 - Debt Service'!F$24,'H-32A-WP06 - Debt Service'!F$27/12,0)),"-")</f>
        <v>0</v>
      </c>
      <c r="I37" s="269">
        <f>IFERROR(IF(-SUM(I$20:I36)+I$15&lt;0.000001,0,IF($C37&gt;='H-32A-WP06 - Debt Service'!G$24,'H-32A-WP06 - Debt Service'!#REF!/12,0)),"-")</f>
        <v>0</v>
      </c>
      <c r="J37" s="269">
        <f>IFERROR(IF(-SUM(J$20:J36)+J$15&lt;0.000001,0,IF($C37&gt;='H-32A-WP06 - Debt Service'!H$24,'H-32A-WP06 - Debt Service'!H$27/12,0)),"-")</f>
        <v>0</v>
      </c>
      <c r="K37" s="269">
        <f>IFERROR(IF(-SUM(K$20:K36)+K$15&lt;0.000001,0,IF($C37&gt;='H-32A-WP06 - Debt Service'!I$24,'H-32A-WP06 - Debt Service'!I$27/12,0)),"-")</f>
        <v>0</v>
      </c>
      <c r="L37" s="269">
        <f>IFERROR(IF(-SUM(L$20:L36)+L$15&lt;0.000001,0,IF($C37&gt;='H-32A-WP06 - Debt Service'!J$24,'H-32A-WP06 - Debt Service'!J$27/12,0)),"-")</f>
        <v>0</v>
      </c>
      <c r="M37" s="269">
        <f>IFERROR(IF(-SUM(M$20:M36)+M$15&lt;0.000001,0,IF($C37&gt;='H-32A-WP06 - Debt Service'!L$24,'H-32A-WP06 - Debt Service'!L$27/12,0)),"-")</f>
        <v>0</v>
      </c>
      <c r="N37" s="269">
        <v>0</v>
      </c>
      <c r="O37" s="269">
        <v>0</v>
      </c>
      <c r="P37" s="269">
        <v>0</v>
      </c>
      <c r="Q37" s="269">
        <f>IFERROR(IF(-SUM(Q$20:Q36)+Q$15&lt;0.000001,0,IF($C37&gt;='H-32A-WP06 - Debt Service'!#REF!,'H-32A-WP06 - Debt Service'!#REF!/12,0)),"-")</f>
        <v>0</v>
      </c>
      <c r="R37" s="269"/>
      <c r="S37" s="269"/>
      <c r="T37" s="269"/>
      <c r="U37" s="269"/>
      <c r="V37" s="269"/>
      <c r="X37" s="260">
        <f t="shared" ref="X37:X100" si="5">YEAR(Y37)</f>
        <v>2024</v>
      </c>
      <c r="Y37" s="281">
        <f t="shared" si="3"/>
        <v>45444</v>
      </c>
      <c r="Z37" s="281"/>
      <c r="AA37" s="269">
        <f>IFERROR(IF(-SUM(AA$20:AA36)+AA$15&lt;0.000001,0,IF($C37&gt;='H-32A-WP06 - Debt Service'!X$24,'H-32A-WP06 - Debt Service'!X$27/12,0)),"-")</f>
        <v>0</v>
      </c>
      <c r="AB37" s="269">
        <f>IFERROR(IF(-SUM(AB$20:AB36)+AB$15&lt;0.000001,0,IF($C37&gt;='H-32A-WP06 - Debt Service'!Y$24,'H-32A-WP06 - Debt Service'!Y$27/12,0)),"-")</f>
        <v>0</v>
      </c>
      <c r="AC37" s="269">
        <f>IFERROR(IF(-SUM(AC$20:AC36)+AC$15&lt;0.000001,0,IF($C37&gt;='H-32A-WP06 - Debt Service'!Z$24,'H-32A-WP06 - Debt Service'!Z$27/12,0)),"-")</f>
        <v>0</v>
      </c>
      <c r="AD37" s="269">
        <f>IFERROR(IF(-SUM(AD$20:AD36)+AD$15&lt;0.000001,0,IF($C37&gt;='H-32A-WP06 - Debt Service'!AA$24,'H-32A-WP06 - Debt Service'!AA$27/12,0)),"-")</f>
        <v>0</v>
      </c>
      <c r="AE37" s="269">
        <f>IFERROR(IF(-SUM(AE$20:AE36)+AE$15&lt;0.000001,0,IF($C37&gt;='H-32A-WP06 - Debt Service'!AB$24,'H-32A-WP06 - Debt Service'!AB$27/12,0)),"-")</f>
        <v>0</v>
      </c>
      <c r="AF37" s="269">
        <f>IFERROR(IF(-SUM(AF$20:AF36)+AF$15&lt;0.000001,0,IF($C37&gt;='H-32A-WP06 - Debt Service'!AC$24,'H-32A-WP06 - Debt Service'!AC$27/12,0)),"-")</f>
        <v>0</v>
      </c>
      <c r="AG37" s="269">
        <f>IFERROR(IF(-SUM(AG$20:AG36)+AG$15&lt;0.000001,0,IF($C37&gt;='H-32A-WP06 - Debt Service'!AD$24,'H-32A-WP06 - Debt Service'!AD$27/12,0)),"-")</f>
        <v>0</v>
      </c>
      <c r="AH37" s="269">
        <f>IFERROR(IF(-SUM(AH$20:AH36)+AH$15&lt;0.000001,0,IF($C37&gt;='H-32A-WP06 - Debt Service'!AE$24,'H-32A-WP06 - Debt Service'!AE$27/12,0)),"-")</f>
        <v>0</v>
      </c>
      <c r="AI37" s="269">
        <f>IFERROR(IF(-SUM(AI$20:AI36)+AI$15&lt;0.000001,0,IF($C37&gt;='H-32A-WP06 - Debt Service'!AF$24,'H-32A-WP06 - Debt Service'!AF$27/12,0)),"-")</f>
        <v>0</v>
      </c>
      <c r="AJ37" s="269">
        <f>IFERROR(IF(-SUM(AJ$20:AJ36)+AJ$15&lt;0.000001,0,IF($C37&gt;='H-32A-WP06 - Debt Service'!AG$24,'H-32A-WP06 - Debt Service'!AG$27/12,0)),"-")</f>
        <v>0</v>
      </c>
    </row>
    <row r="38" spans="2:36" hidden="1">
      <c r="B38" s="260">
        <f t="shared" si="4"/>
        <v>2024</v>
      </c>
      <c r="C38" s="281">
        <f t="shared" ref="C38:C101" si="6">EOMONTH(C37,0)+1</f>
        <v>45474</v>
      </c>
      <c r="D38" s="281"/>
      <c r="E38" s="269">
        <f>IFERROR(IF(-SUM(E$20:E37)+E$15&lt;0.000001,0,IF($C38&gt;='H-32A-WP06 - Debt Service'!C$24,'H-32A-WP06 - Debt Service'!C$27/12,0)),"-")</f>
        <v>0</v>
      </c>
      <c r="F38" s="269">
        <f>IFERROR(IF(-SUM(F$20:F37)+F$15&lt;0.000001,0,IF($C38&gt;='H-32A-WP06 - Debt Service'!D$24,'H-32A-WP06 - Debt Service'!D$27/12,0)),"-")</f>
        <v>0</v>
      </c>
      <c r="G38" s="269">
        <f>IFERROR(IF(-SUM(G$20:G37)+G$15&lt;0.000001,0,IF($C38&gt;='H-32A-WP06 - Debt Service'!E$24,'H-32A-WP06 - Debt Service'!E$27/12,0)),"-")</f>
        <v>0</v>
      </c>
      <c r="H38" s="269">
        <f>IFERROR(IF(-SUM(H$20:H37)+H$15&lt;0.000001,0,IF($C38&gt;='H-32A-WP06 - Debt Service'!F$24,'H-32A-WP06 - Debt Service'!F$27/12,0)),"-")</f>
        <v>0</v>
      </c>
      <c r="I38" s="269">
        <f>IFERROR(IF(-SUM(I$20:I37)+I$15&lt;0.000001,0,IF($C38&gt;='H-32A-WP06 - Debt Service'!G$24,'H-32A-WP06 - Debt Service'!#REF!/12,0)),"-")</f>
        <v>0</v>
      </c>
      <c r="J38" s="269">
        <f>IFERROR(IF(-SUM(J$20:J37)+J$15&lt;0.000001,0,IF($C38&gt;='H-32A-WP06 - Debt Service'!H$24,'H-32A-WP06 - Debt Service'!H$27/12,0)),"-")</f>
        <v>0</v>
      </c>
      <c r="K38" s="269">
        <f>IFERROR(IF(-SUM(K$20:K37)+K$15&lt;0.000001,0,IF($C38&gt;='H-32A-WP06 - Debt Service'!I$24,'H-32A-WP06 - Debt Service'!I$27/12,0)),"-")</f>
        <v>0</v>
      </c>
      <c r="L38" s="269">
        <f>IFERROR(IF(-SUM(L$20:L37)+L$15&lt;0.000001,0,IF($C38&gt;='H-32A-WP06 - Debt Service'!J$24,'H-32A-WP06 - Debt Service'!J$27/12,0)),"-")</f>
        <v>0</v>
      </c>
      <c r="M38" s="269">
        <f>IFERROR(IF(-SUM(M$20:M37)+M$15&lt;0.000001,0,IF($C38&gt;='H-32A-WP06 - Debt Service'!L$24,'H-32A-WP06 - Debt Service'!L$27/12,0)),"-")</f>
        <v>0</v>
      </c>
      <c r="N38" s="269">
        <v>0</v>
      </c>
      <c r="O38" s="269">
        <v>0</v>
      </c>
      <c r="P38" s="269">
        <v>0</v>
      </c>
      <c r="Q38" s="269">
        <f>IFERROR(IF(-SUM(Q$20:Q37)+Q$15&lt;0.000001,0,IF($C38&gt;='H-32A-WP06 - Debt Service'!#REF!,'H-32A-WP06 - Debt Service'!#REF!/12,0)),"-")</f>
        <v>0</v>
      </c>
      <c r="R38" s="269"/>
      <c r="S38" s="269"/>
      <c r="T38" s="269"/>
      <c r="U38" s="269"/>
      <c r="V38" s="269"/>
      <c r="X38" s="260">
        <f t="shared" si="5"/>
        <v>2024</v>
      </c>
      <c r="Y38" s="281">
        <f t="shared" ref="Y38:Y101" si="7">EOMONTH(Y37,0)+1</f>
        <v>45474</v>
      </c>
      <c r="Z38" s="281"/>
      <c r="AA38" s="269">
        <f>IFERROR(IF(-SUM(AA$20:AA37)+AA$15&lt;0.000001,0,IF($C38&gt;='H-32A-WP06 - Debt Service'!X$24,'H-32A-WP06 - Debt Service'!X$27/12,0)),"-")</f>
        <v>0</v>
      </c>
      <c r="AB38" s="269">
        <f>IFERROR(IF(-SUM(AB$20:AB37)+AB$15&lt;0.000001,0,IF($C38&gt;='H-32A-WP06 - Debt Service'!Y$24,'H-32A-WP06 - Debt Service'!Y$27/12,0)),"-")</f>
        <v>0</v>
      </c>
      <c r="AC38" s="269">
        <f>IFERROR(IF(-SUM(AC$20:AC37)+AC$15&lt;0.000001,0,IF($C38&gt;='H-32A-WP06 - Debt Service'!Z$24,'H-32A-WP06 - Debt Service'!Z$27/12,0)),"-")</f>
        <v>0</v>
      </c>
      <c r="AD38" s="269">
        <f>IFERROR(IF(-SUM(AD$20:AD37)+AD$15&lt;0.000001,0,IF($C38&gt;='H-32A-WP06 - Debt Service'!AA$24,'H-32A-WP06 - Debt Service'!AA$27/12,0)),"-")</f>
        <v>0</v>
      </c>
      <c r="AE38" s="269">
        <f>IFERROR(IF(-SUM(AE$20:AE37)+AE$15&lt;0.000001,0,IF($C38&gt;='H-32A-WP06 - Debt Service'!AB$24,'H-32A-WP06 - Debt Service'!AB$27/12,0)),"-")</f>
        <v>0</v>
      </c>
      <c r="AF38" s="269">
        <f>IFERROR(IF(-SUM(AF$20:AF37)+AF$15&lt;0.000001,0,IF($C38&gt;='H-32A-WP06 - Debt Service'!AC$24,'H-32A-WP06 - Debt Service'!AC$27/12,0)),"-")</f>
        <v>0</v>
      </c>
      <c r="AG38" s="269">
        <f>IFERROR(IF(-SUM(AG$20:AG37)+AG$15&lt;0.000001,0,IF($C38&gt;='H-32A-WP06 - Debt Service'!AD$24,'H-32A-WP06 - Debt Service'!AD$27/12,0)),"-")</f>
        <v>0</v>
      </c>
      <c r="AH38" s="269">
        <f>IFERROR(IF(-SUM(AH$20:AH37)+AH$15&lt;0.000001,0,IF($C38&gt;='H-32A-WP06 - Debt Service'!AE$24,'H-32A-WP06 - Debt Service'!AE$27/12,0)),"-")</f>
        <v>0</v>
      </c>
      <c r="AI38" s="269">
        <f>IFERROR(IF(-SUM(AI$20:AI37)+AI$15&lt;0.000001,0,IF($C38&gt;='H-32A-WP06 - Debt Service'!AF$24,'H-32A-WP06 - Debt Service'!AF$27/12,0)),"-")</f>
        <v>0</v>
      </c>
      <c r="AJ38" s="269">
        <f>IFERROR(IF(-SUM(AJ$20:AJ37)+AJ$15&lt;0.000001,0,IF($C38&gt;='H-32A-WP06 - Debt Service'!AG$24,'H-32A-WP06 - Debt Service'!AG$27/12,0)),"-")</f>
        <v>0</v>
      </c>
    </row>
    <row r="39" spans="2:36" hidden="1">
      <c r="B39" s="260">
        <f t="shared" si="4"/>
        <v>2024</v>
      </c>
      <c r="C39" s="281">
        <f t="shared" si="6"/>
        <v>45505</v>
      </c>
      <c r="D39" s="281"/>
      <c r="E39" s="269">
        <f>IFERROR(IF(-SUM(E$20:E38)+E$15&lt;0.000001,0,IF($C39&gt;='H-32A-WP06 - Debt Service'!C$24,'H-32A-WP06 - Debt Service'!C$27/12,0)),"-")</f>
        <v>0</v>
      </c>
      <c r="F39" s="269">
        <f>IFERROR(IF(-SUM(F$20:F38)+F$15&lt;0.000001,0,IF($C39&gt;='H-32A-WP06 - Debt Service'!D$24,'H-32A-WP06 - Debt Service'!D$27/12,0)),"-")</f>
        <v>0</v>
      </c>
      <c r="G39" s="269">
        <f>IFERROR(IF(-SUM(G$20:G38)+G$15&lt;0.000001,0,IF($C39&gt;='H-32A-WP06 - Debt Service'!E$24,'H-32A-WP06 - Debt Service'!E$27/12,0)),"-")</f>
        <v>0</v>
      </c>
      <c r="H39" s="269">
        <f>IFERROR(IF(-SUM(H$20:H38)+H$15&lt;0.000001,0,IF($C39&gt;='H-32A-WP06 - Debt Service'!F$24,'H-32A-WP06 - Debt Service'!F$27/12,0)),"-")</f>
        <v>0</v>
      </c>
      <c r="I39" s="269">
        <f>IFERROR(IF(-SUM(I$20:I38)+I$15&lt;0.000001,0,IF($C39&gt;='H-32A-WP06 - Debt Service'!G$24,'H-32A-WP06 - Debt Service'!#REF!/12,0)),"-")</f>
        <v>0</v>
      </c>
      <c r="J39" s="269">
        <f>IFERROR(IF(-SUM(J$20:J38)+J$15&lt;0.000001,0,IF($C39&gt;='H-32A-WP06 - Debt Service'!H$24,'H-32A-WP06 - Debt Service'!H$27/12,0)),"-")</f>
        <v>0</v>
      </c>
      <c r="K39" s="269">
        <f>IFERROR(IF(-SUM(K$20:K38)+K$15&lt;0.000001,0,IF($C39&gt;='H-32A-WP06 - Debt Service'!I$24,'H-32A-WP06 - Debt Service'!I$27/12,0)),"-")</f>
        <v>0</v>
      </c>
      <c r="L39" s="269">
        <f>IFERROR(IF(-SUM(L$20:L38)+L$15&lt;0.000001,0,IF($C39&gt;='H-32A-WP06 - Debt Service'!J$24,'H-32A-WP06 - Debt Service'!J$27/12,0)),"-")</f>
        <v>0</v>
      </c>
      <c r="M39" s="269">
        <f>IFERROR(IF(-SUM(M$20:M38)+M$15&lt;0.000001,0,IF($C39&gt;='H-32A-WP06 - Debt Service'!L$24,'H-32A-WP06 - Debt Service'!L$27/12,0)),"-")</f>
        <v>0</v>
      </c>
      <c r="N39" s="269">
        <v>0</v>
      </c>
      <c r="O39" s="269">
        <v>0</v>
      </c>
      <c r="P39" s="269">
        <v>0</v>
      </c>
      <c r="Q39" s="269">
        <f>IFERROR(IF(-SUM(Q$20:Q38)+Q$15&lt;0.000001,0,IF($C39&gt;='H-32A-WP06 - Debt Service'!#REF!,'H-32A-WP06 - Debt Service'!#REF!/12,0)),"-")</f>
        <v>0</v>
      </c>
      <c r="R39" s="269"/>
      <c r="S39" s="269"/>
      <c r="T39" s="269"/>
      <c r="U39" s="269"/>
      <c r="V39" s="269"/>
      <c r="X39" s="260">
        <f t="shared" si="5"/>
        <v>2024</v>
      </c>
      <c r="Y39" s="281">
        <f t="shared" si="7"/>
        <v>45505</v>
      </c>
      <c r="Z39" s="281"/>
      <c r="AA39" s="269">
        <f>IFERROR(IF(-SUM(AA$20:AA38)+AA$15&lt;0.000001,0,IF($C39&gt;='H-32A-WP06 - Debt Service'!X$24,'H-32A-WP06 - Debt Service'!X$27/12,0)),"-")</f>
        <v>0</v>
      </c>
      <c r="AB39" s="269">
        <f>IFERROR(IF(-SUM(AB$20:AB38)+AB$15&lt;0.000001,0,IF($C39&gt;='H-32A-WP06 - Debt Service'!Y$24,'H-32A-WP06 - Debt Service'!Y$27/12,0)),"-")</f>
        <v>0</v>
      </c>
      <c r="AC39" s="269">
        <f>IFERROR(IF(-SUM(AC$20:AC38)+AC$15&lt;0.000001,0,IF($C39&gt;='H-32A-WP06 - Debt Service'!Z$24,'H-32A-WP06 - Debt Service'!Z$27/12,0)),"-")</f>
        <v>0</v>
      </c>
      <c r="AD39" s="269">
        <f>IFERROR(IF(-SUM(AD$20:AD38)+AD$15&lt;0.000001,0,IF($C39&gt;='H-32A-WP06 - Debt Service'!AA$24,'H-32A-WP06 - Debt Service'!AA$27/12,0)),"-")</f>
        <v>0</v>
      </c>
      <c r="AE39" s="269">
        <f>IFERROR(IF(-SUM(AE$20:AE38)+AE$15&lt;0.000001,0,IF($C39&gt;='H-32A-WP06 - Debt Service'!AB$24,'H-32A-WP06 - Debt Service'!AB$27/12,0)),"-")</f>
        <v>0</v>
      </c>
      <c r="AF39" s="269">
        <f>IFERROR(IF(-SUM(AF$20:AF38)+AF$15&lt;0.000001,0,IF($C39&gt;='H-32A-WP06 - Debt Service'!AC$24,'H-32A-WP06 - Debt Service'!AC$27/12,0)),"-")</f>
        <v>0</v>
      </c>
      <c r="AG39" s="269">
        <f>IFERROR(IF(-SUM(AG$20:AG38)+AG$15&lt;0.000001,0,IF($C39&gt;='H-32A-WP06 - Debt Service'!AD$24,'H-32A-WP06 - Debt Service'!AD$27/12,0)),"-")</f>
        <v>0</v>
      </c>
      <c r="AH39" s="269">
        <f>IFERROR(IF(-SUM(AH$20:AH38)+AH$15&lt;0.000001,0,IF($C39&gt;='H-32A-WP06 - Debt Service'!AE$24,'H-32A-WP06 - Debt Service'!AE$27/12,0)),"-")</f>
        <v>0</v>
      </c>
      <c r="AI39" s="269">
        <f>IFERROR(IF(-SUM(AI$20:AI38)+AI$15&lt;0.000001,0,IF($C39&gt;='H-32A-WP06 - Debt Service'!AF$24,'H-32A-WP06 - Debt Service'!AF$27/12,0)),"-")</f>
        <v>0</v>
      </c>
      <c r="AJ39" s="269">
        <f>IFERROR(IF(-SUM(AJ$20:AJ38)+AJ$15&lt;0.000001,0,IF($C39&gt;='H-32A-WP06 - Debt Service'!AG$24,'H-32A-WP06 - Debt Service'!AG$27/12,0)),"-")</f>
        <v>0</v>
      </c>
    </row>
    <row r="40" spans="2:36" hidden="1">
      <c r="B40" s="260">
        <f t="shared" si="4"/>
        <v>2024</v>
      </c>
      <c r="C40" s="281">
        <f t="shared" si="6"/>
        <v>45536</v>
      </c>
      <c r="D40" s="281"/>
      <c r="E40" s="269">
        <f>IFERROR(IF(-SUM(E$20:E39)+E$15&lt;0.000001,0,IF($C40&gt;='H-32A-WP06 - Debt Service'!C$24,'H-32A-WP06 - Debt Service'!C$27/12,0)),"-")</f>
        <v>0</v>
      </c>
      <c r="F40" s="269">
        <f>IFERROR(IF(-SUM(F$20:F39)+F$15&lt;0.000001,0,IF($C40&gt;='H-32A-WP06 - Debt Service'!D$24,'H-32A-WP06 - Debt Service'!D$27/12,0)),"-")</f>
        <v>0</v>
      </c>
      <c r="G40" s="269">
        <f>IFERROR(IF(-SUM(G$20:G39)+G$15&lt;0.000001,0,IF($C40&gt;='H-32A-WP06 - Debt Service'!E$24,'H-32A-WP06 - Debt Service'!E$27/12,0)),"-")</f>
        <v>0</v>
      </c>
      <c r="H40" s="269">
        <f>IFERROR(IF(-SUM(H$20:H39)+H$15&lt;0.000001,0,IF($C40&gt;='H-32A-WP06 - Debt Service'!F$24,'H-32A-WP06 - Debt Service'!F$27/12,0)),"-")</f>
        <v>0</v>
      </c>
      <c r="I40" s="269">
        <f>IFERROR(IF(-SUM(I$20:I39)+I$15&lt;0.000001,0,IF($C40&gt;='H-32A-WP06 - Debt Service'!G$24,'H-32A-WP06 - Debt Service'!#REF!/12,0)),"-")</f>
        <v>0</v>
      </c>
      <c r="J40" s="269">
        <f>IFERROR(IF(-SUM(J$20:J39)+J$15&lt;0.000001,0,IF($C40&gt;='H-32A-WP06 - Debt Service'!H$24,'H-32A-WP06 - Debt Service'!H$27/12,0)),"-")</f>
        <v>0</v>
      </c>
      <c r="K40" s="269">
        <f>IFERROR(IF(-SUM(K$20:K39)+K$15&lt;0.000001,0,IF($C40&gt;='H-32A-WP06 - Debt Service'!I$24,'H-32A-WP06 - Debt Service'!I$27/12,0)),"-")</f>
        <v>0</v>
      </c>
      <c r="L40" s="269">
        <f>IFERROR(IF(-SUM(L$20:L39)+L$15&lt;0.000001,0,IF($C40&gt;='H-32A-WP06 - Debt Service'!J$24,'H-32A-WP06 - Debt Service'!J$27/12,0)),"-")</f>
        <v>0</v>
      </c>
      <c r="M40" s="269">
        <f>IFERROR(IF(-SUM(M$20:M39)+M$15&lt;0.000001,0,IF($C40&gt;='H-32A-WP06 - Debt Service'!L$24,'H-32A-WP06 - Debt Service'!L$27/12,0)),"-")</f>
        <v>0</v>
      </c>
      <c r="N40" s="269">
        <v>0</v>
      </c>
      <c r="O40" s="269">
        <v>0</v>
      </c>
      <c r="P40" s="269">
        <v>0</v>
      </c>
      <c r="Q40" s="269">
        <f>IFERROR(IF(-SUM(Q$20:Q39)+Q$15&lt;0.000001,0,IF($C40&gt;='H-32A-WP06 - Debt Service'!#REF!,'H-32A-WP06 - Debt Service'!#REF!/12,0)),"-")</f>
        <v>0</v>
      </c>
      <c r="R40" s="269"/>
      <c r="S40" s="269"/>
      <c r="T40" s="269"/>
      <c r="U40" s="269"/>
      <c r="V40" s="269"/>
      <c r="X40" s="260">
        <f t="shared" si="5"/>
        <v>2024</v>
      </c>
      <c r="Y40" s="281">
        <f t="shared" si="7"/>
        <v>45536</v>
      </c>
      <c r="Z40" s="281"/>
      <c r="AA40" s="269">
        <f>IFERROR(IF(-SUM(AA$20:AA39)+AA$15&lt;0.000001,0,IF($C40&gt;='H-32A-WP06 - Debt Service'!X$24,'H-32A-WP06 - Debt Service'!X$27/12,0)),"-")</f>
        <v>0</v>
      </c>
      <c r="AB40" s="269">
        <f>IFERROR(IF(-SUM(AB$20:AB39)+AB$15&lt;0.000001,0,IF($C40&gt;='H-32A-WP06 - Debt Service'!Y$24,'H-32A-WP06 - Debt Service'!Y$27/12,0)),"-")</f>
        <v>0</v>
      </c>
      <c r="AC40" s="269">
        <f>IFERROR(IF(-SUM(AC$20:AC39)+AC$15&lt;0.000001,0,IF($C40&gt;='H-32A-WP06 - Debt Service'!Z$24,'H-32A-WP06 - Debt Service'!Z$27/12,0)),"-")</f>
        <v>0</v>
      </c>
      <c r="AD40" s="269">
        <f>IFERROR(IF(-SUM(AD$20:AD39)+AD$15&lt;0.000001,0,IF($C40&gt;='H-32A-WP06 - Debt Service'!AA$24,'H-32A-WP06 - Debt Service'!AA$27/12,0)),"-")</f>
        <v>0</v>
      </c>
      <c r="AE40" s="269">
        <f>IFERROR(IF(-SUM(AE$20:AE39)+AE$15&lt;0.000001,0,IF($C40&gt;='H-32A-WP06 - Debt Service'!AB$24,'H-32A-WP06 - Debt Service'!AB$27/12,0)),"-")</f>
        <v>0</v>
      </c>
      <c r="AF40" s="269">
        <f>IFERROR(IF(-SUM(AF$20:AF39)+AF$15&lt;0.000001,0,IF($C40&gt;='H-32A-WP06 - Debt Service'!AC$24,'H-32A-WP06 - Debt Service'!AC$27/12,0)),"-")</f>
        <v>0</v>
      </c>
      <c r="AG40" s="269">
        <f>IFERROR(IF(-SUM(AG$20:AG39)+AG$15&lt;0.000001,0,IF($C40&gt;='H-32A-WP06 - Debt Service'!AD$24,'H-32A-WP06 - Debt Service'!AD$27/12,0)),"-")</f>
        <v>0</v>
      </c>
      <c r="AH40" s="269">
        <f>IFERROR(IF(-SUM(AH$20:AH39)+AH$15&lt;0.000001,0,IF($C40&gt;='H-32A-WP06 - Debt Service'!AE$24,'H-32A-WP06 - Debt Service'!AE$27/12,0)),"-")</f>
        <v>0</v>
      </c>
      <c r="AI40" s="269">
        <f>IFERROR(IF(-SUM(AI$20:AI39)+AI$15&lt;0.000001,0,IF($C40&gt;='H-32A-WP06 - Debt Service'!AF$24,'H-32A-WP06 - Debt Service'!AF$27/12,0)),"-")</f>
        <v>0</v>
      </c>
      <c r="AJ40" s="269">
        <f>IFERROR(IF(-SUM(AJ$20:AJ39)+AJ$15&lt;0.000001,0,IF($C40&gt;='H-32A-WP06 - Debt Service'!AG$24,'H-32A-WP06 - Debt Service'!AG$27/12,0)),"-")</f>
        <v>0</v>
      </c>
    </row>
    <row r="41" spans="2:36" hidden="1">
      <c r="B41" s="260">
        <f t="shared" si="4"/>
        <v>2024</v>
      </c>
      <c r="C41" s="281">
        <f t="shared" si="6"/>
        <v>45566</v>
      </c>
      <c r="D41" s="281"/>
      <c r="E41" s="269">
        <f>IFERROR(IF(-SUM(E$20:E40)+E$15&lt;0.000001,0,IF($C41&gt;='H-32A-WP06 - Debt Service'!C$24,'H-32A-WP06 - Debt Service'!C$27/12,0)),"-")</f>
        <v>0</v>
      </c>
      <c r="F41" s="269">
        <f>IFERROR(IF(-SUM(F$20:F40)+F$15&lt;0.000001,0,IF($C41&gt;='H-32A-WP06 - Debt Service'!D$24,'H-32A-WP06 - Debt Service'!D$27/12,0)),"-")</f>
        <v>0</v>
      </c>
      <c r="G41" s="269">
        <f>IFERROR(IF(-SUM(G$20:G40)+G$15&lt;0.000001,0,IF($C41&gt;='H-32A-WP06 - Debt Service'!E$24,'H-32A-WP06 - Debt Service'!E$27/12,0)),"-")</f>
        <v>0</v>
      </c>
      <c r="H41" s="269">
        <f>IFERROR(IF(-SUM(H$20:H40)+H$15&lt;0.000001,0,IF($C41&gt;='H-32A-WP06 - Debt Service'!F$24,'H-32A-WP06 - Debt Service'!F$27/12,0)),"-")</f>
        <v>0</v>
      </c>
      <c r="I41" s="269">
        <f>IFERROR(IF(-SUM(I$20:I40)+I$15&lt;0.000001,0,IF($C41&gt;='H-32A-WP06 - Debt Service'!G$24,'H-32A-WP06 - Debt Service'!#REF!/12,0)),"-")</f>
        <v>0</v>
      </c>
      <c r="J41" s="269">
        <f>IFERROR(IF(-SUM(J$20:J40)+J$15&lt;0.000001,0,IF($C41&gt;='H-32A-WP06 - Debt Service'!H$24,'H-32A-WP06 - Debt Service'!H$27/12,0)),"-")</f>
        <v>0</v>
      </c>
      <c r="K41" s="269">
        <f>IFERROR(IF(-SUM(K$20:K40)+K$15&lt;0.000001,0,IF($C41&gt;='H-32A-WP06 - Debt Service'!I$24,'H-32A-WP06 - Debt Service'!I$27/12,0)),"-")</f>
        <v>0</v>
      </c>
      <c r="L41" s="269">
        <f>IFERROR(IF(-SUM(L$20:L40)+L$15&lt;0.000001,0,IF($C41&gt;='H-32A-WP06 - Debt Service'!J$24,'H-32A-WP06 - Debt Service'!J$27/12,0)),"-")</f>
        <v>0</v>
      </c>
      <c r="M41" s="269">
        <f>IFERROR(IF(-SUM(M$20:M40)+M$15&lt;0.000001,0,IF($C41&gt;='H-32A-WP06 - Debt Service'!L$24,'H-32A-WP06 - Debt Service'!L$27/12,0)),"-")</f>
        <v>0</v>
      </c>
      <c r="N41" s="269">
        <v>0</v>
      </c>
      <c r="O41" s="269">
        <v>0</v>
      </c>
      <c r="P41" s="269">
        <v>0</v>
      </c>
      <c r="Q41" s="269">
        <f>IFERROR(IF(-SUM(Q$20:Q40)+Q$15&lt;0.000001,0,IF($C41&gt;='H-32A-WP06 - Debt Service'!#REF!,'H-32A-WP06 - Debt Service'!#REF!/12,0)),"-")</f>
        <v>0</v>
      </c>
      <c r="R41" s="269"/>
      <c r="S41" s="269"/>
      <c r="T41" s="269"/>
      <c r="U41" s="269"/>
      <c r="V41" s="269"/>
      <c r="X41" s="260">
        <f t="shared" si="5"/>
        <v>2024</v>
      </c>
      <c r="Y41" s="281">
        <f t="shared" si="7"/>
        <v>45566</v>
      </c>
      <c r="Z41" s="281"/>
      <c r="AA41" s="269">
        <f>IFERROR(IF(-SUM(AA$20:AA40)+AA$15&lt;0.000001,0,IF($C41&gt;='H-32A-WP06 - Debt Service'!X$24,'H-32A-WP06 - Debt Service'!X$27/12,0)),"-")</f>
        <v>0</v>
      </c>
      <c r="AB41" s="269">
        <f>IFERROR(IF(-SUM(AB$20:AB40)+AB$15&lt;0.000001,0,IF($C41&gt;='H-32A-WP06 - Debt Service'!Y$24,'H-32A-WP06 - Debt Service'!Y$27/12,0)),"-")</f>
        <v>0</v>
      </c>
      <c r="AC41" s="269">
        <f>IFERROR(IF(-SUM(AC$20:AC40)+AC$15&lt;0.000001,0,IF($C41&gt;='H-32A-WP06 - Debt Service'!Z$24,'H-32A-WP06 - Debt Service'!Z$27/12,0)),"-")</f>
        <v>0</v>
      </c>
      <c r="AD41" s="269">
        <f>IFERROR(IF(-SUM(AD$20:AD40)+AD$15&lt;0.000001,0,IF($C41&gt;='H-32A-WP06 - Debt Service'!AA$24,'H-32A-WP06 - Debt Service'!AA$27/12,0)),"-")</f>
        <v>0</v>
      </c>
      <c r="AE41" s="269">
        <f>IFERROR(IF(-SUM(AE$20:AE40)+AE$15&lt;0.000001,0,IF($C41&gt;='H-32A-WP06 - Debt Service'!AB$24,'H-32A-WP06 - Debt Service'!AB$27/12,0)),"-")</f>
        <v>0</v>
      </c>
      <c r="AF41" s="269">
        <f>IFERROR(IF(-SUM(AF$20:AF40)+AF$15&lt;0.000001,0,IF($C41&gt;='H-32A-WP06 - Debt Service'!AC$24,'H-32A-WP06 - Debt Service'!AC$27/12,0)),"-")</f>
        <v>0</v>
      </c>
      <c r="AG41" s="269">
        <f>IFERROR(IF(-SUM(AG$20:AG40)+AG$15&lt;0.000001,0,IF($C41&gt;='H-32A-WP06 - Debt Service'!AD$24,'H-32A-WP06 - Debt Service'!AD$27/12,0)),"-")</f>
        <v>0</v>
      </c>
      <c r="AH41" s="269">
        <f>IFERROR(IF(-SUM(AH$20:AH40)+AH$15&lt;0.000001,0,IF($C41&gt;='H-32A-WP06 - Debt Service'!AE$24,'H-32A-WP06 - Debt Service'!AE$27/12,0)),"-")</f>
        <v>0</v>
      </c>
      <c r="AI41" s="269">
        <f>IFERROR(IF(-SUM(AI$20:AI40)+AI$15&lt;0.000001,0,IF($C41&gt;='H-32A-WP06 - Debt Service'!AF$24,'H-32A-WP06 - Debt Service'!AF$27/12,0)),"-")</f>
        <v>0</v>
      </c>
      <c r="AJ41" s="269">
        <f>IFERROR(IF(-SUM(AJ$20:AJ40)+AJ$15&lt;0.000001,0,IF($C41&gt;='H-32A-WP06 - Debt Service'!AG$24,'H-32A-WP06 - Debt Service'!AG$27/12,0)),"-")</f>
        <v>0</v>
      </c>
    </row>
    <row r="42" spans="2:36" hidden="1">
      <c r="B42" s="260">
        <f t="shared" si="4"/>
        <v>2024</v>
      </c>
      <c r="C42" s="281">
        <f t="shared" si="6"/>
        <v>45597</v>
      </c>
      <c r="D42" s="281"/>
      <c r="E42" s="269">
        <f>IFERROR(IF(-SUM(E$20:E41)+E$15&lt;0.000001,0,IF($C42&gt;='H-32A-WP06 - Debt Service'!C$24,'H-32A-WP06 - Debt Service'!C$27/12,0)),"-")</f>
        <v>0</v>
      </c>
      <c r="F42" s="269">
        <f>IFERROR(IF(-SUM(F$20:F41)+F$15&lt;0.000001,0,IF($C42&gt;='H-32A-WP06 - Debt Service'!D$24,'H-32A-WP06 - Debt Service'!D$27/12,0)),"-")</f>
        <v>0</v>
      </c>
      <c r="G42" s="269">
        <f>IFERROR(IF(-SUM(G$20:G41)+G$15&lt;0.000001,0,IF($C42&gt;='H-32A-WP06 - Debt Service'!E$24,'H-32A-WP06 - Debt Service'!E$27/12,0)),"-")</f>
        <v>0</v>
      </c>
      <c r="H42" s="269">
        <f>IFERROR(IF(-SUM(H$20:H41)+H$15&lt;0.000001,0,IF($C42&gt;='H-32A-WP06 - Debt Service'!F$24,'H-32A-WP06 - Debt Service'!F$27/12,0)),"-")</f>
        <v>0</v>
      </c>
      <c r="I42" s="269">
        <f>IFERROR(IF(-SUM(I$20:I41)+I$15&lt;0.000001,0,IF($C42&gt;='H-32A-WP06 - Debt Service'!G$24,'H-32A-WP06 - Debt Service'!#REF!/12,0)),"-")</f>
        <v>0</v>
      </c>
      <c r="J42" s="269">
        <f>IFERROR(IF(-SUM(J$20:J41)+J$15&lt;0.000001,0,IF($C42&gt;='H-32A-WP06 - Debt Service'!H$24,'H-32A-WP06 - Debt Service'!H$27/12,0)),"-")</f>
        <v>0</v>
      </c>
      <c r="K42" s="269">
        <f>IFERROR(IF(-SUM(K$20:K41)+K$15&lt;0.000001,0,IF($C42&gt;='H-32A-WP06 - Debt Service'!I$24,'H-32A-WP06 - Debt Service'!I$27/12,0)),"-")</f>
        <v>0</v>
      </c>
      <c r="L42" s="269">
        <f>IFERROR(IF(-SUM(L$20:L41)+L$15&lt;0.000001,0,IF($C42&gt;='H-32A-WP06 - Debt Service'!J$24,'H-32A-WP06 - Debt Service'!J$27/12,0)),"-")</f>
        <v>0</v>
      </c>
      <c r="M42" s="269">
        <f>IFERROR(IF(-SUM(M$20:M41)+M$15&lt;0.000001,0,IF($C42&gt;='H-32A-WP06 - Debt Service'!L$24,'H-32A-WP06 - Debt Service'!L$27/12,0)),"-")</f>
        <v>0</v>
      </c>
      <c r="N42" s="269">
        <v>0</v>
      </c>
      <c r="O42" s="269">
        <v>0</v>
      </c>
      <c r="P42" s="269">
        <v>0</v>
      </c>
      <c r="Q42" s="269">
        <f>IFERROR(IF(-SUM(Q$20:Q41)+Q$15&lt;0.000001,0,IF($C42&gt;='H-32A-WP06 - Debt Service'!#REF!,'H-32A-WP06 - Debt Service'!#REF!/12,0)),"-")</f>
        <v>0</v>
      </c>
      <c r="R42" s="269"/>
      <c r="S42" s="269"/>
      <c r="T42" s="269"/>
      <c r="U42" s="269"/>
      <c r="V42" s="269"/>
      <c r="X42" s="260">
        <f t="shared" si="5"/>
        <v>2024</v>
      </c>
      <c r="Y42" s="281">
        <f t="shared" si="7"/>
        <v>45597</v>
      </c>
      <c r="Z42" s="281"/>
      <c r="AA42" s="269">
        <f>IFERROR(IF(-SUM(AA$20:AA41)+AA$15&lt;0.000001,0,IF($C42&gt;='H-32A-WP06 - Debt Service'!X$24,'H-32A-WP06 - Debt Service'!X$27/12,0)),"-")</f>
        <v>0</v>
      </c>
      <c r="AB42" s="269">
        <f>IFERROR(IF(-SUM(AB$20:AB41)+AB$15&lt;0.000001,0,IF($C42&gt;='H-32A-WP06 - Debt Service'!Y$24,'H-32A-WP06 - Debt Service'!Y$27/12,0)),"-")</f>
        <v>0</v>
      </c>
      <c r="AC42" s="269">
        <f>IFERROR(IF(-SUM(AC$20:AC41)+AC$15&lt;0.000001,0,IF($C42&gt;='H-32A-WP06 - Debt Service'!Z$24,'H-32A-WP06 - Debt Service'!Z$27/12,0)),"-")</f>
        <v>0</v>
      </c>
      <c r="AD42" s="269">
        <f>IFERROR(IF(-SUM(AD$20:AD41)+AD$15&lt;0.000001,0,IF($C42&gt;='H-32A-WP06 - Debt Service'!AA$24,'H-32A-WP06 - Debt Service'!AA$27/12,0)),"-")</f>
        <v>0</v>
      </c>
      <c r="AE42" s="269">
        <f>IFERROR(IF(-SUM(AE$20:AE41)+AE$15&lt;0.000001,0,IF($C42&gt;='H-32A-WP06 - Debt Service'!AB$24,'H-32A-WP06 - Debt Service'!AB$27/12,0)),"-")</f>
        <v>0</v>
      </c>
      <c r="AF42" s="269">
        <f>IFERROR(IF(-SUM(AF$20:AF41)+AF$15&lt;0.000001,0,IF($C42&gt;='H-32A-WP06 - Debt Service'!AC$24,'H-32A-WP06 - Debt Service'!AC$27/12,0)),"-")</f>
        <v>0</v>
      </c>
      <c r="AG42" s="269">
        <f>IFERROR(IF(-SUM(AG$20:AG41)+AG$15&lt;0.000001,0,IF($C42&gt;='H-32A-WP06 - Debt Service'!AD$24,'H-32A-WP06 - Debt Service'!AD$27/12,0)),"-")</f>
        <v>0</v>
      </c>
      <c r="AH42" s="269">
        <f>IFERROR(IF(-SUM(AH$20:AH41)+AH$15&lt;0.000001,0,IF($C42&gt;='H-32A-WP06 - Debt Service'!AE$24,'H-32A-WP06 - Debt Service'!AE$27/12,0)),"-")</f>
        <v>0</v>
      </c>
      <c r="AI42" s="269">
        <f>IFERROR(IF(-SUM(AI$20:AI41)+AI$15&lt;0.000001,0,IF($C42&gt;='H-32A-WP06 - Debt Service'!AF$24,'H-32A-WP06 - Debt Service'!AF$27/12,0)),"-")</f>
        <v>0</v>
      </c>
      <c r="AJ42" s="269">
        <f>IFERROR(IF(-SUM(AJ$20:AJ41)+AJ$15&lt;0.000001,0,IF($C42&gt;='H-32A-WP06 - Debt Service'!AG$24,'H-32A-WP06 - Debt Service'!AG$27/12,0)),"-")</f>
        <v>0</v>
      </c>
    </row>
    <row r="43" spans="2:36" hidden="1">
      <c r="B43" s="260">
        <f t="shared" si="4"/>
        <v>2024</v>
      </c>
      <c r="C43" s="281">
        <f t="shared" si="6"/>
        <v>45627</v>
      </c>
      <c r="D43" s="281"/>
      <c r="E43" s="269">
        <f>IFERROR(IF(-SUM(E$20:E42)+E$15&lt;0.000001,0,IF($C43&gt;='H-32A-WP06 - Debt Service'!C$24,'H-32A-WP06 - Debt Service'!C$27/12,0)),"-")</f>
        <v>0</v>
      </c>
      <c r="F43" s="269">
        <f>IFERROR(IF(-SUM(F$20:F42)+F$15&lt;0.000001,0,IF($C43&gt;='H-32A-WP06 - Debt Service'!D$24,'H-32A-WP06 - Debt Service'!D$27/12,0)),"-")</f>
        <v>0</v>
      </c>
      <c r="G43" s="269">
        <f>IFERROR(IF(-SUM(G$20:G42)+G$15&lt;0.000001,0,IF($C43&gt;='H-32A-WP06 - Debt Service'!E$24,'H-32A-WP06 - Debt Service'!E$27/12,0)),"-")</f>
        <v>0</v>
      </c>
      <c r="H43" s="269">
        <f>IFERROR(IF(-SUM(H$20:H42)+H$15&lt;0.000001,0,IF($C43&gt;='H-32A-WP06 - Debt Service'!F$24,'H-32A-WP06 - Debt Service'!F$27/12,0)),"-")</f>
        <v>0</v>
      </c>
      <c r="I43" s="269">
        <f>IFERROR(IF(-SUM(I$20:I42)+I$15&lt;0.000001,0,IF($C43&gt;='H-32A-WP06 - Debt Service'!G$24,'H-32A-WP06 - Debt Service'!#REF!/12,0)),"-")</f>
        <v>0</v>
      </c>
      <c r="J43" s="269">
        <f>IFERROR(IF(-SUM(J$20:J42)+J$15&lt;0.000001,0,IF($C43&gt;='H-32A-WP06 - Debt Service'!H$24,'H-32A-WP06 - Debt Service'!H$27/12,0)),"-")</f>
        <v>0</v>
      </c>
      <c r="K43" s="269">
        <f>IFERROR(IF(-SUM(K$20:K42)+K$15&lt;0.000001,0,IF($C43&gt;='H-32A-WP06 - Debt Service'!I$24,'H-32A-WP06 - Debt Service'!I$27/12,0)),"-")</f>
        <v>0</v>
      </c>
      <c r="L43" s="269">
        <f>IFERROR(IF(-SUM(L$20:L42)+L$15&lt;0.000001,0,IF($C43&gt;='H-32A-WP06 - Debt Service'!J$24,'H-32A-WP06 - Debt Service'!J$27/12,0)),"-")</f>
        <v>0</v>
      </c>
      <c r="M43" s="269">
        <f>IFERROR(IF(-SUM(M$20:M42)+M$15&lt;0.000001,0,IF($C43&gt;='H-32A-WP06 - Debt Service'!L$24,'H-32A-WP06 - Debt Service'!L$27/12,0)),"-")</f>
        <v>0</v>
      </c>
      <c r="N43" s="269">
        <v>0</v>
      </c>
      <c r="O43" s="269">
        <v>0</v>
      </c>
      <c r="P43" s="269">
        <v>0</v>
      </c>
      <c r="Q43" s="269">
        <f>IFERROR(IF(-SUM(Q$20:Q42)+Q$15&lt;0.000001,0,IF($C43&gt;='H-32A-WP06 - Debt Service'!#REF!,'H-32A-WP06 - Debt Service'!#REF!/12,0)),"-")</f>
        <v>0</v>
      </c>
      <c r="R43" s="269"/>
      <c r="S43" s="269"/>
      <c r="T43" s="269"/>
      <c r="U43" s="269"/>
      <c r="V43" s="269"/>
      <c r="X43" s="260">
        <f t="shared" si="5"/>
        <v>2024</v>
      </c>
      <c r="Y43" s="281">
        <f t="shared" si="7"/>
        <v>45627</v>
      </c>
      <c r="Z43" s="281"/>
      <c r="AA43" s="269">
        <f>IFERROR(IF(-SUM(AA$20:AA42)+AA$15&lt;0.000001,0,IF($C43&gt;='H-32A-WP06 - Debt Service'!X$24,'H-32A-WP06 - Debt Service'!X$27/12,0)),"-")</f>
        <v>0</v>
      </c>
      <c r="AB43" s="269">
        <f>IFERROR(IF(-SUM(AB$20:AB42)+AB$15&lt;0.000001,0,IF($C43&gt;='H-32A-WP06 - Debt Service'!Y$24,'H-32A-WP06 - Debt Service'!Y$27/12,0)),"-")</f>
        <v>0</v>
      </c>
      <c r="AC43" s="269">
        <f>IFERROR(IF(-SUM(AC$20:AC42)+AC$15&lt;0.000001,0,IF($C43&gt;='H-32A-WP06 - Debt Service'!Z$24,'H-32A-WP06 - Debt Service'!Z$27/12,0)),"-")</f>
        <v>0</v>
      </c>
      <c r="AD43" s="269">
        <f>IFERROR(IF(-SUM(AD$20:AD42)+AD$15&lt;0.000001,0,IF($C43&gt;='H-32A-WP06 - Debt Service'!AA$24,'H-32A-WP06 - Debt Service'!AA$27/12,0)),"-")</f>
        <v>0</v>
      </c>
      <c r="AE43" s="269">
        <f>IFERROR(IF(-SUM(AE$20:AE42)+AE$15&lt;0.000001,0,IF($C43&gt;='H-32A-WP06 - Debt Service'!AB$24,'H-32A-WP06 - Debt Service'!AB$27/12,0)),"-")</f>
        <v>0</v>
      </c>
      <c r="AF43" s="269">
        <f>IFERROR(IF(-SUM(AF$20:AF42)+AF$15&lt;0.000001,0,IF($C43&gt;='H-32A-WP06 - Debt Service'!AC$24,'H-32A-WP06 - Debt Service'!AC$27/12,0)),"-")</f>
        <v>0</v>
      </c>
      <c r="AG43" s="269">
        <f>IFERROR(IF(-SUM(AG$20:AG42)+AG$15&lt;0.000001,0,IF($C43&gt;='H-32A-WP06 - Debt Service'!AD$24,'H-32A-WP06 - Debt Service'!AD$27/12,0)),"-")</f>
        <v>0</v>
      </c>
      <c r="AH43" s="269">
        <f>IFERROR(IF(-SUM(AH$20:AH42)+AH$15&lt;0.000001,0,IF($C43&gt;='H-32A-WP06 - Debt Service'!AE$24,'H-32A-WP06 - Debt Service'!AE$27/12,0)),"-")</f>
        <v>0</v>
      </c>
      <c r="AI43" s="269">
        <f>IFERROR(IF(-SUM(AI$20:AI42)+AI$15&lt;0.000001,0,IF($C43&gt;='H-32A-WP06 - Debt Service'!AF$24,'H-32A-WP06 - Debt Service'!AF$27/12,0)),"-")</f>
        <v>0</v>
      </c>
      <c r="AJ43" s="269">
        <f>IFERROR(IF(-SUM(AJ$20:AJ42)+AJ$15&lt;0.000001,0,IF($C43&gt;='H-32A-WP06 - Debt Service'!AG$24,'H-32A-WP06 - Debt Service'!AG$27/12,0)),"-")</f>
        <v>0</v>
      </c>
    </row>
    <row r="44" spans="2:36" hidden="1">
      <c r="B44" s="260">
        <f t="shared" si="4"/>
        <v>2025</v>
      </c>
      <c r="C44" s="281">
        <f t="shared" si="6"/>
        <v>45658</v>
      </c>
      <c r="D44" s="281"/>
      <c r="E44" s="269">
        <f>IFERROR(IF(-SUM(E$20:E43)+E$15&lt;0.000001,0,IF($C44&gt;='H-32A-WP06 - Debt Service'!C$24,'H-32A-WP06 - Debt Service'!C$27/12,0)),"-")</f>
        <v>0</v>
      </c>
      <c r="F44" s="269">
        <f>IFERROR(IF(-SUM(F$20:F43)+F$15&lt;0.000001,0,IF($C44&gt;='H-32A-WP06 - Debt Service'!D$24,'H-32A-WP06 - Debt Service'!D$27/12,0)),"-")</f>
        <v>0</v>
      </c>
      <c r="G44" s="269">
        <f>IFERROR(IF(-SUM(G$20:G43)+G$15&lt;0.000001,0,IF($C44&gt;='H-32A-WP06 - Debt Service'!E$24,'H-32A-WP06 - Debt Service'!E$27/12,0)),"-")</f>
        <v>0</v>
      </c>
      <c r="H44" s="269">
        <f>IFERROR(IF(-SUM(H$20:H43)+H$15&lt;0.000001,0,IF($C44&gt;='H-32A-WP06 - Debt Service'!F$24,'H-32A-WP06 - Debt Service'!F$27/12,0)),"-")</f>
        <v>0</v>
      </c>
      <c r="I44" s="269">
        <f>IFERROR(IF(-SUM(I$20:I43)+I$15&lt;0.000001,0,IF($C44&gt;='H-32A-WP06 - Debt Service'!G$24,'H-32A-WP06 - Debt Service'!#REF!/12,0)),"-")</f>
        <v>0</v>
      </c>
      <c r="J44" s="269">
        <f>IFERROR(IF(-SUM(J$20:J43)+J$15&lt;0.000001,0,IF($C44&gt;='H-32A-WP06 - Debt Service'!H$24,'H-32A-WP06 - Debt Service'!H$27/12,0)),"-")</f>
        <v>0</v>
      </c>
      <c r="K44" s="269">
        <f>IFERROR(IF(-SUM(K$20:K43)+K$15&lt;0.000001,0,IF($C44&gt;='H-32A-WP06 - Debt Service'!I$24,'H-32A-WP06 - Debt Service'!I$27/12,0)),"-")</f>
        <v>0</v>
      </c>
      <c r="L44" s="269">
        <f>IFERROR(IF(-SUM(L$20:L43)+L$15&lt;0.000001,0,IF($C44&gt;='H-32A-WP06 - Debt Service'!J$24,'H-32A-WP06 - Debt Service'!J$27/12,0)),"-")</f>
        <v>0</v>
      </c>
      <c r="M44" s="269">
        <f>IFERROR(IF(-SUM(M$20:M43)+M$15&lt;0.000001,0,IF($C44&gt;='H-32A-WP06 - Debt Service'!L$24,'H-32A-WP06 - Debt Service'!L$27/12,0)),"-")</f>
        <v>0</v>
      </c>
      <c r="N44" s="269">
        <v>0</v>
      </c>
      <c r="O44" s="269">
        <v>0</v>
      </c>
      <c r="P44" s="269">
        <v>0</v>
      </c>
      <c r="Q44" s="269">
        <f>IFERROR(IF(-SUM(Q$20:Q43)+Q$15&lt;0.000001,0,IF($C44&gt;='H-32A-WP06 - Debt Service'!#REF!,'H-32A-WP06 - Debt Service'!#REF!/12,0)),"-")</f>
        <v>0</v>
      </c>
      <c r="R44" s="269"/>
      <c r="S44" s="269"/>
      <c r="T44" s="269"/>
      <c r="U44" s="269"/>
      <c r="V44" s="269"/>
      <c r="X44" s="260">
        <f t="shared" si="5"/>
        <v>2025</v>
      </c>
      <c r="Y44" s="281">
        <f t="shared" si="7"/>
        <v>45658</v>
      </c>
      <c r="Z44" s="281"/>
      <c r="AA44" s="269">
        <f>IFERROR(IF(-SUM(AA$20:AA43)+AA$15&lt;0.000001,0,IF($C44&gt;='H-32A-WP06 - Debt Service'!X$24,'H-32A-WP06 - Debt Service'!X$27/12,0)),"-")</f>
        <v>0</v>
      </c>
      <c r="AB44" s="269">
        <f>IFERROR(IF(-SUM(AB$20:AB43)+AB$15&lt;0.000001,0,IF($C44&gt;='H-32A-WP06 - Debt Service'!Y$24,'H-32A-WP06 - Debt Service'!Y$27/12,0)),"-")</f>
        <v>0</v>
      </c>
      <c r="AC44" s="269">
        <f>IFERROR(IF(-SUM(AC$20:AC43)+AC$15&lt;0.000001,0,IF($C44&gt;='H-32A-WP06 - Debt Service'!Z$24,'H-32A-WP06 - Debt Service'!Z$27/12,0)),"-")</f>
        <v>0</v>
      </c>
      <c r="AD44" s="269">
        <f>IFERROR(IF(-SUM(AD$20:AD43)+AD$15&lt;0.000001,0,IF($C44&gt;='H-32A-WP06 - Debt Service'!AA$24,'H-32A-WP06 - Debt Service'!AA$27/12,0)),"-")</f>
        <v>0</v>
      </c>
      <c r="AE44" s="269">
        <f>IFERROR(IF(-SUM(AE$20:AE43)+AE$15&lt;0.000001,0,IF($C44&gt;='H-32A-WP06 - Debt Service'!AB$24,'H-32A-WP06 - Debt Service'!AB$27/12,0)),"-")</f>
        <v>0</v>
      </c>
      <c r="AF44" s="269">
        <f>IFERROR(IF(-SUM(AF$20:AF43)+AF$15&lt;0.000001,0,IF($C44&gt;='H-32A-WP06 - Debt Service'!AC$24,'H-32A-WP06 - Debt Service'!AC$27/12,0)),"-")</f>
        <v>0</v>
      </c>
      <c r="AG44" s="269">
        <f>IFERROR(IF(-SUM(AG$20:AG43)+AG$15&lt;0.000001,0,IF($C44&gt;='H-32A-WP06 - Debt Service'!AD$24,'H-32A-WP06 - Debt Service'!AD$27/12,0)),"-")</f>
        <v>0</v>
      </c>
      <c r="AH44" s="269">
        <f>IFERROR(IF(-SUM(AH$20:AH43)+AH$15&lt;0.000001,0,IF($C44&gt;='H-32A-WP06 - Debt Service'!AE$24,'H-32A-WP06 - Debt Service'!AE$27/12,0)),"-")</f>
        <v>0</v>
      </c>
      <c r="AI44" s="269">
        <f>IFERROR(IF(-SUM(AI$20:AI43)+AI$15&lt;0.000001,0,IF($C44&gt;='H-32A-WP06 - Debt Service'!AF$24,'H-32A-WP06 - Debt Service'!AF$27/12,0)),"-")</f>
        <v>0</v>
      </c>
      <c r="AJ44" s="269">
        <f>IFERROR(IF(-SUM(AJ$20:AJ43)+AJ$15&lt;0.000001,0,IF($C44&gt;='H-32A-WP06 - Debt Service'!AG$24,'H-32A-WP06 - Debt Service'!AG$27/12,0)),"-")</f>
        <v>0</v>
      </c>
    </row>
    <row r="45" spans="2:36" hidden="1">
      <c r="B45" s="260">
        <f t="shared" si="4"/>
        <v>2025</v>
      </c>
      <c r="C45" s="281">
        <f t="shared" si="6"/>
        <v>45689</v>
      </c>
      <c r="D45" s="281"/>
      <c r="E45" s="269">
        <f>IFERROR(IF(-SUM(E$20:E44)+E$15&lt;0.000001,0,IF($C45&gt;='H-32A-WP06 - Debt Service'!C$24,'H-32A-WP06 - Debt Service'!C$27/12,0)),"-")</f>
        <v>0</v>
      </c>
      <c r="F45" s="269">
        <f>IFERROR(IF(-SUM(F$20:F44)+F$15&lt;0.000001,0,IF($C45&gt;='H-32A-WP06 - Debt Service'!D$24,'H-32A-WP06 - Debt Service'!D$27/12,0)),"-")</f>
        <v>0</v>
      </c>
      <c r="G45" s="269">
        <f>IFERROR(IF(-SUM(G$20:G44)+G$15&lt;0.000001,0,IF($C45&gt;='H-32A-WP06 - Debt Service'!E$24,'H-32A-WP06 - Debt Service'!E$27/12,0)),"-")</f>
        <v>0</v>
      </c>
      <c r="H45" s="269">
        <f>IFERROR(IF(-SUM(H$20:H44)+H$15&lt;0.000001,0,IF($C45&gt;='H-32A-WP06 - Debt Service'!F$24,'H-32A-WP06 - Debt Service'!F$27/12,0)),"-")</f>
        <v>0</v>
      </c>
      <c r="I45" s="269">
        <f>IFERROR(IF(-SUM(I$20:I44)+I$15&lt;0.000001,0,IF($C45&gt;='H-32A-WP06 - Debt Service'!G$24,'H-32A-WP06 - Debt Service'!#REF!/12,0)),"-")</f>
        <v>0</v>
      </c>
      <c r="J45" s="269">
        <f>IFERROR(IF(-SUM(J$20:J44)+J$15&lt;0.000001,0,IF($C45&gt;='H-32A-WP06 - Debt Service'!H$24,'H-32A-WP06 - Debt Service'!H$27/12,0)),"-")</f>
        <v>0</v>
      </c>
      <c r="K45" s="269">
        <f>IFERROR(IF(-SUM(K$20:K44)+K$15&lt;0.000001,0,IF($C45&gt;='H-32A-WP06 - Debt Service'!I$24,'H-32A-WP06 - Debt Service'!I$27/12,0)),"-")</f>
        <v>0</v>
      </c>
      <c r="L45" s="269">
        <f>IFERROR(IF(-SUM(L$20:L44)+L$15&lt;0.000001,0,IF($C45&gt;='H-32A-WP06 - Debt Service'!J$24,'H-32A-WP06 - Debt Service'!J$27/12,0)),"-")</f>
        <v>0</v>
      </c>
      <c r="M45" s="269">
        <f>IFERROR(IF(-SUM(M$20:M44)+M$15&lt;0.000001,0,IF($C45&gt;='H-32A-WP06 - Debt Service'!L$24,'H-32A-WP06 - Debt Service'!L$27/12,0)),"-")</f>
        <v>0</v>
      </c>
      <c r="N45" s="269">
        <v>0</v>
      </c>
      <c r="O45" s="269">
        <v>0</v>
      </c>
      <c r="P45" s="269">
        <v>0</v>
      </c>
      <c r="Q45" s="269">
        <f>IFERROR(IF(-SUM(Q$20:Q44)+Q$15&lt;0.000001,0,IF($C45&gt;='H-32A-WP06 - Debt Service'!#REF!,'H-32A-WP06 - Debt Service'!#REF!/12,0)),"-")</f>
        <v>0</v>
      </c>
      <c r="R45" s="269"/>
      <c r="S45" s="269"/>
      <c r="T45" s="269"/>
      <c r="U45" s="269"/>
      <c r="V45" s="269"/>
      <c r="X45" s="260">
        <f t="shared" si="5"/>
        <v>2025</v>
      </c>
      <c r="Y45" s="281">
        <f t="shared" si="7"/>
        <v>45689</v>
      </c>
      <c r="Z45" s="281"/>
      <c r="AA45" s="269">
        <f>IFERROR(IF(-SUM(AA$20:AA44)+AA$15&lt;0.000001,0,IF($C45&gt;='H-32A-WP06 - Debt Service'!X$24,'H-32A-WP06 - Debt Service'!X$27/12,0)),"-")</f>
        <v>0</v>
      </c>
      <c r="AB45" s="269">
        <f>IFERROR(IF(-SUM(AB$20:AB44)+AB$15&lt;0.000001,0,IF($C45&gt;='H-32A-WP06 - Debt Service'!Y$24,'H-32A-WP06 - Debt Service'!Y$27/12,0)),"-")</f>
        <v>0</v>
      </c>
      <c r="AC45" s="269">
        <f>IFERROR(IF(-SUM(AC$20:AC44)+AC$15&lt;0.000001,0,IF($C45&gt;='H-32A-WP06 - Debt Service'!Z$24,'H-32A-WP06 - Debt Service'!Z$27/12,0)),"-")</f>
        <v>0</v>
      </c>
      <c r="AD45" s="269">
        <f>IFERROR(IF(-SUM(AD$20:AD44)+AD$15&lt;0.000001,0,IF($C45&gt;='H-32A-WP06 - Debt Service'!AA$24,'H-32A-WP06 - Debt Service'!AA$27/12,0)),"-")</f>
        <v>0</v>
      </c>
      <c r="AE45" s="269">
        <f>IFERROR(IF(-SUM(AE$20:AE44)+AE$15&lt;0.000001,0,IF($C45&gt;='H-32A-WP06 - Debt Service'!AB$24,'H-32A-WP06 - Debt Service'!AB$27/12,0)),"-")</f>
        <v>0</v>
      </c>
      <c r="AF45" s="269">
        <f>IFERROR(IF(-SUM(AF$20:AF44)+AF$15&lt;0.000001,0,IF($C45&gt;='H-32A-WP06 - Debt Service'!AC$24,'H-32A-WP06 - Debt Service'!AC$27/12,0)),"-")</f>
        <v>0</v>
      </c>
      <c r="AG45" s="269">
        <f>IFERROR(IF(-SUM(AG$20:AG44)+AG$15&lt;0.000001,0,IF($C45&gt;='H-32A-WP06 - Debt Service'!AD$24,'H-32A-WP06 - Debt Service'!AD$27/12,0)),"-")</f>
        <v>0</v>
      </c>
      <c r="AH45" s="269">
        <f>IFERROR(IF(-SUM(AH$20:AH44)+AH$15&lt;0.000001,0,IF($C45&gt;='H-32A-WP06 - Debt Service'!AE$24,'H-32A-WP06 - Debt Service'!AE$27/12,0)),"-")</f>
        <v>0</v>
      </c>
      <c r="AI45" s="269">
        <f>IFERROR(IF(-SUM(AI$20:AI44)+AI$15&lt;0.000001,0,IF($C45&gt;='H-32A-WP06 - Debt Service'!AF$24,'H-32A-WP06 - Debt Service'!AF$27/12,0)),"-")</f>
        <v>0</v>
      </c>
      <c r="AJ45" s="269">
        <f>IFERROR(IF(-SUM(AJ$20:AJ44)+AJ$15&lt;0.000001,0,IF($C45&gt;='H-32A-WP06 - Debt Service'!AG$24,'H-32A-WP06 - Debt Service'!AG$27/12,0)),"-")</f>
        <v>0</v>
      </c>
    </row>
    <row r="46" spans="2:36" hidden="1">
      <c r="B46" s="260">
        <f t="shared" si="4"/>
        <v>2025</v>
      </c>
      <c r="C46" s="281">
        <f t="shared" si="6"/>
        <v>45717</v>
      </c>
      <c r="D46" s="281"/>
      <c r="E46" s="269">
        <f>IFERROR(IF(-SUM(E$20:E45)+E$15&lt;0.000001,0,IF($C46&gt;='H-32A-WP06 - Debt Service'!C$24,'H-32A-WP06 - Debt Service'!C$27/12,0)),"-")</f>
        <v>0</v>
      </c>
      <c r="F46" s="269">
        <f>IFERROR(IF(-SUM(F$20:F45)+F$15&lt;0.000001,0,IF($C46&gt;='H-32A-WP06 - Debt Service'!D$24,'H-32A-WP06 - Debt Service'!D$27/12,0)),"-")</f>
        <v>0</v>
      </c>
      <c r="G46" s="269">
        <f>IFERROR(IF(-SUM(G$20:G45)+G$15&lt;0.000001,0,IF($C46&gt;='H-32A-WP06 - Debt Service'!E$24,'H-32A-WP06 - Debt Service'!E$27/12,0)),"-")</f>
        <v>0</v>
      </c>
      <c r="H46" s="269">
        <f>IFERROR(IF(-SUM(H$20:H45)+H$15&lt;0.000001,0,IF($C46&gt;='H-32A-WP06 - Debt Service'!F$24,'H-32A-WP06 - Debt Service'!F$27/12,0)),"-")</f>
        <v>0</v>
      </c>
      <c r="I46" s="269">
        <f>IFERROR(IF(-SUM(I$20:I45)+I$15&lt;0.000001,0,IF($C46&gt;='H-32A-WP06 - Debt Service'!G$24,'H-32A-WP06 - Debt Service'!#REF!/12,0)),"-")</f>
        <v>0</v>
      </c>
      <c r="J46" s="269">
        <f>IFERROR(IF(-SUM(J$20:J45)+J$15&lt;0.000001,0,IF($C46&gt;='H-32A-WP06 - Debt Service'!H$24,'H-32A-WP06 - Debt Service'!H$27/12,0)),"-")</f>
        <v>0</v>
      </c>
      <c r="K46" s="269">
        <f>IFERROR(IF(-SUM(K$20:K45)+K$15&lt;0.000001,0,IF($C46&gt;='H-32A-WP06 - Debt Service'!I$24,'H-32A-WP06 - Debt Service'!I$27/12,0)),"-")</f>
        <v>0</v>
      </c>
      <c r="L46" s="269">
        <f>IFERROR(IF(-SUM(L$20:L45)+L$15&lt;0.000001,0,IF($C46&gt;='H-32A-WP06 - Debt Service'!J$24,'H-32A-WP06 - Debt Service'!J$27/12,0)),"-")</f>
        <v>0</v>
      </c>
      <c r="M46" s="269">
        <f>IFERROR(IF(-SUM(M$20:M45)+M$15&lt;0.000001,0,IF($C46&gt;='H-32A-WP06 - Debt Service'!L$24,'H-32A-WP06 - Debt Service'!L$27/12,0)),"-")</f>
        <v>0</v>
      </c>
      <c r="N46" s="269">
        <v>0</v>
      </c>
      <c r="O46" s="269">
        <v>0</v>
      </c>
      <c r="P46" s="269">
        <v>0</v>
      </c>
      <c r="Q46" s="269">
        <f>IFERROR(IF(-SUM(Q$20:Q45)+Q$15&lt;0.000001,0,IF($C46&gt;='H-32A-WP06 - Debt Service'!#REF!,'H-32A-WP06 - Debt Service'!#REF!/12,0)),"-")</f>
        <v>0</v>
      </c>
      <c r="R46" s="269"/>
      <c r="S46" s="269"/>
      <c r="T46" s="269"/>
      <c r="U46" s="269"/>
      <c r="V46" s="269"/>
      <c r="X46" s="260">
        <f t="shared" si="5"/>
        <v>2025</v>
      </c>
      <c r="Y46" s="281">
        <f t="shared" si="7"/>
        <v>45717</v>
      </c>
      <c r="Z46" s="281"/>
      <c r="AA46" s="269">
        <f>IFERROR(IF(-SUM(AA$20:AA45)+AA$15&lt;0.000001,0,IF($C46&gt;='H-32A-WP06 - Debt Service'!X$24,'H-32A-WP06 - Debt Service'!X$27/12,0)),"-")</f>
        <v>0</v>
      </c>
      <c r="AB46" s="269">
        <f>IFERROR(IF(-SUM(AB$20:AB45)+AB$15&lt;0.000001,0,IF($C46&gt;='H-32A-WP06 - Debt Service'!Y$24,'H-32A-WP06 - Debt Service'!Y$27/12,0)),"-")</f>
        <v>0</v>
      </c>
      <c r="AC46" s="269">
        <f>IFERROR(IF(-SUM(AC$20:AC45)+AC$15&lt;0.000001,0,IF($C46&gt;='H-32A-WP06 - Debt Service'!Z$24,'H-32A-WP06 - Debt Service'!Z$27/12,0)),"-")</f>
        <v>0</v>
      </c>
      <c r="AD46" s="269">
        <f>IFERROR(IF(-SUM(AD$20:AD45)+AD$15&lt;0.000001,0,IF($C46&gt;='H-32A-WP06 - Debt Service'!AA$24,'H-32A-WP06 - Debt Service'!AA$27/12,0)),"-")</f>
        <v>0</v>
      </c>
      <c r="AE46" s="269">
        <f>IFERROR(IF(-SUM(AE$20:AE45)+AE$15&lt;0.000001,0,IF($C46&gt;='H-32A-WP06 - Debt Service'!AB$24,'H-32A-WP06 - Debt Service'!AB$27/12,0)),"-")</f>
        <v>0</v>
      </c>
      <c r="AF46" s="269">
        <f>IFERROR(IF(-SUM(AF$20:AF45)+AF$15&lt;0.000001,0,IF($C46&gt;='H-32A-WP06 - Debt Service'!AC$24,'H-32A-WP06 - Debt Service'!AC$27/12,0)),"-")</f>
        <v>0</v>
      </c>
      <c r="AG46" s="269">
        <f>IFERROR(IF(-SUM(AG$20:AG45)+AG$15&lt;0.000001,0,IF($C46&gt;='H-32A-WP06 - Debt Service'!AD$24,'H-32A-WP06 - Debt Service'!AD$27/12,0)),"-")</f>
        <v>0</v>
      </c>
      <c r="AH46" s="269">
        <f>IFERROR(IF(-SUM(AH$20:AH45)+AH$15&lt;0.000001,0,IF($C46&gt;='H-32A-WP06 - Debt Service'!AE$24,'H-32A-WP06 - Debt Service'!AE$27/12,0)),"-")</f>
        <v>0</v>
      </c>
      <c r="AI46" s="269">
        <f>IFERROR(IF(-SUM(AI$20:AI45)+AI$15&lt;0.000001,0,IF($C46&gt;='H-32A-WP06 - Debt Service'!AF$24,'H-32A-WP06 - Debt Service'!AF$27/12,0)),"-")</f>
        <v>0</v>
      </c>
      <c r="AJ46" s="269">
        <f>IFERROR(IF(-SUM(AJ$20:AJ45)+AJ$15&lt;0.000001,0,IF($C46&gt;='H-32A-WP06 - Debt Service'!AG$24,'H-32A-WP06 - Debt Service'!AG$27/12,0)),"-")</f>
        <v>0</v>
      </c>
    </row>
    <row r="47" spans="2:36" hidden="1">
      <c r="B47" s="260">
        <f t="shared" si="4"/>
        <v>2025</v>
      </c>
      <c r="C47" s="281">
        <f t="shared" si="6"/>
        <v>45748</v>
      </c>
      <c r="D47" s="281"/>
      <c r="E47" s="269">
        <f>IFERROR(IF(-SUM(E$20:E46)+E$15&lt;0.000001,0,IF($C47&gt;='H-32A-WP06 - Debt Service'!C$24,'H-32A-WP06 - Debt Service'!C$27/12,0)),"-")</f>
        <v>0</v>
      </c>
      <c r="F47" s="269">
        <f>IFERROR(IF(-SUM(F$20:F46)+F$15&lt;0.000001,0,IF($C47&gt;='H-32A-WP06 - Debt Service'!D$24,'H-32A-WP06 - Debt Service'!D$27/12,0)),"-")</f>
        <v>0</v>
      </c>
      <c r="G47" s="269">
        <f>IFERROR(IF(-SUM(G$20:G46)+G$15&lt;0.000001,0,IF($C47&gt;='H-32A-WP06 - Debt Service'!E$24,'H-32A-WP06 - Debt Service'!E$27/12,0)),"-")</f>
        <v>0</v>
      </c>
      <c r="H47" s="269">
        <f>IFERROR(IF(-SUM(H$20:H46)+H$15&lt;0.000001,0,IF($C47&gt;='H-32A-WP06 - Debt Service'!F$24,'H-32A-WP06 - Debt Service'!F$27/12,0)),"-")</f>
        <v>0</v>
      </c>
      <c r="I47" s="269">
        <f>IFERROR(IF(-SUM(I$20:I46)+I$15&lt;0.000001,0,IF($C47&gt;='H-32A-WP06 - Debt Service'!G$24,'H-32A-WP06 - Debt Service'!#REF!/12,0)),"-")</f>
        <v>0</v>
      </c>
      <c r="J47" s="269">
        <f>IFERROR(IF(-SUM(J$20:J46)+J$15&lt;0.000001,0,IF($C47&gt;='H-32A-WP06 - Debt Service'!H$24,'H-32A-WP06 - Debt Service'!H$27/12,0)),"-")</f>
        <v>0</v>
      </c>
      <c r="K47" s="269">
        <f>IFERROR(IF(-SUM(K$20:K46)+K$15&lt;0.000001,0,IF($C47&gt;='H-32A-WP06 - Debt Service'!I$24,'H-32A-WP06 - Debt Service'!I$27/12,0)),"-")</f>
        <v>0</v>
      </c>
      <c r="L47" s="269">
        <f>IFERROR(IF(-SUM(L$20:L46)+L$15&lt;0.000001,0,IF($C47&gt;='H-32A-WP06 - Debt Service'!J$24,'H-32A-WP06 - Debt Service'!J$27/12,0)),"-")</f>
        <v>0</v>
      </c>
      <c r="M47" s="269">
        <f>IFERROR(IF(-SUM(M$20:M46)+M$15&lt;0.000001,0,IF($C47&gt;='H-32A-WP06 - Debt Service'!L$24,'H-32A-WP06 - Debt Service'!L$27/12,0)),"-")</f>
        <v>0</v>
      </c>
      <c r="N47" s="269">
        <v>0</v>
      </c>
      <c r="O47" s="269">
        <v>0</v>
      </c>
      <c r="P47" s="269">
        <v>0</v>
      </c>
      <c r="Q47" s="269">
        <f>IFERROR(IF(-SUM(Q$20:Q46)+Q$15&lt;0.000001,0,IF($C47&gt;='H-32A-WP06 - Debt Service'!#REF!,'H-32A-WP06 - Debt Service'!#REF!/12,0)),"-")</f>
        <v>0</v>
      </c>
      <c r="R47" s="269"/>
      <c r="S47" s="269"/>
      <c r="T47" s="269"/>
      <c r="U47" s="269"/>
      <c r="V47" s="269"/>
      <c r="X47" s="260">
        <f t="shared" si="5"/>
        <v>2025</v>
      </c>
      <c r="Y47" s="281">
        <f t="shared" si="7"/>
        <v>45748</v>
      </c>
      <c r="Z47" s="281"/>
      <c r="AA47" s="269">
        <f>IFERROR(IF(-SUM(AA$20:AA46)+AA$15&lt;0.000001,0,IF($C47&gt;='H-32A-WP06 - Debt Service'!X$24,'H-32A-WP06 - Debt Service'!X$27/12,0)),"-")</f>
        <v>0</v>
      </c>
      <c r="AB47" s="269">
        <f>IFERROR(IF(-SUM(AB$20:AB46)+AB$15&lt;0.000001,0,IF($C47&gt;='H-32A-WP06 - Debt Service'!Y$24,'H-32A-WP06 - Debt Service'!Y$27/12,0)),"-")</f>
        <v>0</v>
      </c>
      <c r="AC47" s="269">
        <f>IFERROR(IF(-SUM(AC$20:AC46)+AC$15&lt;0.000001,0,IF($C47&gt;='H-32A-WP06 - Debt Service'!Z$24,'H-32A-WP06 - Debt Service'!Z$27/12,0)),"-")</f>
        <v>0</v>
      </c>
      <c r="AD47" s="269">
        <f>IFERROR(IF(-SUM(AD$20:AD46)+AD$15&lt;0.000001,0,IF($C47&gt;='H-32A-WP06 - Debt Service'!AA$24,'H-32A-WP06 - Debt Service'!AA$27/12,0)),"-")</f>
        <v>0</v>
      </c>
      <c r="AE47" s="269">
        <f>IFERROR(IF(-SUM(AE$20:AE46)+AE$15&lt;0.000001,0,IF($C47&gt;='H-32A-WP06 - Debt Service'!AB$24,'H-32A-WP06 - Debt Service'!AB$27/12,0)),"-")</f>
        <v>0</v>
      </c>
      <c r="AF47" s="269">
        <f>IFERROR(IF(-SUM(AF$20:AF46)+AF$15&lt;0.000001,0,IF($C47&gt;='H-32A-WP06 - Debt Service'!AC$24,'H-32A-WP06 - Debt Service'!AC$27/12,0)),"-")</f>
        <v>0</v>
      </c>
      <c r="AG47" s="269">
        <f>IFERROR(IF(-SUM(AG$20:AG46)+AG$15&lt;0.000001,0,IF($C47&gt;='H-32A-WP06 - Debt Service'!AD$24,'H-32A-WP06 - Debt Service'!AD$27/12,0)),"-")</f>
        <v>0</v>
      </c>
      <c r="AH47" s="269">
        <f>IFERROR(IF(-SUM(AH$20:AH46)+AH$15&lt;0.000001,0,IF($C47&gt;='H-32A-WP06 - Debt Service'!AE$24,'H-32A-WP06 - Debt Service'!AE$27/12,0)),"-")</f>
        <v>0</v>
      </c>
      <c r="AI47" s="269">
        <f>IFERROR(IF(-SUM(AI$20:AI46)+AI$15&lt;0.000001,0,IF($C47&gt;='H-32A-WP06 - Debt Service'!AF$24,'H-32A-WP06 - Debt Service'!AF$27/12,0)),"-")</f>
        <v>0</v>
      </c>
      <c r="AJ47" s="269">
        <f>IFERROR(IF(-SUM(AJ$20:AJ46)+AJ$15&lt;0.000001,0,IF($C47&gt;='H-32A-WP06 - Debt Service'!AG$24,'H-32A-WP06 - Debt Service'!AG$27/12,0)),"-")</f>
        <v>0</v>
      </c>
    </row>
    <row r="48" spans="2:36" hidden="1">
      <c r="B48" s="260">
        <f t="shared" si="4"/>
        <v>2025</v>
      </c>
      <c r="C48" s="281">
        <f t="shared" si="6"/>
        <v>45778</v>
      </c>
      <c r="D48" s="281"/>
      <c r="E48" s="269">
        <f>IFERROR(IF(-SUM(E$20:E47)+E$15&lt;0.000001,0,IF($C48&gt;='H-32A-WP06 - Debt Service'!C$24,'H-32A-WP06 - Debt Service'!C$27/12,0)),"-")</f>
        <v>0</v>
      </c>
      <c r="F48" s="269">
        <f>IFERROR(IF(-SUM(F$20:F47)+F$15&lt;0.000001,0,IF($C48&gt;='H-32A-WP06 - Debt Service'!D$24,'H-32A-WP06 - Debt Service'!D$27/12,0)),"-")</f>
        <v>0</v>
      </c>
      <c r="G48" s="269">
        <f>IFERROR(IF(-SUM(G$20:G47)+G$15&lt;0.000001,0,IF($C48&gt;='H-32A-WP06 - Debt Service'!E$24,'H-32A-WP06 - Debt Service'!E$27/12,0)),"-")</f>
        <v>0</v>
      </c>
      <c r="H48" s="269">
        <f>IFERROR(IF(-SUM(H$20:H47)+H$15&lt;0.000001,0,IF($C48&gt;='H-32A-WP06 - Debt Service'!F$24,'H-32A-WP06 - Debt Service'!F$27/12,0)),"-")</f>
        <v>0</v>
      </c>
      <c r="I48" s="269">
        <f>IFERROR(IF(-SUM(I$20:I47)+I$15&lt;0.000001,0,IF($C48&gt;='H-32A-WP06 - Debt Service'!G$24,'H-32A-WP06 - Debt Service'!#REF!/12,0)),"-")</f>
        <v>0</v>
      </c>
      <c r="J48" s="269">
        <f>IFERROR(IF(-SUM(J$20:J47)+J$15&lt;0.000001,0,IF($C48&gt;='H-32A-WP06 - Debt Service'!H$24,'H-32A-WP06 - Debt Service'!H$27/12,0)),"-")</f>
        <v>0</v>
      </c>
      <c r="K48" s="269">
        <f>IFERROR(IF(-SUM(K$20:K47)+K$15&lt;0.000001,0,IF($C48&gt;='H-32A-WP06 - Debt Service'!I$24,'H-32A-WP06 - Debt Service'!I$27/12,0)),"-")</f>
        <v>0</v>
      </c>
      <c r="L48" s="269">
        <f>IFERROR(IF(-SUM(L$20:L47)+L$15&lt;0.000001,0,IF($C48&gt;='H-32A-WP06 - Debt Service'!J$24,'H-32A-WP06 - Debt Service'!J$27/12,0)),"-")</f>
        <v>0</v>
      </c>
      <c r="M48" s="269">
        <f>IFERROR(IF(-SUM(M$20:M47)+M$15&lt;0.000001,0,IF($C48&gt;='H-32A-WP06 - Debt Service'!L$24,'H-32A-WP06 - Debt Service'!L$27/12,0)),"-")</f>
        <v>0</v>
      </c>
      <c r="N48" s="269">
        <v>0</v>
      </c>
      <c r="O48" s="269">
        <v>0</v>
      </c>
      <c r="P48" s="269">
        <v>0</v>
      </c>
      <c r="Q48" s="269">
        <f>IFERROR(IF(-SUM(Q$20:Q47)+Q$15&lt;0.000001,0,IF($C48&gt;='H-32A-WP06 - Debt Service'!#REF!,'H-32A-WP06 - Debt Service'!#REF!/12,0)),"-")</f>
        <v>0</v>
      </c>
      <c r="R48" s="269"/>
      <c r="S48" s="269"/>
      <c r="T48" s="269"/>
      <c r="U48" s="269"/>
      <c r="V48" s="269"/>
      <c r="X48" s="260">
        <f t="shared" si="5"/>
        <v>2025</v>
      </c>
      <c r="Y48" s="281">
        <f t="shared" si="7"/>
        <v>45778</v>
      </c>
      <c r="Z48" s="281"/>
      <c r="AA48" s="269">
        <f>IFERROR(IF(-SUM(AA$20:AA47)+AA$15&lt;0.000001,0,IF($C48&gt;='H-32A-WP06 - Debt Service'!X$24,'H-32A-WP06 - Debt Service'!X$27/12,0)),"-")</f>
        <v>0</v>
      </c>
      <c r="AB48" s="269">
        <f>IFERROR(IF(-SUM(AB$20:AB47)+AB$15&lt;0.000001,0,IF($C48&gt;='H-32A-WP06 - Debt Service'!Y$24,'H-32A-WP06 - Debt Service'!Y$27/12,0)),"-")</f>
        <v>0</v>
      </c>
      <c r="AC48" s="269">
        <f>IFERROR(IF(-SUM(AC$20:AC47)+AC$15&lt;0.000001,0,IF($C48&gt;='H-32A-WP06 - Debt Service'!Z$24,'H-32A-WP06 - Debt Service'!Z$27/12,0)),"-")</f>
        <v>0</v>
      </c>
      <c r="AD48" s="269">
        <f>IFERROR(IF(-SUM(AD$20:AD47)+AD$15&lt;0.000001,0,IF($C48&gt;='H-32A-WP06 - Debt Service'!AA$24,'H-32A-WP06 - Debt Service'!AA$27/12,0)),"-")</f>
        <v>0</v>
      </c>
      <c r="AE48" s="269">
        <f>IFERROR(IF(-SUM(AE$20:AE47)+AE$15&lt;0.000001,0,IF($C48&gt;='H-32A-WP06 - Debt Service'!AB$24,'H-32A-WP06 - Debt Service'!AB$27/12,0)),"-")</f>
        <v>0</v>
      </c>
      <c r="AF48" s="269">
        <f>IFERROR(IF(-SUM(AF$20:AF47)+AF$15&lt;0.000001,0,IF($C48&gt;='H-32A-WP06 - Debt Service'!AC$24,'H-32A-WP06 - Debt Service'!AC$27/12,0)),"-")</f>
        <v>0</v>
      </c>
      <c r="AG48" s="269">
        <f>IFERROR(IF(-SUM(AG$20:AG47)+AG$15&lt;0.000001,0,IF($C48&gt;='H-32A-WP06 - Debt Service'!AD$24,'H-32A-WP06 - Debt Service'!AD$27/12,0)),"-")</f>
        <v>0</v>
      </c>
      <c r="AH48" s="269">
        <f>IFERROR(IF(-SUM(AH$20:AH47)+AH$15&lt;0.000001,0,IF($C48&gt;='H-32A-WP06 - Debt Service'!AE$24,'H-32A-WP06 - Debt Service'!AE$27/12,0)),"-")</f>
        <v>0</v>
      </c>
      <c r="AI48" s="269">
        <f>IFERROR(IF(-SUM(AI$20:AI47)+AI$15&lt;0.000001,0,IF($C48&gt;='H-32A-WP06 - Debt Service'!AF$24,'H-32A-WP06 - Debt Service'!AF$27/12,0)),"-")</f>
        <v>0</v>
      </c>
      <c r="AJ48" s="269">
        <f>IFERROR(IF(-SUM(AJ$20:AJ47)+AJ$15&lt;0.000001,0,IF($C48&gt;='H-32A-WP06 - Debt Service'!AG$24,'H-32A-WP06 - Debt Service'!AG$27/12,0)),"-")</f>
        <v>0</v>
      </c>
    </row>
    <row r="49" spans="2:36" hidden="1">
      <c r="B49" s="260">
        <f t="shared" si="4"/>
        <v>2025</v>
      </c>
      <c r="C49" s="281">
        <f t="shared" si="6"/>
        <v>45809</v>
      </c>
      <c r="D49" s="281"/>
      <c r="E49" s="269">
        <f>IFERROR(IF(-SUM(E$20:E48)+E$15&lt;0.000001,0,IF($C49&gt;='H-32A-WP06 - Debt Service'!C$24,'H-32A-WP06 - Debt Service'!C$27/12,0)),"-")</f>
        <v>0</v>
      </c>
      <c r="F49" s="269">
        <f>IFERROR(IF(-SUM(F$20:F48)+F$15&lt;0.000001,0,IF($C49&gt;='H-32A-WP06 - Debt Service'!D$24,'H-32A-WP06 - Debt Service'!D$27/12,0)),"-")</f>
        <v>0</v>
      </c>
      <c r="G49" s="269">
        <f>IFERROR(IF(-SUM(G$20:G48)+G$15&lt;0.000001,0,IF($C49&gt;='H-32A-WP06 - Debt Service'!E$24,'H-32A-WP06 - Debt Service'!E$27/12,0)),"-")</f>
        <v>0</v>
      </c>
      <c r="H49" s="269">
        <f>IFERROR(IF(-SUM(H$20:H48)+H$15&lt;0.000001,0,IF($C49&gt;='H-32A-WP06 - Debt Service'!F$24,'H-32A-WP06 - Debt Service'!F$27/12,0)),"-")</f>
        <v>0</v>
      </c>
      <c r="I49" s="269">
        <f>IFERROR(IF(-SUM(I$20:I48)+I$15&lt;0.000001,0,IF($C49&gt;='H-32A-WP06 - Debt Service'!G$24,'H-32A-WP06 - Debt Service'!#REF!/12,0)),"-")</f>
        <v>0</v>
      </c>
      <c r="J49" s="269">
        <f>IFERROR(IF(-SUM(J$20:J48)+J$15&lt;0.000001,0,IF($C49&gt;='H-32A-WP06 - Debt Service'!H$24,'H-32A-WP06 - Debt Service'!H$27/12,0)),"-")</f>
        <v>0</v>
      </c>
      <c r="K49" s="269">
        <f>IFERROR(IF(-SUM(K$20:K48)+K$15&lt;0.000001,0,IF($C49&gt;='H-32A-WP06 - Debt Service'!I$24,'H-32A-WP06 - Debt Service'!I$27/12,0)),"-")</f>
        <v>0</v>
      </c>
      <c r="L49" s="269">
        <f>IFERROR(IF(-SUM(L$20:L48)+L$15&lt;0.000001,0,IF($C49&gt;='H-32A-WP06 - Debt Service'!J$24,'H-32A-WP06 - Debt Service'!J$27/12,0)),"-")</f>
        <v>0</v>
      </c>
      <c r="M49" s="269">
        <f>IFERROR(IF(-SUM(M$20:M48)+M$15&lt;0.000001,0,IF($C49&gt;='H-32A-WP06 - Debt Service'!L$24,'H-32A-WP06 - Debt Service'!L$27/12,0)),"-")</f>
        <v>0</v>
      </c>
      <c r="N49" s="269">
        <v>0</v>
      </c>
      <c r="O49" s="269">
        <v>0</v>
      </c>
      <c r="P49" s="269">
        <v>0</v>
      </c>
      <c r="Q49" s="269">
        <f>IFERROR(IF(-SUM(Q$20:Q48)+Q$15&lt;0.000001,0,IF($C49&gt;='H-32A-WP06 - Debt Service'!#REF!,'H-32A-WP06 - Debt Service'!#REF!/12,0)),"-")</f>
        <v>0</v>
      </c>
      <c r="R49" s="269"/>
      <c r="S49" s="269"/>
      <c r="T49" s="269"/>
      <c r="U49" s="269"/>
      <c r="V49" s="269"/>
      <c r="X49" s="260">
        <f t="shared" si="5"/>
        <v>2025</v>
      </c>
      <c r="Y49" s="281">
        <f t="shared" si="7"/>
        <v>45809</v>
      </c>
      <c r="Z49" s="281"/>
      <c r="AA49" s="269">
        <f>IFERROR(IF(-SUM(AA$20:AA48)+AA$15&lt;0.000001,0,IF($C49&gt;='H-32A-WP06 - Debt Service'!X$24,'H-32A-WP06 - Debt Service'!X$27/12,0)),"-")</f>
        <v>0</v>
      </c>
      <c r="AB49" s="269">
        <f>IFERROR(IF(-SUM(AB$20:AB48)+AB$15&lt;0.000001,0,IF($C49&gt;='H-32A-WP06 - Debt Service'!Y$24,'H-32A-WP06 - Debt Service'!Y$27/12,0)),"-")</f>
        <v>0</v>
      </c>
      <c r="AC49" s="269">
        <f>IFERROR(IF(-SUM(AC$20:AC48)+AC$15&lt;0.000001,0,IF($C49&gt;='H-32A-WP06 - Debt Service'!Z$24,'H-32A-WP06 - Debt Service'!Z$27/12,0)),"-")</f>
        <v>0</v>
      </c>
      <c r="AD49" s="269">
        <f>IFERROR(IF(-SUM(AD$20:AD48)+AD$15&lt;0.000001,0,IF($C49&gt;='H-32A-WP06 - Debt Service'!AA$24,'H-32A-WP06 - Debt Service'!AA$27/12,0)),"-")</f>
        <v>0</v>
      </c>
      <c r="AE49" s="269">
        <f>IFERROR(IF(-SUM(AE$20:AE48)+AE$15&lt;0.000001,0,IF($C49&gt;='H-32A-WP06 - Debt Service'!AB$24,'H-32A-WP06 - Debt Service'!AB$27/12,0)),"-")</f>
        <v>0</v>
      </c>
      <c r="AF49" s="269">
        <f>IFERROR(IF(-SUM(AF$20:AF48)+AF$15&lt;0.000001,0,IF($C49&gt;='H-32A-WP06 - Debt Service'!AC$24,'H-32A-WP06 - Debt Service'!AC$27/12,0)),"-")</f>
        <v>0</v>
      </c>
      <c r="AG49" s="269">
        <f>IFERROR(IF(-SUM(AG$20:AG48)+AG$15&lt;0.000001,0,IF($C49&gt;='H-32A-WP06 - Debt Service'!AD$24,'H-32A-WP06 - Debt Service'!AD$27/12,0)),"-")</f>
        <v>0</v>
      </c>
      <c r="AH49" s="269">
        <f>IFERROR(IF(-SUM(AH$20:AH48)+AH$15&lt;0.000001,0,IF($C49&gt;='H-32A-WP06 - Debt Service'!AE$24,'H-32A-WP06 - Debt Service'!AE$27/12,0)),"-")</f>
        <v>0</v>
      </c>
      <c r="AI49" s="269">
        <f>IFERROR(IF(-SUM(AI$20:AI48)+AI$15&lt;0.000001,0,IF($C49&gt;='H-32A-WP06 - Debt Service'!AF$24,'H-32A-WP06 - Debt Service'!AF$27/12,0)),"-")</f>
        <v>0</v>
      </c>
      <c r="AJ49" s="269">
        <f>IFERROR(IF(-SUM(AJ$20:AJ48)+AJ$15&lt;0.000001,0,IF($C49&gt;='H-32A-WP06 - Debt Service'!AG$24,'H-32A-WP06 - Debt Service'!AG$27/12,0)),"-")</f>
        <v>0</v>
      </c>
    </row>
    <row r="50" spans="2:36" hidden="1">
      <c r="B50" s="260">
        <f t="shared" si="4"/>
        <v>2025</v>
      </c>
      <c r="C50" s="281">
        <f t="shared" si="6"/>
        <v>45839</v>
      </c>
      <c r="D50" s="281"/>
      <c r="E50" s="269">
        <f>IFERROR(IF(-SUM(E$20:E49)+E$15&lt;0.000001,0,IF($C50&gt;='H-32A-WP06 - Debt Service'!C$24,'H-32A-WP06 - Debt Service'!C$27/12,0)),"-")</f>
        <v>0</v>
      </c>
      <c r="F50" s="269">
        <f>IFERROR(IF(-SUM(F$20:F49)+F$15&lt;0.000001,0,IF($C50&gt;='H-32A-WP06 - Debt Service'!D$24,'H-32A-WP06 - Debt Service'!D$27/12,0)),"-")</f>
        <v>0</v>
      </c>
      <c r="G50" s="269">
        <f>IFERROR(IF(-SUM(G$20:G49)+G$15&lt;0.000001,0,IF($C50&gt;='H-32A-WP06 - Debt Service'!E$24,'H-32A-WP06 - Debt Service'!E$27/12,0)),"-")</f>
        <v>0</v>
      </c>
      <c r="H50" s="269">
        <f>IFERROR(IF(-SUM(H$20:H49)+H$15&lt;0.000001,0,IF($C50&gt;='H-32A-WP06 - Debt Service'!F$24,'H-32A-WP06 - Debt Service'!F$27/12,0)),"-")</f>
        <v>0</v>
      </c>
      <c r="I50" s="269">
        <f>IFERROR(IF(-SUM(I$20:I49)+I$15&lt;0.000001,0,IF($C50&gt;='H-32A-WP06 - Debt Service'!G$24,'H-32A-WP06 - Debt Service'!#REF!/12,0)),"-")</f>
        <v>0</v>
      </c>
      <c r="J50" s="269">
        <f>IFERROR(IF(-SUM(J$20:J49)+J$15&lt;0.000001,0,IF($C50&gt;='H-32A-WP06 - Debt Service'!H$24,'H-32A-WP06 - Debt Service'!H$27/12,0)),"-")</f>
        <v>0</v>
      </c>
      <c r="K50" s="269">
        <f>IFERROR(IF(-SUM(K$20:K49)+K$15&lt;0.000001,0,IF($C50&gt;='H-32A-WP06 - Debt Service'!I$24,'H-32A-WP06 - Debt Service'!I$27/12,0)),"-")</f>
        <v>0</v>
      </c>
      <c r="L50" s="269">
        <f>IFERROR(IF(-SUM(L$20:L49)+L$15&lt;0.000001,0,IF($C50&gt;='H-32A-WP06 - Debt Service'!J$24,'H-32A-WP06 - Debt Service'!J$27/12,0)),"-")</f>
        <v>0</v>
      </c>
      <c r="M50" s="269">
        <f>IFERROR(IF(-SUM(M$20:M49)+M$15&lt;0.000001,0,IF($C50&gt;='H-32A-WP06 - Debt Service'!L$24,'H-32A-WP06 - Debt Service'!L$27/12,0)),"-")</f>
        <v>0</v>
      </c>
      <c r="N50" s="269">
        <v>0</v>
      </c>
      <c r="O50" s="269">
        <v>0</v>
      </c>
      <c r="P50" s="269">
        <v>0</v>
      </c>
      <c r="Q50" s="269">
        <f>IFERROR(IF(-SUM(Q$20:Q49)+Q$15&lt;0.000001,0,IF($C50&gt;='H-32A-WP06 - Debt Service'!#REF!,'H-32A-WP06 - Debt Service'!#REF!/12,0)),"-")</f>
        <v>0</v>
      </c>
      <c r="R50" s="269"/>
      <c r="S50" s="269"/>
      <c r="T50" s="269"/>
      <c r="U50" s="269"/>
      <c r="V50" s="269"/>
      <c r="X50" s="260">
        <f t="shared" si="5"/>
        <v>2025</v>
      </c>
      <c r="Y50" s="281">
        <f t="shared" si="7"/>
        <v>45839</v>
      </c>
      <c r="Z50" s="281"/>
      <c r="AA50" s="269">
        <f>IFERROR(IF(-SUM(AA$20:AA49)+AA$15&lt;0.000001,0,IF($C50&gt;='H-32A-WP06 - Debt Service'!X$24,'H-32A-WP06 - Debt Service'!X$27/12,0)),"-")</f>
        <v>0</v>
      </c>
      <c r="AB50" s="269">
        <f>IFERROR(IF(-SUM(AB$20:AB49)+AB$15&lt;0.000001,0,IF($C50&gt;='H-32A-WP06 - Debt Service'!Y$24,'H-32A-WP06 - Debt Service'!Y$27/12,0)),"-")</f>
        <v>0</v>
      </c>
      <c r="AC50" s="269">
        <f>IFERROR(IF(-SUM(AC$20:AC49)+AC$15&lt;0.000001,0,IF($C50&gt;='H-32A-WP06 - Debt Service'!Z$24,'H-32A-WP06 - Debt Service'!Z$27/12,0)),"-")</f>
        <v>0</v>
      </c>
      <c r="AD50" s="269">
        <f>IFERROR(IF(-SUM(AD$20:AD49)+AD$15&lt;0.000001,0,IF($C50&gt;='H-32A-WP06 - Debt Service'!AA$24,'H-32A-WP06 - Debt Service'!AA$27/12,0)),"-")</f>
        <v>0</v>
      </c>
      <c r="AE50" s="269">
        <f>IFERROR(IF(-SUM(AE$20:AE49)+AE$15&lt;0.000001,0,IF($C50&gt;='H-32A-WP06 - Debt Service'!AB$24,'H-32A-WP06 - Debt Service'!AB$27/12,0)),"-")</f>
        <v>0</v>
      </c>
      <c r="AF50" s="269">
        <f>IFERROR(IF(-SUM(AF$20:AF49)+AF$15&lt;0.000001,0,IF($C50&gt;='H-32A-WP06 - Debt Service'!AC$24,'H-32A-WP06 - Debt Service'!AC$27/12,0)),"-")</f>
        <v>0</v>
      </c>
      <c r="AG50" s="269">
        <f>IFERROR(IF(-SUM(AG$20:AG49)+AG$15&lt;0.000001,0,IF($C50&gt;='H-32A-WP06 - Debt Service'!AD$24,'H-32A-WP06 - Debt Service'!AD$27/12,0)),"-")</f>
        <v>0</v>
      </c>
      <c r="AH50" s="269">
        <f>IFERROR(IF(-SUM(AH$20:AH49)+AH$15&lt;0.000001,0,IF($C50&gt;='H-32A-WP06 - Debt Service'!AE$24,'H-32A-WP06 - Debt Service'!AE$27/12,0)),"-")</f>
        <v>0</v>
      </c>
      <c r="AI50" s="269">
        <f>IFERROR(IF(-SUM(AI$20:AI49)+AI$15&lt;0.000001,0,IF($C50&gt;='H-32A-WP06 - Debt Service'!AF$24,'H-32A-WP06 - Debt Service'!AF$27/12,0)),"-")</f>
        <v>0</v>
      </c>
      <c r="AJ50" s="269">
        <f>IFERROR(IF(-SUM(AJ$20:AJ49)+AJ$15&lt;0.000001,0,IF($C50&gt;='H-32A-WP06 - Debt Service'!AG$24,'H-32A-WP06 - Debt Service'!AG$27/12,0)),"-")</f>
        <v>0</v>
      </c>
    </row>
    <row r="51" spans="2:36" hidden="1">
      <c r="B51" s="260">
        <f t="shared" si="4"/>
        <v>2025</v>
      </c>
      <c r="C51" s="281">
        <f t="shared" si="6"/>
        <v>45870</v>
      </c>
      <c r="D51" s="281"/>
      <c r="E51" s="269">
        <f>IFERROR(IF(-SUM(E$20:E50)+E$15&lt;0.000001,0,IF($C51&gt;='H-32A-WP06 - Debt Service'!C$24,'H-32A-WP06 - Debt Service'!C$27/12,0)),"-")</f>
        <v>0</v>
      </c>
      <c r="F51" s="269">
        <f>IFERROR(IF(-SUM(F$20:F50)+F$15&lt;0.000001,0,IF($C51&gt;='H-32A-WP06 - Debt Service'!D$24,'H-32A-WP06 - Debt Service'!D$27/12,0)),"-")</f>
        <v>0</v>
      </c>
      <c r="G51" s="269">
        <f>IFERROR(IF(-SUM(G$20:G50)+G$15&lt;0.000001,0,IF($C51&gt;='H-32A-WP06 - Debt Service'!E$24,'H-32A-WP06 - Debt Service'!E$27/12,0)),"-")</f>
        <v>0</v>
      </c>
      <c r="H51" s="269">
        <f>IFERROR(IF(-SUM(H$20:H50)+H$15&lt;0.000001,0,IF($C51&gt;='H-32A-WP06 - Debt Service'!F$24,'H-32A-WP06 - Debt Service'!F$27/12,0)),"-")</f>
        <v>0</v>
      </c>
      <c r="I51" s="269">
        <f>IFERROR(IF(-SUM(I$20:I50)+I$15&lt;0.000001,0,IF($C51&gt;='H-32A-WP06 - Debt Service'!G$24,'H-32A-WP06 - Debt Service'!#REF!/12,0)),"-")</f>
        <v>0</v>
      </c>
      <c r="J51" s="269">
        <f>IFERROR(IF(-SUM(J$20:J50)+J$15&lt;0.000001,0,IF($C51&gt;='H-32A-WP06 - Debt Service'!H$24,'H-32A-WP06 - Debt Service'!H$27/12,0)),"-")</f>
        <v>0</v>
      </c>
      <c r="K51" s="269">
        <f>IFERROR(IF(-SUM(K$20:K50)+K$15&lt;0.000001,0,IF($C51&gt;='H-32A-WP06 - Debt Service'!I$24,'H-32A-WP06 - Debt Service'!I$27/12,0)),"-")</f>
        <v>0</v>
      </c>
      <c r="L51" s="269">
        <f>IFERROR(IF(-SUM(L$20:L50)+L$15&lt;0.000001,0,IF($C51&gt;='H-32A-WP06 - Debt Service'!J$24,'H-32A-WP06 - Debt Service'!J$27/12,0)),"-")</f>
        <v>0</v>
      </c>
      <c r="M51" s="269">
        <f>IFERROR(IF(-SUM(M$20:M50)+M$15&lt;0.000001,0,IF($C51&gt;='H-32A-WP06 - Debt Service'!L$24,'H-32A-WP06 - Debt Service'!L$27/12,0)),"-")</f>
        <v>0</v>
      </c>
      <c r="N51" s="269">
        <v>0</v>
      </c>
      <c r="O51" s="269">
        <v>0</v>
      </c>
      <c r="P51" s="269">
        <v>0</v>
      </c>
      <c r="Q51" s="269">
        <f>IFERROR(IF(-SUM(Q$20:Q50)+Q$15&lt;0.000001,0,IF($C51&gt;='H-32A-WP06 - Debt Service'!#REF!,'H-32A-WP06 - Debt Service'!#REF!/12,0)),"-")</f>
        <v>0</v>
      </c>
      <c r="R51" s="269"/>
      <c r="S51" s="269"/>
      <c r="T51" s="269"/>
      <c r="U51" s="269"/>
      <c r="V51" s="269"/>
      <c r="X51" s="260">
        <f t="shared" si="5"/>
        <v>2025</v>
      </c>
      <c r="Y51" s="281">
        <f t="shared" si="7"/>
        <v>45870</v>
      </c>
      <c r="Z51" s="281"/>
      <c r="AA51" s="269">
        <f>IFERROR(IF(-SUM(AA$20:AA50)+AA$15&lt;0.000001,0,IF($C51&gt;='H-32A-WP06 - Debt Service'!X$24,'H-32A-WP06 - Debt Service'!X$27/12,0)),"-")</f>
        <v>0</v>
      </c>
      <c r="AB51" s="269">
        <f>IFERROR(IF(-SUM(AB$20:AB50)+AB$15&lt;0.000001,0,IF($C51&gt;='H-32A-WP06 - Debt Service'!Y$24,'H-32A-WP06 - Debt Service'!Y$27/12,0)),"-")</f>
        <v>0</v>
      </c>
      <c r="AC51" s="269">
        <f>IFERROR(IF(-SUM(AC$20:AC50)+AC$15&lt;0.000001,0,IF($C51&gt;='H-32A-WP06 - Debt Service'!Z$24,'H-32A-WP06 - Debt Service'!Z$27/12,0)),"-")</f>
        <v>0</v>
      </c>
      <c r="AD51" s="269">
        <f>IFERROR(IF(-SUM(AD$20:AD50)+AD$15&lt;0.000001,0,IF($C51&gt;='H-32A-WP06 - Debt Service'!AA$24,'H-32A-WP06 - Debt Service'!AA$27/12,0)),"-")</f>
        <v>0</v>
      </c>
      <c r="AE51" s="269">
        <f>IFERROR(IF(-SUM(AE$20:AE50)+AE$15&lt;0.000001,0,IF($C51&gt;='H-32A-WP06 - Debt Service'!AB$24,'H-32A-WP06 - Debt Service'!AB$27/12,0)),"-")</f>
        <v>0</v>
      </c>
      <c r="AF51" s="269">
        <f>IFERROR(IF(-SUM(AF$20:AF50)+AF$15&lt;0.000001,0,IF($C51&gt;='H-32A-WP06 - Debt Service'!AC$24,'H-32A-WP06 - Debt Service'!AC$27/12,0)),"-")</f>
        <v>0</v>
      </c>
      <c r="AG51" s="269">
        <f>IFERROR(IF(-SUM(AG$20:AG50)+AG$15&lt;0.000001,0,IF($C51&gt;='H-32A-WP06 - Debt Service'!AD$24,'H-32A-WP06 - Debt Service'!AD$27/12,0)),"-")</f>
        <v>0</v>
      </c>
      <c r="AH51" s="269">
        <f>IFERROR(IF(-SUM(AH$20:AH50)+AH$15&lt;0.000001,0,IF($C51&gt;='H-32A-WP06 - Debt Service'!AE$24,'H-32A-WP06 - Debt Service'!AE$27/12,0)),"-")</f>
        <v>0</v>
      </c>
      <c r="AI51" s="269">
        <f>IFERROR(IF(-SUM(AI$20:AI50)+AI$15&lt;0.000001,0,IF($C51&gt;='H-32A-WP06 - Debt Service'!AF$24,'H-32A-WP06 - Debt Service'!AF$27/12,0)),"-")</f>
        <v>0</v>
      </c>
      <c r="AJ51" s="269">
        <f>IFERROR(IF(-SUM(AJ$20:AJ50)+AJ$15&lt;0.000001,0,IF($C51&gt;='H-32A-WP06 - Debt Service'!AG$24,'H-32A-WP06 - Debt Service'!AG$27/12,0)),"-")</f>
        <v>0</v>
      </c>
    </row>
    <row r="52" spans="2:36" hidden="1">
      <c r="B52" s="260">
        <f t="shared" si="4"/>
        <v>2025</v>
      </c>
      <c r="C52" s="281">
        <f t="shared" si="6"/>
        <v>45901</v>
      </c>
      <c r="D52" s="281"/>
      <c r="E52" s="269">
        <f>IFERROR(IF(-SUM(E$20:E51)+E$15&lt;0.000001,0,IF($C52&gt;='H-32A-WP06 - Debt Service'!C$24,'H-32A-WP06 - Debt Service'!C$27/12,0)),"-")</f>
        <v>0</v>
      </c>
      <c r="F52" s="269">
        <f>IFERROR(IF(-SUM(F$20:F51)+F$15&lt;0.000001,0,IF($C52&gt;='H-32A-WP06 - Debt Service'!D$24,'H-32A-WP06 - Debt Service'!D$27/12,0)),"-")</f>
        <v>0</v>
      </c>
      <c r="G52" s="269">
        <f>IFERROR(IF(-SUM(G$20:G51)+G$15&lt;0.000001,0,IF($C52&gt;='H-32A-WP06 - Debt Service'!E$24,'H-32A-WP06 - Debt Service'!E$27/12,0)),"-")</f>
        <v>0</v>
      </c>
      <c r="H52" s="269">
        <f>IFERROR(IF(-SUM(H$20:H51)+H$15&lt;0.000001,0,IF($C52&gt;='H-32A-WP06 - Debt Service'!F$24,'H-32A-WP06 - Debt Service'!F$27/12,0)),"-")</f>
        <v>0</v>
      </c>
      <c r="I52" s="269">
        <f>IFERROR(IF(-SUM(I$20:I51)+I$15&lt;0.000001,0,IF($C52&gt;='H-32A-WP06 - Debt Service'!G$24,'H-32A-WP06 - Debt Service'!#REF!/12,0)),"-")</f>
        <v>0</v>
      </c>
      <c r="J52" s="269">
        <f>IFERROR(IF(-SUM(J$20:J51)+J$15&lt;0.000001,0,IF($C52&gt;='H-32A-WP06 - Debt Service'!H$24,'H-32A-WP06 - Debt Service'!H$27/12,0)),"-")</f>
        <v>0</v>
      </c>
      <c r="K52" s="269">
        <f>IFERROR(IF(-SUM(K$20:K51)+K$15&lt;0.000001,0,IF($C52&gt;='H-32A-WP06 - Debt Service'!I$24,'H-32A-WP06 - Debt Service'!I$27/12,0)),"-")</f>
        <v>0</v>
      </c>
      <c r="L52" s="269">
        <f>IFERROR(IF(-SUM(L$20:L51)+L$15&lt;0.000001,0,IF($C52&gt;='H-32A-WP06 - Debt Service'!J$24,'H-32A-WP06 - Debt Service'!J$27/12,0)),"-")</f>
        <v>0</v>
      </c>
      <c r="M52" s="269">
        <f>IFERROR(IF(-SUM(M$20:M51)+M$15&lt;0.000001,0,IF($C52&gt;='H-32A-WP06 - Debt Service'!L$24,'H-32A-WP06 - Debt Service'!L$27/12,0)),"-")</f>
        <v>0</v>
      </c>
      <c r="N52" s="269">
        <v>0</v>
      </c>
      <c r="O52" s="269">
        <v>0</v>
      </c>
      <c r="P52" s="269">
        <v>0</v>
      </c>
      <c r="Q52" s="269">
        <f>IFERROR(IF(-SUM(Q$20:Q51)+Q$15&lt;0.000001,0,IF($C52&gt;='H-32A-WP06 - Debt Service'!#REF!,'H-32A-WP06 - Debt Service'!#REF!/12,0)),"-")</f>
        <v>0</v>
      </c>
      <c r="R52" s="269"/>
      <c r="S52" s="269"/>
      <c r="T52" s="269"/>
      <c r="U52" s="269"/>
      <c r="V52" s="269"/>
      <c r="X52" s="260">
        <f t="shared" si="5"/>
        <v>2025</v>
      </c>
      <c r="Y52" s="281">
        <f t="shared" si="7"/>
        <v>45901</v>
      </c>
      <c r="Z52" s="281"/>
      <c r="AA52" s="269">
        <f>IFERROR(IF(-SUM(AA$20:AA51)+AA$15&lt;0.000001,0,IF($C52&gt;='H-32A-WP06 - Debt Service'!X$24,'H-32A-WP06 - Debt Service'!X$27/12,0)),"-")</f>
        <v>0</v>
      </c>
      <c r="AB52" s="269">
        <f>IFERROR(IF(-SUM(AB$20:AB51)+AB$15&lt;0.000001,0,IF($C52&gt;='H-32A-WP06 - Debt Service'!Y$24,'H-32A-WP06 - Debt Service'!Y$27/12,0)),"-")</f>
        <v>0</v>
      </c>
      <c r="AC52" s="269">
        <f>IFERROR(IF(-SUM(AC$20:AC51)+AC$15&lt;0.000001,0,IF($C52&gt;='H-32A-WP06 - Debt Service'!Z$24,'H-32A-WP06 - Debt Service'!Z$27/12,0)),"-")</f>
        <v>0</v>
      </c>
      <c r="AD52" s="269">
        <f>IFERROR(IF(-SUM(AD$20:AD51)+AD$15&lt;0.000001,0,IF($C52&gt;='H-32A-WP06 - Debt Service'!AA$24,'H-32A-WP06 - Debt Service'!AA$27/12,0)),"-")</f>
        <v>0</v>
      </c>
      <c r="AE52" s="269">
        <f>IFERROR(IF(-SUM(AE$20:AE51)+AE$15&lt;0.000001,0,IF($C52&gt;='H-32A-WP06 - Debt Service'!AB$24,'H-32A-WP06 - Debt Service'!AB$27/12,0)),"-")</f>
        <v>0</v>
      </c>
      <c r="AF52" s="269">
        <f>IFERROR(IF(-SUM(AF$20:AF51)+AF$15&lt;0.000001,0,IF($C52&gt;='H-32A-WP06 - Debt Service'!AC$24,'H-32A-WP06 - Debt Service'!AC$27/12,0)),"-")</f>
        <v>0</v>
      </c>
      <c r="AG52" s="269">
        <f>IFERROR(IF(-SUM(AG$20:AG51)+AG$15&lt;0.000001,0,IF($C52&gt;='H-32A-WP06 - Debt Service'!AD$24,'H-32A-WP06 - Debt Service'!AD$27/12,0)),"-")</f>
        <v>0</v>
      </c>
      <c r="AH52" s="269">
        <f>IFERROR(IF(-SUM(AH$20:AH51)+AH$15&lt;0.000001,0,IF($C52&gt;='H-32A-WP06 - Debt Service'!AE$24,'H-32A-WP06 - Debt Service'!AE$27/12,0)),"-")</f>
        <v>0</v>
      </c>
      <c r="AI52" s="269">
        <f>IFERROR(IF(-SUM(AI$20:AI51)+AI$15&lt;0.000001,0,IF($C52&gt;='H-32A-WP06 - Debt Service'!AF$24,'H-32A-WP06 - Debt Service'!AF$27/12,0)),"-")</f>
        <v>0</v>
      </c>
      <c r="AJ52" s="269">
        <f>IFERROR(IF(-SUM(AJ$20:AJ51)+AJ$15&lt;0.000001,0,IF($C52&gt;='H-32A-WP06 - Debt Service'!AG$24,'H-32A-WP06 - Debt Service'!AG$27/12,0)),"-")</f>
        <v>0</v>
      </c>
    </row>
    <row r="53" spans="2:36" hidden="1">
      <c r="B53" s="260">
        <f t="shared" si="4"/>
        <v>2025</v>
      </c>
      <c r="C53" s="281">
        <f t="shared" si="6"/>
        <v>45931</v>
      </c>
      <c r="D53" s="281"/>
      <c r="E53" s="269">
        <f>IFERROR(IF(-SUM(E$20:E52)+E$15&lt;0.000001,0,IF($C53&gt;='H-32A-WP06 - Debt Service'!C$24,'H-32A-WP06 - Debt Service'!C$27/12,0)),"-")</f>
        <v>0</v>
      </c>
      <c r="F53" s="269">
        <f>IFERROR(IF(-SUM(F$20:F52)+F$15&lt;0.000001,0,IF($C53&gt;='H-32A-WP06 - Debt Service'!D$24,'H-32A-WP06 - Debt Service'!D$27/12,0)),"-")</f>
        <v>0</v>
      </c>
      <c r="G53" s="269">
        <f>IFERROR(IF(-SUM(G$20:G52)+G$15&lt;0.000001,0,IF($C53&gt;='H-32A-WP06 - Debt Service'!E$24,'H-32A-WP06 - Debt Service'!E$27/12,0)),"-")</f>
        <v>0</v>
      </c>
      <c r="H53" s="269">
        <f>IFERROR(IF(-SUM(H$20:H52)+H$15&lt;0.000001,0,IF($C53&gt;='H-32A-WP06 - Debt Service'!F$24,'H-32A-WP06 - Debt Service'!F$27/12,0)),"-")</f>
        <v>0</v>
      </c>
      <c r="I53" s="269">
        <f>IFERROR(IF(-SUM(I$20:I52)+I$15&lt;0.000001,0,IF($C53&gt;='H-32A-WP06 - Debt Service'!G$24,'H-32A-WP06 - Debt Service'!#REF!/12,0)),"-")</f>
        <v>0</v>
      </c>
      <c r="J53" s="269">
        <f>IFERROR(IF(-SUM(J$20:J52)+J$15&lt;0.000001,0,IF($C53&gt;='H-32A-WP06 - Debt Service'!H$24,'H-32A-WP06 - Debt Service'!H$27/12,0)),"-")</f>
        <v>0</v>
      </c>
      <c r="K53" s="269">
        <f>IFERROR(IF(-SUM(K$20:K52)+K$15&lt;0.000001,0,IF($C53&gt;='H-32A-WP06 - Debt Service'!I$24,'H-32A-WP06 - Debt Service'!I$27/12,0)),"-")</f>
        <v>0</v>
      </c>
      <c r="L53" s="269">
        <f>IFERROR(IF(-SUM(L$20:L52)+L$15&lt;0.000001,0,IF($C53&gt;='H-32A-WP06 - Debt Service'!J$24,'H-32A-WP06 - Debt Service'!J$27/12,0)),"-")</f>
        <v>0</v>
      </c>
      <c r="M53" s="269">
        <f>IFERROR(IF(-SUM(M$20:M52)+M$15&lt;0.000001,0,IF($C53&gt;='H-32A-WP06 - Debt Service'!L$24,'H-32A-WP06 - Debt Service'!L$27/12,0)),"-")</f>
        <v>0</v>
      </c>
      <c r="N53" s="269">
        <v>0</v>
      </c>
      <c r="O53" s="269">
        <v>0</v>
      </c>
      <c r="P53" s="269">
        <v>0</v>
      </c>
      <c r="Q53" s="269">
        <f>IFERROR(IF(-SUM(Q$20:Q52)+Q$15&lt;0.000001,0,IF($C53&gt;='H-32A-WP06 - Debt Service'!#REF!,'H-32A-WP06 - Debt Service'!#REF!/12,0)),"-")</f>
        <v>0</v>
      </c>
      <c r="R53" s="269"/>
      <c r="S53" s="269"/>
      <c r="T53" s="269"/>
      <c r="U53" s="269"/>
      <c r="V53" s="269"/>
      <c r="X53" s="260">
        <f t="shared" si="5"/>
        <v>2025</v>
      </c>
      <c r="Y53" s="281">
        <f t="shared" si="7"/>
        <v>45931</v>
      </c>
      <c r="Z53" s="281"/>
      <c r="AA53" s="269">
        <f>IFERROR(IF(-SUM(AA$20:AA52)+AA$15&lt;0.000001,0,IF($C53&gt;='H-32A-WP06 - Debt Service'!X$24,'H-32A-WP06 - Debt Service'!X$27/12,0)),"-")</f>
        <v>0</v>
      </c>
      <c r="AB53" s="269">
        <f>IFERROR(IF(-SUM(AB$20:AB52)+AB$15&lt;0.000001,0,IF($C53&gt;='H-32A-WP06 - Debt Service'!Y$24,'H-32A-WP06 - Debt Service'!Y$27/12,0)),"-")</f>
        <v>0</v>
      </c>
      <c r="AC53" s="269">
        <f>IFERROR(IF(-SUM(AC$20:AC52)+AC$15&lt;0.000001,0,IF($C53&gt;='H-32A-WP06 - Debt Service'!Z$24,'H-32A-WP06 - Debt Service'!Z$27/12,0)),"-")</f>
        <v>0</v>
      </c>
      <c r="AD53" s="269">
        <f>IFERROR(IF(-SUM(AD$20:AD52)+AD$15&lt;0.000001,0,IF($C53&gt;='H-32A-WP06 - Debt Service'!AA$24,'H-32A-WP06 - Debt Service'!AA$27/12,0)),"-")</f>
        <v>0</v>
      </c>
      <c r="AE53" s="269">
        <f>IFERROR(IF(-SUM(AE$20:AE52)+AE$15&lt;0.000001,0,IF($C53&gt;='H-32A-WP06 - Debt Service'!AB$24,'H-32A-WP06 - Debt Service'!AB$27/12,0)),"-")</f>
        <v>0</v>
      </c>
      <c r="AF53" s="269">
        <f>IFERROR(IF(-SUM(AF$20:AF52)+AF$15&lt;0.000001,0,IF($C53&gt;='H-32A-WP06 - Debt Service'!AC$24,'H-32A-WP06 - Debt Service'!AC$27/12,0)),"-")</f>
        <v>0</v>
      </c>
      <c r="AG53" s="269">
        <f>IFERROR(IF(-SUM(AG$20:AG52)+AG$15&lt;0.000001,0,IF($C53&gt;='H-32A-WP06 - Debt Service'!AD$24,'H-32A-WP06 - Debt Service'!AD$27/12,0)),"-")</f>
        <v>0</v>
      </c>
      <c r="AH53" s="269">
        <f>IFERROR(IF(-SUM(AH$20:AH52)+AH$15&lt;0.000001,0,IF($C53&gt;='H-32A-WP06 - Debt Service'!AE$24,'H-32A-WP06 - Debt Service'!AE$27/12,0)),"-")</f>
        <v>0</v>
      </c>
      <c r="AI53" s="269">
        <f>IFERROR(IF(-SUM(AI$20:AI52)+AI$15&lt;0.000001,0,IF($C53&gt;='H-32A-WP06 - Debt Service'!AF$24,'H-32A-WP06 - Debt Service'!AF$27/12,0)),"-")</f>
        <v>0</v>
      </c>
      <c r="AJ53" s="269">
        <f>IFERROR(IF(-SUM(AJ$20:AJ52)+AJ$15&lt;0.000001,0,IF($C53&gt;='H-32A-WP06 - Debt Service'!AG$24,'H-32A-WP06 - Debt Service'!AG$27/12,0)),"-")</f>
        <v>0</v>
      </c>
    </row>
    <row r="54" spans="2:36" hidden="1">
      <c r="B54" s="260">
        <f t="shared" si="4"/>
        <v>2025</v>
      </c>
      <c r="C54" s="281">
        <f t="shared" si="6"/>
        <v>45962</v>
      </c>
      <c r="D54" s="281"/>
      <c r="E54" s="269">
        <f>IFERROR(IF(-SUM(E$20:E53)+E$15&lt;0.000001,0,IF($C54&gt;='H-32A-WP06 - Debt Service'!C$24,'H-32A-WP06 - Debt Service'!C$27/12,0)),"-")</f>
        <v>0</v>
      </c>
      <c r="F54" s="269">
        <f>IFERROR(IF(-SUM(F$20:F53)+F$15&lt;0.000001,0,IF($C54&gt;='H-32A-WP06 - Debt Service'!D$24,'H-32A-WP06 - Debt Service'!D$27/12,0)),"-")</f>
        <v>0</v>
      </c>
      <c r="G54" s="269">
        <f>IFERROR(IF(-SUM(G$20:G53)+G$15&lt;0.000001,0,IF($C54&gt;='H-32A-WP06 - Debt Service'!E$24,'H-32A-WP06 - Debt Service'!E$27/12,0)),"-")</f>
        <v>0</v>
      </c>
      <c r="H54" s="269">
        <f>IFERROR(IF(-SUM(H$20:H53)+H$15&lt;0.000001,0,IF($C54&gt;='H-32A-WP06 - Debt Service'!F$24,'H-32A-WP06 - Debt Service'!F$27/12,0)),"-")</f>
        <v>0</v>
      </c>
      <c r="I54" s="269">
        <f>IFERROR(IF(-SUM(I$20:I53)+I$15&lt;0.000001,0,IF($C54&gt;='H-32A-WP06 - Debt Service'!G$24,'H-32A-WP06 - Debt Service'!#REF!/12,0)),"-")</f>
        <v>0</v>
      </c>
      <c r="J54" s="269">
        <f>IFERROR(IF(-SUM(J$20:J53)+J$15&lt;0.000001,0,IF($C54&gt;='H-32A-WP06 - Debt Service'!H$24,'H-32A-WP06 - Debt Service'!H$27/12,0)),"-")</f>
        <v>0</v>
      </c>
      <c r="K54" s="269">
        <f>IFERROR(IF(-SUM(K$20:K53)+K$15&lt;0.000001,0,IF($C54&gt;='H-32A-WP06 - Debt Service'!I$24,'H-32A-WP06 - Debt Service'!I$27/12,0)),"-")</f>
        <v>0</v>
      </c>
      <c r="L54" s="269">
        <f>IFERROR(IF(-SUM(L$20:L53)+L$15&lt;0.000001,0,IF($C54&gt;='H-32A-WP06 - Debt Service'!J$24,'H-32A-WP06 - Debt Service'!J$27/12,0)),"-")</f>
        <v>0</v>
      </c>
      <c r="M54" s="269">
        <f>IFERROR(IF(-SUM(M$20:M53)+M$15&lt;0.000001,0,IF($C54&gt;='H-32A-WP06 - Debt Service'!L$24,'H-32A-WP06 - Debt Service'!L$27/12,0)),"-")</f>
        <v>0</v>
      </c>
      <c r="N54" s="269">
        <v>0</v>
      </c>
      <c r="O54" s="269">
        <v>0</v>
      </c>
      <c r="P54" s="269">
        <v>0</v>
      </c>
      <c r="Q54" s="269">
        <f>IFERROR(IF(-SUM(Q$20:Q53)+Q$15&lt;0.000001,0,IF($C54&gt;='H-32A-WP06 - Debt Service'!#REF!,'H-32A-WP06 - Debt Service'!#REF!/12,0)),"-")</f>
        <v>0</v>
      </c>
      <c r="R54" s="269"/>
      <c r="S54" s="269"/>
      <c r="T54" s="269"/>
      <c r="U54" s="269"/>
      <c r="V54" s="269"/>
      <c r="X54" s="260">
        <f t="shared" si="5"/>
        <v>2025</v>
      </c>
      <c r="Y54" s="281">
        <f t="shared" si="7"/>
        <v>45962</v>
      </c>
      <c r="Z54" s="281"/>
      <c r="AA54" s="269">
        <f>IFERROR(IF(-SUM(AA$20:AA53)+AA$15&lt;0.000001,0,IF($C54&gt;='H-32A-WP06 - Debt Service'!X$24,'H-32A-WP06 - Debt Service'!X$27/12,0)),"-")</f>
        <v>0</v>
      </c>
      <c r="AB54" s="269">
        <f>IFERROR(IF(-SUM(AB$20:AB53)+AB$15&lt;0.000001,0,IF($C54&gt;='H-32A-WP06 - Debt Service'!Y$24,'H-32A-WP06 - Debt Service'!Y$27/12,0)),"-")</f>
        <v>0</v>
      </c>
      <c r="AC54" s="269">
        <f>IFERROR(IF(-SUM(AC$20:AC53)+AC$15&lt;0.000001,0,IF($C54&gt;='H-32A-WP06 - Debt Service'!Z$24,'H-32A-WP06 - Debt Service'!Z$27/12,0)),"-")</f>
        <v>0</v>
      </c>
      <c r="AD54" s="269">
        <f>IFERROR(IF(-SUM(AD$20:AD53)+AD$15&lt;0.000001,0,IF($C54&gt;='H-32A-WP06 - Debt Service'!AA$24,'H-32A-WP06 - Debt Service'!AA$27/12,0)),"-")</f>
        <v>0</v>
      </c>
      <c r="AE54" s="269">
        <f>IFERROR(IF(-SUM(AE$20:AE53)+AE$15&lt;0.000001,0,IF($C54&gt;='H-32A-WP06 - Debt Service'!AB$24,'H-32A-WP06 - Debt Service'!AB$27/12,0)),"-")</f>
        <v>0</v>
      </c>
      <c r="AF54" s="269">
        <f>IFERROR(IF(-SUM(AF$20:AF53)+AF$15&lt;0.000001,0,IF($C54&gt;='H-32A-WP06 - Debt Service'!AC$24,'H-32A-WP06 - Debt Service'!AC$27/12,0)),"-")</f>
        <v>0</v>
      </c>
      <c r="AG54" s="269">
        <f>IFERROR(IF(-SUM(AG$20:AG53)+AG$15&lt;0.000001,0,IF($C54&gt;='H-32A-WP06 - Debt Service'!AD$24,'H-32A-WP06 - Debt Service'!AD$27/12,0)),"-")</f>
        <v>0</v>
      </c>
      <c r="AH54" s="269">
        <f>IFERROR(IF(-SUM(AH$20:AH53)+AH$15&lt;0.000001,0,IF($C54&gt;='H-32A-WP06 - Debt Service'!AE$24,'H-32A-WP06 - Debt Service'!AE$27/12,0)),"-")</f>
        <v>0</v>
      </c>
      <c r="AI54" s="269">
        <f>IFERROR(IF(-SUM(AI$20:AI53)+AI$15&lt;0.000001,0,IF($C54&gt;='H-32A-WP06 - Debt Service'!AF$24,'H-32A-WP06 - Debt Service'!AF$27/12,0)),"-")</f>
        <v>0</v>
      </c>
      <c r="AJ54" s="269">
        <f>IFERROR(IF(-SUM(AJ$20:AJ53)+AJ$15&lt;0.000001,0,IF($C54&gt;='H-32A-WP06 - Debt Service'!AG$24,'H-32A-WP06 - Debt Service'!AG$27/12,0)),"-")</f>
        <v>0</v>
      </c>
    </row>
    <row r="55" spans="2:36" hidden="1">
      <c r="B55" s="260">
        <f t="shared" si="4"/>
        <v>2025</v>
      </c>
      <c r="C55" s="281">
        <f t="shared" si="6"/>
        <v>45992</v>
      </c>
      <c r="D55" s="281"/>
      <c r="E55" s="269">
        <f>IFERROR(IF(-SUM(E$20:E54)+E$15&lt;0.000001,0,IF($C55&gt;='H-32A-WP06 - Debt Service'!C$24,'H-32A-WP06 - Debt Service'!C$27/12,0)),"-")</f>
        <v>0</v>
      </c>
      <c r="F55" s="269">
        <f>IFERROR(IF(-SUM(F$20:F54)+F$15&lt;0.000001,0,IF($C55&gt;='H-32A-WP06 - Debt Service'!D$24,'H-32A-WP06 - Debt Service'!D$27/12,0)),"-")</f>
        <v>0</v>
      </c>
      <c r="G55" s="269">
        <f>IFERROR(IF(-SUM(G$20:G54)+G$15&lt;0.000001,0,IF($C55&gt;='H-32A-WP06 - Debt Service'!E$24,'H-32A-WP06 - Debt Service'!E$27/12,0)),"-")</f>
        <v>0</v>
      </c>
      <c r="H55" s="269">
        <f>IFERROR(IF(-SUM(H$20:H54)+H$15&lt;0.000001,0,IF($C55&gt;='H-32A-WP06 - Debt Service'!F$24,'H-32A-WP06 - Debt Service'!F$27/12,0)),"-")</f>
        <v>0</v>
      </c>
      <c r="I55" s="269">
        <f>IFERROR(IF(-SUM(I$20:I54)+I$15&lt;0.000001,0,IF($C55&gt;='H-32A-WP06 - Debt Service'!G$24,'H-32A-WP06 - Debt Service'!#REF!/12,0)),"-")</f>
        <v>0</v>
      </c>
      <c r="J55" s="269">
        <f>IFERROR(IF(-SUM(J$20:J54)+J$15&lt;0.000001,0,IF($C55&gt;='H-32A-WP06 - Debt Service'!H$24,'H-32A-WP06 - Debt Service'!H$27/12,0)),"-")</f>
        <v>0</v>
      </c>
      <c r="K55" s="269">
        <f>IFERROR(IF(-SUM(K$20:K54)+K$15&lt;0.000001,0,IF($C55&gt;='H-32A-WP06 - Debt Service'!I$24,'H-32A-WP06 - Debt Service'!I$27/12,0)),"-")</f>
        <v>0</v>
      </c>
      <c r="L55" s="269">
        <f>IFERROR(IF(-SUM(L$20:L54)+L$15&lt;0.000001,0,IF($C55&gt;='H-32A-WP06 - Debt Service'!J$24,'H-32A-WP06 - Debt Service'!J$27/12,0)),"-")</f>
        <v>0</v>
      </c>
      <c r="M55" s="269">
        <f>IFERROR(IF(-SUM(M$20:M54)+M$15&lt;0.000001,0,IF($C55&gt;='H-32A-WP06 - Debt Service'!L$24,'H-32A-WP06 - Debt Service'!L$27/12,0)),"-")</f>
        <v>0</v>
      </c>
      <c r="N55" s="269">
        <v>0</v>
      </c>
      <c r="O55" s="269">
        <v>0</v>
      </c>
      <c r="P55" s="269">
        <v>0</v>
      </c>
      <c r="Q55" s="269">
        <f>IFERROR(IF(-SUM(Q$20:Q54)+Q$15&lt;0.000001,0,IF($C55&gt;='H-32A-WP06 - Debt Service'!#REF!,'H-32A-WP06 - Debt Service'!#REF!/12,0)),"-")</f>
        <v>0</v>
      </c>
      <c r="R55" s="269"/>
      <c r="S55" s="269"/>
      <c r="T55" s="269"/>
      <c r="U55" s="269"/>
      <c r="V55" s="269"/>
      <c r="X55" s="260">
        <f t="shared" si="5"/>
        <v>2025</v>
      </c>
      <c r="Y55" s="281">
        <f t="shared" si="7"/>
        <v>45992</v>
      </c>
      <c r="Z55" s="281"/>
      <c r="AA55" s="269">
        <f>IFERROR(IF(-SUM(AA$20:AA54)+AA$15&lt;0.000001,0,IF($C55&gt;='H-32A-WP06 - Debt Service'!X$24,'H-32A-WP06 - Debt Service'!X$27/12,0)),"-")</f>
        <v>0</v>
      </c>
      <c r="AB55" s="269">
        <f>IFERROR(IF(-SUM(AB$20:AB54)+AB$15&lt;0.000001,0,IF($C55&gt;='H-32A-WP06 - Debt Service'!Y$24,'H-32A-WP06 - Debt Service'!Y$27/12,0)),"-")</f>
        <v>0</v>
      </c>
      <c r="AC55" s="269">
        <f>IFERROR(IF(-SUM(AC$20:AC54)+AC$15&lt;0.000001,0,IF($C55&gt;='H-32A-WP06 - Debt Service'!Z$24,'H-32A-WP06 - Debt Service'!Z$27/12,0)),"-")</f>
        <v>0</v>
      </c>
      <c r="AD55" s="269">
        <f>IFERROR(IF(-SUM(AD$20:AD54)+AD$15&lt;0.000001,0,IF($C55&gt;='H-32A-WP06 - Debt Service'!AA$24,'H-32A-WP06 - Debt Service'!AA$27/12,0)),"-")</f>
        <v>0</v>
      </c>
      <c r="AE55" s="269">
        <f>IFERROR(IF(-SUM(AE$20:AE54)+AE$15&lt;0.000001,0,IF($C55&gt;='H-32A-WP06 - Debt Service'!AB$24,'H-32A-WP06 - Debt Service'!AB$27/12,0)),"-")</f>
        <v>0</v>
      </c>
      <c r="AF55" s="269">
        <f>IFERROR(IF(-SUM(AF$20:AF54)+AF$15&lt;0.000001,0,IF($C55&gt;='H-32A-WP06 - Debt Service'!AC$24,'H-32A-WP06 - Debt Service'!AC$27/12,0)),"-")</f>
        <v>0</v>
      </c>
      <c r="AG55" s="269">
        <f>IFERROR(IF(-SUM(AG$20:AG54)+AG$15&lt;0.000001,0,IF($C55&gt;='H-32A-WP06 - Debt Service'!AD$24,'H-32A-WP06 - Debt Service'!AD$27/12,0)),"-")</f>
        <v>0</v>
      </c>
      <c r="AH55" s="269">
        <f>IFERROR(IF(-SUM(AH$20:AH54)+AH$15&lt;0.000001,0,IF($C55&gt;='H-32A-WP06 - Debt Service'!AE$24,'H-32A-WP06 - Debt Service'!AE$27/12,0)),"-")</f>
        <v>0</v>
      </c>
      <c r="AI55" s="269">
        <f>IFERROR(IF(-SUM(AI$20:AI54)+AI$15&lt;0.000001,0,IF($C55&gt;='H-32A-WP06 - Debt Service'!AF$24,'H-32A-WP06 - Debt Service'!AF$27/12,0)),"-")</f>
        <v>0</v>
      </c>
      <c r="AJ55" s="269">
        <f>IFERROR(IF(-SUM(AJ$20:AJ54)+AJ$15&lt;0.000001,0,IF($C55&gt;='H-32A-WP06 - Debt Service'!AG$24,'H-32A-WP06 - Debt Service'!AG$27/12,0)),"-")</f>
        <v>0</v>
      </c>
    </row>
    <row r="56" spans="2:36" hidden="1">
      <c r="B56" s="260">
        <f t="shared" si="4"/>
        <v>2026</v>
      </c>
      <c r="C56" s="281">
        <f t="shared" si="6"/>
        <v>46023</v>
      </c>
      <c r="D56" s="281"/>
      <c r="E56" s="269">
        <f>IFERROR(IF(-SUM(E$20:E55)+E$15&lt;0.000001,0,IF($C56&gt;='H-32A-WP06 - Debt Service'!C$24,'H-32A-WP06 - Debt Service'!C$27/12,0)),"-")</f>
        <v>0</v>
      </c>
      <c r="F56" s="269">
        <f>IFERROR(IF(-SUM(F$20:F55)+F$15&lt;0.000001,0,IF($C56&gt;='H-32A-WP06 - Debt Service'!D$24,'H-32A-WP06 - Debt Service'!D$27/12,0)),"-")</f>
        <v>0</v>
      </c>
      <c r="G56" s="269">
        <f>IFERROR(IF(-SUM(G$20:G55)+G$15&lt;0.000001,0,IF($C56&gt;='H-32A-WP06 - Debt Service'!E$24,'H-32A-WP06 - Debt Service'!E$27/12,0)),"-")</f>
        <v>0</v>
      </c>
      <c r="H56" s="269">
        <f>IFERROR(IF(-SUM(H$20:H55)+H$15&lt;0.000001,0,IF($C56&gt;='H-32A-WP06 - Debt Service'!F$24,'H-32A-WP06 - Debt Service'!F$27/12,0)),"-")</f>
        <v>0</v>
      </c>
      <c r="I56" s="269">
        <f>IFERROR(IF(-SUM(I$20:I55)+I$15&lt;0.000001,0,IF($C56&gt;='H-32A-WP06 - Debt Service'!G$24,'H-32A-WP06 - Debt Service'!#REF!/12,0)),"-")</f>
        <v>0</v>
      </c>
      <c r="J56" s="269">
        <f>IFERROR(IF(-SUM(J$20:J55)+J$15&lt;0.000001,0,IF($C56&gt;='H-32A-WP06 - Debt Service'!H$24,'H-32A-WP06 - Debt Service'!H$27/12,0)),"-")</f>
        <v>0</v>
      </c>
      <c r="K56" s="269">
        <f>IFERROR(IF(-SUM(K$20:K55)+K$15&lt;0.000001,0,IF($C56&gt;='H-32A-WP06 - Debt Service'!I$24,'H-32A-WP06 - Debt Service'!I$27/12,0)),"-")</f>
        <v>0</v>
      </c>
      <c r="L56" s="269">
        <f>IFERROR(IF(-SUM(L$20:L55)+L$15&lt;0.000001,0,IF($C56&gt;='H-32A-WP06 - Debt Service'!J$24,'H-32A-WP06 - Debt Service'!J$27/12,0)),"-")</f>
        <v>0</v>
      </c>
      <c r="M56" s="269">
        <f>IFERROR(IF(-SUM(M$20:M55)+M$15&lt;0.000001,0,IF($C56&gt;='H-32A-WP06 - Debt Service'!L$24,'H-32A-WP06 - Debt Service'!L$27/12,0)),"-")</f>
        <v>0</v>
      </c>
      <c r="N56" s="269">
        <v>0</v>
      </c>
      <c r="O56" s="269">
        <v>0</v>
      </c>
      <c r="P56" s="269">
        <v>0</v>
      </c>
      <c r="Q56" s="269">
        <f>IFERROR(IF(-SUM(Q$20:Q55)+Q$15&lt;0.000001,0,IF($C56&gt;='H-32A-WP06 - Debt Service'!#REF!,'H-32A-WP06 - Debt Service'!#REF!/12,0)),"-")</f>
        <v>0</v>
      </c>
      <c r="R56" s="269"/>
      <c r="S56" s="269"/>
      <c r="T56" s="269"/>
      <c r="U56" s="269"/>
      <c r="V56" s="269"/>
      <c r="X56" s="260">
        <f t="shared" si="5"/>
        <v>2026</v>
      </c>
      <c r="Y56" s="281">
        <f t="shared" si="7"/>
        <v>46023</v>
      </c>
      <c r="Z56" s="281"/>
      <c r="AA56" s="269">
        <f>IFERROR(IF(-SUM(AA$20:AA55)+AA$15&lt;0.000001,0,IF($C56&gt;='H-32A-WP06 - Debt Service'!X$24,'H-32A-WP06 - Debt Service'!X$27/12,0)),"-")</f>
        <v>0</v>
      </c>
      <c r="AB56" s="269">
        <f>IFERROR(IF(-SUM(AB$20:AB55)+AB$15&lt;0.000001,0,IF($C56&gt;='H-32A-WP06 - Debt Service'!Y$24,'H-32A-WP06 - Debt Service'!Y$27/12,0)),"-")</f>
        <v>0</v>
      </c>
      <c r="AC56" s="269">
        <f>IFERROR(IF(-SUM(AC$20:AC55)+AC$15&lt;0.000001,0,IF($C56&gt;='H-32A-WP06 - Debt Service'!Z$24,'H-32A-WP06 - Debt Service'!Z$27/12,0)),"-")</f>
        <v>0</v>
      </c>
      <c r="AD56" s="269">
        <f>IFERROR(IF(-SUM(AD$20:AD55)+AD$15&lt;0.000001,0,IF($C56&gt;='H-32A-WP06 - Debt Service'!AA$24,'H-32A-WP06 - Debt Service'!AA$27/12,0)),"-")</f>
        <v>0</v>
      </c>
      <c r="AE56" s="269">
        <f>IFERROR(IF(-SUM(AE$20:AE55)+AE$15&lt;0.000001,0,IF($C56&gt;='H-32A-WP06 - Debt Service'!AB$24,'H-32A-WP06 - Debt Service'!AB$27/12,0)),"-")</f>
        <v>0</v>
      </c>
      <c r="AF56" s="269">
        <f>IFERROR(IF(-SUM(AF$20:AF55)+AF$15&lt;0.000001,0,IF($C56&gt;='H-32A-WP06 - Debt Service'!AC$24,'H-32A-WP06 - Debt Service'!AC$27/12,0)),"-")</f>
        <v>0</v>
      </c>
      <c r="AG56" s="269">
        <f>IFERROR(IF(-SUM(AG$20:AG55)+AG$15&lt;0.000001,0,IF($C56&gt;='H-32A-WP06 - Debt Service'!AD$24,'H-32A-WP06 - Debt Service'!AD$27/12,0)),"-")</f>
        <v>0</v>
      </c>
      <c r="AH56" s="269">
        <f>IFERROR(IF(-SUM(AH$20:AH55)+AH$15&lt;0.000001,0,IF($C56&gt;='H-32A-WP06 - Debt Service'!AE$24,'H-32A-WP06 - Debt Service'!AE$27/12,0)),"-")</f>
        <v>0</v>
      </c>
      <c r="AI56" s="269">
        <f>IFERROR(IF(-SUM(AI$20:AI55)+AI$15&lt;0.000001,0,IF($C56&gt;='H-32A-WP06 - Debt Service'!AF$24,'H-32A-WP06 - Debt Service'!AF$27/12,0)),"-")</f>
        <v>0</v>
      </c>
      <c r="AJ56" s="269">
        <f>IFERROR(IF(-SUM(AJ$20:AJ55)+AJ$15&lt;0.000001,0,IF($C56&gt;='H-32A-WP06 - Debt Service'!AG$24,'H-32A-WP06 - Debt Service'!AG$27/12,0)),"-")</f>
        <v>0</v>
      </c>
    </row>
    <row r="57" spans="2:36" hidden="1">
      <c r="B57" s="260">
        <f t="shared" si="4"/>
        <v>2026</v>
      </c>
      <c r="C57" s="281">
        <f t="shared" si="6"/>
        <v>46054</v>
      </c>
      <c r="D57" s="281"/>
      <c r="E57" s="269">
        <f>IFERROR(IF(-SUM(E$20:E56)+E$15&lt;0.000001,0,IF($C57&gt;='H-32A-WP06 - Debt Service'!C$24,'H-32A-WP06 - Debt Service'!C$27/12,0)),"-")</f>
        <v>0</v>
      </c>
      <c r="F57" s="269">
        <f>IFERROR(IF(-SUM(F$20:F56)+F$15&lt;0.000001,0,IF($C57&gt;='H-32A-WP06 - Debt Service'!D$24,'H-32A-WP06 - Debt Service'!D$27/12,0)),"-")</f>
        <v>0</v>
      </c>
      <c r="G57" s="269">
        <f>IFERROR(IF(-SUM(G$20:G56)+G$15&lt;0.000001,0,IF($C57&gt;='H-32A-WP06 - Debt Service'!E$24,'H-32A-WP06 - Debt Service'!E$27/12,0)),"-")</f>
        <v>0</v>
      </c>
      <c r="H57" s="269">
        <f>IFERROR(IF(-SUM(H$20:H56)+H$15&lt;0.000001,0,IF($C57&gt;='H-32A-WP06 - Debt Service'!F$24,'H-32A-WP06 - Debt Service'!F$27/12,0)),"-")</f>
        <v>0</v>
      </c>
      <c r="I57" s="269">
        <f>IFERROR(IF(-SUM(I$20:I56)+I$15&lt;0.000001,0,IF($C57&gt;='H-32A-WP06 - Debt Service'!G$24,'H-32A-WP06 - Debt Service'!#REF!/12,0)),"-")</f>
        <v>0</v>
      </c>
      <c r="J57" s="269">
        <f>IFERROR(IF(-SUM(J$20:J56)+J$15&lt;0.000001,0,IF($C57&gt;='H-32A-WP06 - Debt Service'!H$24,'H-32A-WP06 - Debt Service'!H$27/12,0)),"-")</f>
        <v>0</v>
      </c>
      <c r="K57" s="269">
        <f>IFERROR(IF(-SUM(K$20:K56)+K$15&lt;0.000001,0,IF($C57&gt;='H-32A-WP06 - Debt Service'!I$24,'H-32A-WP06 - Debt Service'!I$27/12,0)),"-")</f>
        <v>0</v>
      </c>
      <c r="L57" s="269">
        <f>IFERROR(IF(-SUM(L$20:L56)+L$15&lt;0.000001,0,IF($C57&gt;='H-32A-WP06 - Debt Service'!J$24,'H-32A-WP06 - Debt Service'!J$27/12,0)),"-")</f>
        <v>0</v>
      </c>
      <c r="M57" s="269">
        <f>IFERROR(IF(-SUM(M$20:M56)+M$15&lt;0.000001,0,IF($C57&gt;='H-32A-WP06 - Debt Service'!L$24,'H-32A-WP06 - Debt Service'!L$27/12,0)),"-")</f>
        <v>0</v>
      </c>
      <c r="N57" s="269">
        <v>0</v>
      </c>
      <c r="O57" s="269">
        <v>0</v>
      </c>
      <c r="P57" s="269">
        <v>0</v>
      </c>
      <c r="Q57" s="269">
        <f>IFERROR(IF(-SUM(Q$20:Q56)+Q$15&lt;0.000001,0,IF($C57&gt;='H-32A-WP06 - Debt Service'!#REF!,'H-32A-WP06 - Debt Service'!#REF!/12,0)),"-")</f>
        <v>0</v>
      </c>
      <c r="R57" s="269"/>
      <c r="S57" s="269"/>
      <c r="T57" s="269"/>
      <c r="U57" s="269"/>
      <c r="V57" s="269"/>
      <c r="X57" s="260">
        <f t="shared" si="5"/>
        <v>2026</v>
      </c>
      <c r="Y57" s="281">
        <f t="shared" si="7"/>
        <v>46054</v>
      </c>
      <c r="Z57" s="281"/>
      <c r="AA57" s="269">
        <f>IFERROR(IF(-SUM(AA$20:AA56)+AA$15&lt;0.000001,0,IF($C57&gt;='H-32A-WP06 - Debt Service'!X$24,'H-32A-WP06 - Debt Service'!X$27/12,0)),"-")</f>
        <v>0</v>
      </c>
      <c r="AB57" s="269">
        <f>IFERROR(IF(-SUM(AB$20:AB56)+AB$15&lt;0.000001,0,IF($C57&gt;='H-32A-WP06 - Debt Service'!Y$24,'H-32A-WP06 - Debt Service'!Y$27/12,0)),"-")</f>
        <v>0</v>
      </c>
      <c r="AC57" s="269">
        <f>IFERROR(IF(-SUM(AC$20:AC56)+AC$15&lt;0.000001,0,IF($C57&gt;='H-32A-WP06 - Debt Service'!Z$24,'H-32A-WP06 - Debt Service'!Z$27/12,0)),"-")</f>
        <v>0</v>
      </c>
      <c r="AD57" s="269">
        <f>IFERROR(IF(-SUM(AD$20:AD56)+AD$15&lt;0.000001,0,IF($C57&gt;='H-32A-WP06 - Debt Service'!AA$24,'H-32A-WP06 - Debt Service'!AA$27/12,0)),"-")</f>
        <v>0</v>
      </c>
      <c r="AE57" s="269">
        <f>IFERROR(IF(-SUM(AE$20:AE56)+AE$15&lt;0.000001,0,IF($C57&gt;='H-32A-WP06 - Debt Service'!AB$24,'H-32A-WP06 - Debt Service'!AB$27/12,0)),"-")</f>
        <v>0</v>
      </c>
      <c r="AF57" s="269">
        <f>IFERROR(IF(-SUM(AF$20:AF56)+AF$15&lt;0.000001,0,IF($C57&gt;='H-32A-WP06 - Debt Service'!AC$24,'H-32A-WP06 - Debt Service'!AC$27/12,0)),"-")</f>
        <v>0</v>
      </c>
      <c r="AG57" s="269">
        <f>IFERROR(IF(-SUM(AG$20:AG56)+AG$15&lt;0.000001,0,IF($C57&gt;='H-32A-WP06 - Debt Service'!AD$24,'H-32A-WP06 - Debt Service'!AD$27/12,0)),"-")</f>
        <v>0</v>
      </c>
      <c r="AH57" s="269">
        <f>IFERROR(IF(-SUM(AH$20:AH56)+AH$15&lt;0.000001,0,IF($C57&gt;='H-32A-WP06 - Debt Service'!AE$24,'H-32A-WP06 - Debt Service'!AE$27/12,0)),"-")</f>
        <v>0</v>
      </c>
      <c r="AI57" s="269">
        <f>IFERROR(IF(-SUM(AI$20:AI56)+AI$15&lt;0.000001,0,IF($C57&gt;='H-32A-WP06 - Debt Service'!AF$24,'H-32A-WP06 - Debt Service'!AF$27/12,0)),"-")</f>
        <v>0</v>
      </c>
      <c r="AJ57" s="269">
        <f>IFERROR(IF(-SUM(AJ$20:AJ56)+AJ$15&lt;0.000001,0,IF($C57&gt;='H-32A-WP06 - Debt Service'!AG$24,'H-32A-WP06 - Debt Service'!AG$27/12,0)),"-")</f>
        <v>0</v>
      </c>
    </row>
    <row r="58" spans="2:36" hidden="1">
      <c r="B58" s="260">
        <f t="shared" si="4"/>
        <v>2026</v>
      </c>
      <c r="C58" s="281">
        <f t="shared" si="6"/>
        <v>46082</v>
      </c>
      <c r="D58" s="281"/>
      <c r="E58" s="269">
        <f>IFERROR(IF(-SUM(E$20:E57)+E$15&lt;0.000001,0,IF($C58&gt;='H-32A-WP06 - Debt Service'!C$24,'H-32A-WP06 - Debt Service'!C$27/12,0)),"-")</f>
        <v>0</v>
      </c>
      <c r="F58" s="269">
        <f>IFERROR(IF(-SUM(F$20:F57)+F$15&lt;0.000001,0,IF($C58&gt;='H-32A-WP06 - Debt Service'!D$24,'H-32A-WP06 - Debt Service'!D$27/12,0)),"-")</f>
        <v>0</v>
      </c>
      <c r="G58" s="269">
        <f>IFERROR(IF(-SUM(G$20:G57)+G$15&lt;0.000001,0,IF($C58&gt;='H-32A-WP06 - Debt Service'!E$24,'H-32A-WP06 - Debt Service'!E$27/12,0)),"-")</f>
        <v>0</v>
      </c>
      <c r="H58" s="269">
        <f>IFERROR(IF(-SUM(H$20:H57)+H$15&lt;0.000001,0,IF($C58&gt;='H-32A-WP06 - Debt Service'!F$24,'H-32A-WP06 - Debt Service'!F$27/12,0)),"-")</f>
        <v>0</v>
      </c>
      <c r="I58" s="269">
        <f>IFERROR(IF(-SUM(I$20:I57)+I$15&lt;0.000001,0,IF($C58&gt;='H-32A-WP06 - Debt Service'!G$24,'H-32A-WP06 - Debt Service'!#REF!/12,0)),"-")</f>
        <v>0</v>
      </c>
      <c r="J58" s="269">
        <f>IFERROR(IF(-SUM(J$20:J57)+J$15&lt;0.000001,0,IF($C58&gt;='H-32A-WP06 - Debt Service'!H$24,'H-32A-WP06 - Debt Service'!H$27/12,0)),"-")</f>
        <v>0</v>
      </c>
      <c r="K58" s="269">
        <f>IFERROR(IF(-SUM(K$20:K57)+K$15&lt;0.000001,0,IF($C58&gt;='H-32A-WP06 - Debt Service'!I$24,'H-32A-WP06 - Debt Service'!I$27/12,0)),"-")</f>
        <v>0</v>
      </c>
      <c r="L58" s="269">
        <f>IFERROR(IF(-SUM(L$20:L57)+L$15&lt;0.000001,0,IF($C58&gt;='H-32A-WP06 - Debt Service'!J$24,'H-32A-WP06 - Debt Service'!J$27/12,0)),"-")</f>
        <v>0</v>
      </c>
      <c r="M58" s="269">
        <f>IFERROR(IF(-SUM(M$20:M57)+M$15&lt;0.000001,0,IF($C58&gt;='H-32A-WP06 - Debt Service'!L$24,'H-32A-WP06 - Debt Service'!L$27/12,0)),"-")</f>
        <v>0</v>
      </c>
      <c r="N58" s="269">
        <v>0</v>
      </c>
      <c r="O58" s="269">
        <v>0</v>
      </c>
      <c r="P58" s="269">
        <v>0</v>
      </c>
      <c r="Q58" s="269">
        <f>IFERROR(IF(-SUM(Q$20:Q57)+Q$15&lt;0.000001,0,IF($C58&gt;='H-32A-WP06 - Debt Service'!#REF!,'H-32A-WP06 - Debt Service'!#REF!/12,0)),"-")</f>
        <v>0</v>
      </c>
      <c r="R58" s="269"/>
      <c r="S58" s="269"/>
      <c r="T58" s="269"/>
      <c r="U58" s="269"/>
      <c r="V58" s="269"/>
      <c r="X58" s="260">
        <f t="shared" si="5"/>
        <v>2026</v>
      </c>
      <c r="Y58" s="281">
        <f t="shared" si="7"/>
        <v>46082</v>
      </c>
      <c r="Z58" s="281"/>
      <c r="AA58" s="269">
        <f>IFERROR(IF(-SUM(AA$20:AA57)+AA$15&lt;0.000001,0,IF($C58&gt;='H-32A-WP06 - Debt Service'!X$24,'H-32A-WP06 - Debt Service'!X$27/12,0)),"-")</f>
        <v>0</v>
      </c>
      <c r="AB58" s="269">
        <f>IFERROR(IF(-SUM(AB$20:AB57)+AB$15&lt;0.000001,0,IF($C58&gt;='H-32A-WP06 - Debt Service'!Y$24,'H-32A-WP06 - Debt Service'!Y$27/12,0)),"-")</f>
        <v>0</v>
      </c>
      <c r="AC58" s="269">
        <f>IFERROR(IF(-SUM(AC$20:AC57)+AC$15&lt;0.000001,0,IF($C58&gt;='H-32A-WP06 - Debt Service'!Z$24,'H-32A-WP06 - Debt Service'!Z$27/12,0)),"-")</f>
        <v>0</v>
      </c>
      <c r="AD58" s="269">
        <f>IFERROR(IF(-SUM(AD$20:AD57)+AD$15&lt;0.000001,0,IF($C58&gt;='H-32A-WP06 - Debt Service'!AA$24,'H-32A-WP06 - Debt Service'!AA$27/12,0)),"-")</f>
        <v>0</v>
      </c>
      <c r="AE58" s="269">
        <f>IFERROR(IF(-SUM(AE$20:AE57)+AE$15&lt;0.000001,0,IF($C58&gt;='H-32A-WP06 - Debt Service'!AB$24,'H-32A-WP06 - Debt Service'!AB$27/12,0)),"-")</f>
        <v>0</v>
      </c>
      <c r="AF58" s="269">
        <f>IFERROR(IF(-SUM(AF$20:AF57)+AF$15&lt;0.000001,0,IF($C58&gt;='H-32A-WP06 - Debt Service'!AC$24,'H-32A-WP06 - Debt Service'!AC$27/12,0)),"-")</f>
        <v>0</v>
      </c>
      <c r="AG58" s="269">
        <f>IFERROR(IF(-SUM(AG$20:AG57)+AG$15&lt;0.000001,0,IF($C58&gt;='H-32A-WP06 - Debt Service'!AD$24,'H-32A-WP06 - Debt Service'!AD$27/12,0)),"-")</f>
        <v>0</v>
      </c>
      <c r="AH58" s="269">
        <f>IFERROR(IF(-SUM(AH$20:AH57)+AH$15&lt;0.000001,0,IF($C58&gt;='H-32A-WP06 - Debt Service'!AE$24,'H-32A-WP06 - Debt Service'!AE$27/12,0)),"-")</f>
        <v>0</v>
      </c>
      <c r="AI58" s="269">
        <f>IFERROR(IF(-SUM(AI$20:AI57)+AI$15&lt;0.000001,0,IF($C58&gt;='H-32A-WP06 - Debt Service'!AF$24,'H-32A-WP06 - Debt Service'!AF$27/12,0)),"-")</f>
        <v>0</v>
      </c>
      <c r="AJ58" s="269">
        <f>IFERROR(IF(-SUM(AJ$20:AJ57)+AJ$15&lt;0.000001,0,IF($C58&gt;='H-32A-WP06 - Debt Service'!AG$24,'H-32A-WP06 - Debt Service'!AG$27/12,0)),"-")</f>
        <v>0</v>
      </c>
    </row>
    <row r="59" spans="2:36" hidden="1">
      <c r="B59" s="260">
        <f t="shared" si="4"/>
        <v>2026</v>
      </c>
      <c r="C59" s="281">
        <f t="shared" si="6"/>
        <v>46113</v>
      </c>
      <c r="D59" s="281"/>
      <c r="E59" s="269">
        <f>IFERROR(IF(-SUM(E$20:E58)+E$15&lt;0.000001,0,IF($C59&gt;='H-32A-WP06 - Debt Service'!C$24,'H-32A-WP06 - Debt Service'!C$27/12,0)),"-")</f>
        <v>0</v>
      </c>
      <c r="F59" s="269">
        <f>IFERROR(IF(-SUM(F$20:F58)+F$15&lt;0.000001,0,IF($C59&gt;='H-32A-WP06 - Debt Service'!D$24,'H-32A-WP06 - Debt Service'!D$27/12,0)),"-")</f>
        <v>0</v>
      </c>
      <c r="G59" s="269">
        <f>IFERROR(IF(-SUM(G$20:G58)+G$15&lt;0.000001,0,IF($C59&gt;='H-32A-WP06 - Debt Service'!E$24,'H-32A-WP06 - Debt Service'!E$27/12,0)),"-")</f>
        <v>0</v>
      </c>
      <c r="H59" s="269">
        <f>IFERROR(IF(-SUM(H$20:H58)+H$15&lt;0.000001,0,IF($C59&gt;='H-32A-WP06 - Debt Service'!F$24,'H-32A-WP06 - Debt Service'!F$27/12,0)),"-")</f>
        <v>0</v>
      </c>
      <c r="I59" s="269">
        <f>IFERROR(IF(-SUM(I$20:I58)+I$15&lt;0.000001,0,IF($C59&gt;='H-32A-WP06 - Debt Service'!G$24,'H-32A-WP06 - Debt Service'!#REF!/12,0)),"-")</f>
        <v>0</v>
      </c>
      <c r="J59" s="269">
        <f>IFERROR(IF(-SUM(J$20:J58)+J$15&lt;0.000001,0,IF($C59&gt;='H-32A-WP06 - Debt Service'!H$24,'H-32A-WP06 - Debt Service'!H$27/12,0)),"-")</f>
        <v>0</v>
      </c>
      <c r="K59" s="269">
        <f>IFERROR(IF(-SUM(K$20:K58)+K$15&lt;0.000001,0,IF($C59&gt;='H-32A-WP06 - Debt Service'!I$24,'H-32A-WP06 - Debt Service'!I$27/12,0)),"-")</f>
        <v>0</v>
      </c>
      <c r="L59" s="269">
        <f>IFERROR(IF(-SUM(L$20:L58)+L$15&lt;0.000001,0,IF($C59&gt;='H-32A-WP06 - Debt Service'!J$24,'H-32A-WP06 - Debt Service'!J$27/12,0)),"-")</f>
        <v>0</v>
      </c>
      <c r="M59" s="269">
        <f>IFERROR(IF(-SUM(M$20:M58)+M$15&lt;0.000001,0,IF($C59&gt;='H-32A-WP06 - Debt Service'!L$24,'H-32A-WP06 - Debt Service'!L$27/12,0)),"-")</f>
        <v>0</v>
      </c>
      <c r="N59" s="269">
        <v>0</v>
      </c>
      <c r="O59" s="269">
        <v>0</v>
      </c>
      <c r="P59" s="269">
        <v>0</v>
      </c>
      <c r="Q59" s="269">
        <f>IFERROR(IF(-SUM(Q$20:Q58)+Q$15&lt;0.000001,0,IF($C59&gt;='H-32A-WP06 - Debt Service'!#REF!,'H-32A-WP06 - Debt Service'!#REF!/12,0)),"-")</f>
        <v>0</v>
      </c>
      <c r="R59" s="269"/>
      <c r="S59" s="269"/>
      <c r="T59" s="269"/>
      <c r="U59" s="269"/>
      <c r="V59" s="269"/>
      <c r="X59" s="260">
        <f t="shared" si="5"/>
        <v>2026</v>
      </c>
      <c r="Y59" s="281">
        <f t="shared" si="7"/>
        <v>46113</v>
      </c>
      <c r="Z59" s="281"/>
      <c r="AA59" s="269">
        <f>IFERROR(IF(-SUM(AA$20:AA58)+AA$15&lt;0.000001,0,IF($C59&gt;='H-32A-WP06 - Debt Service'!X$24,'H-32A-WP06 - Debt Service'!X$27/12,0)),"-")</f>
        <v>0</v>
      </c>
      <c r="AB59" s="269">
        <f>IFERROR(IF(-SUM(AB$20:AB58)+AB$15&lt;0.000001,0,IF($C59&gt;='H-32A-WP06 - Debt Service'!Y$24,'H-32A-WP06 - Debt Service'!Y$27/12,0)),"-")</f>
        <v>0</v>
      </c>
      <c r="AC59" s="269">
        <f>IFERROR(IF(-SUM(AC$20:AC58)+AC$15&lt;0.000001,0,IF($C59&gt;='H-32A-WP06 - Debt Service'!Z$24,'H-32A-WP06 - Debt Service'!Z$27/12,0)),"-")</f>
        <v>0</v>
      </c>
      <c r="AD59" s="269">
        <f>IFERROR(IF(-SUM(AD$20:AD58)+AD$15&lt;0.000001,0,IF($C59&gt;='H-32A-WP06 - Debt Service'!AA$24,'H-32A-WP06 - Debt Service'!AA$27/12,0)),"-")</f>
        <v>0</v>
      </c>
      <c r="AE59" s="269">
        <f>IFERROR(IF(-SUM(AE$20:AE58)+AE$15&lt;0.000001,0,IF($C59&gt;='H-32A-WP06 - Debt Service'!AB$24,'H-32A-WP06 - Debt Service'!AB$27/12,0)),"-")</f>
        <v>0</v>
      </c>
      <c r="AF59" s="269">
        <f>IFERROR(IF(-SUM(AF$20:AF58)+AF$15&lt;0.000001,0,IF($C59&gt;='H-32A-WP06 - Debt Service'!AC$24,'H-32A-WP06 - Debt Service'!AC$27/12,0)),"-")</f>
        <v>0</v>
      </c>
      <c r="AG59" s="269">
        <f>IFERROR(IF(-SUM(AG$20:AG58)+AG$15&lt;0.000001,0,IF($C59&gt;='H-32A-WP06 - Debt Service'!AD$24,'H-32A-WP06 - Debt Service'!AD$27/12,0)),"-")</f>
        <v>0</v>
      </c>
      <c r="AH59" s="269">
        <f>IFERROR(IF(-SUM(AH$20:AH58)+AH$15&lt;0.000001,0,IF($C59&gt;='H-32A-WP06 - Debt Service'!AE$24,'H-32A-WP06 - Debt Service'!AE$27/12,0)),"-")</f>
        <v>0</v>
      </c>
      <c r="AI59" s="269">
        <f>IFERROR(IF(-SUM(AI$20:AI58)+AI$15&lt;0.000001,0,IF($C59&gt;='H-32A-WP06 - Debt Service'!AF$24,'H-32A-WP06 - Debt Service'!AF$27/12,0)),"-")</f>
        <v>0</v>
      </c>
      <c r="AJ59" s="269">
        <f>IFERROR(IF(-SUM(AJ$20:AJ58)+AJ$15&lt;0.000001,0,IF($C59&gt;='H-32A-WP06 - Debt Service'!AG$24,'H-32A-WP06 - Debt Service'!AG$27/12,0)),"-")</f>
        <v>0</v>
      </c>
    </row>
    <row r="60" spans="2:36" hidden="1">
      <c r="B60" s="260">
        <f t="shared" si="4"/>
        <v>2026</v>
      </c>
      <c r="C60" s="281">
        <f t="shared" si="6"/>
        <v>46143</v>
      </c>
      <c r="D60" s="281"/>
      <c r="E60" s="269">
        <f>IFERROR(IF(-SUM(E$20:E59)+E$15&lt;0.000001,0,IF($C60&gt;='H-32A-WP06 - Debt Service'!C$24,'H-32A-WP06 - Debt Service'!C$27/12,0)),"-")</f>
        <v>0</v>
      </c>
      <c r="F60" s="269">
        <f>IFERROR(IF(-SUM(F$20:F59)+F$15&lt;0.000001,0,IF($C60&gt;='H-32A-WP06 - Debt Service'!D$24,'H-32A-WP06 - Debt Service'!D$27/12,0)),"-")</f>
        <v>0</v>
      </c>
      <c r="G60" s="269">
        <f>IFERROR(IF(-SUM(G$20:G59)+G$15&lt;0.000001,0,IF($C60&gt;='H-32A-WP06 - Debt Service'!E$24,'H-32A-WP06 - Debt Service'!E$27/12,0)),"-")</f>
        <v>0</v>
      </c>
      <c r="H60" s="269">
        <f>IFERROR(IF(-SUM(H$20:H59)+H$15&lt;0.000001,0,IF($C60&gt;='H-32A-WP06 - Debt Service'!F$24,'H-32A-WP06 - Debt Service'!F$27/12,0)),"-")</f>
        <v>0</v>
      </c>
      <c r="I60" s="269">
        <f>IFERROR(IF(-SUM(I$20:I59)+I$15&lt;0.000001,0,IF($C60&gt;='H-32A-WP06 - Debt Service'!G$24,'H-32A-WP06 - Debt Service'!#REF!/12,0)),"-")</f>
        <v>0</v>
      </c>
      <c r="J60" s="269">
        <f>IFERROR(IF(-SUM(J$20:J59)+J$15&lt;0.000001,0,IF($C60&gt;='H-32A-WP06 - Debt Service'!H$24,'H-32A-WP06 - Debt Service'!H$27/12,0)),"-")</f>
        <v>0</v>
      </c>
      <c r="K60" s="269">
        <f>IFERROR(IF(-SUM(K$20:K59)+K$15&lt;0.000001,0,IF($C60&gt;='H-32A-WP06 - Debt Service'!I$24,'H-32A-WP06 - Debt Service'!I$27/12,0)),"-")</f>
        <v>0</v>
      </c>
      <c r="L60" s="269">
        <f>IFERROR(IF(-SUM(L$20:L59)+L$15&lt;0.000001,0,IF($C60&gt;='H-32A-WP06 - Debt Service'!J$24,'H-32A-WP06 - Debt Service'!J$27/12,0)),"-")</f>
        <v>0</v>
      </c>
      <c r="M60" s="269">
        <f>IFERROR(IF(-SUM(M$20:M59)+M$15&lt;0.000001,0,IF($C60&gt;='H-32A-WP06 - Debt Service'!L$24,'H-32A-WP06 - Debt Service'!L$27/12,0)),"-")</f>
        <v>0</v>
      </c>
      <c r="N60" s="269">
        <v>0</v>
      </c>
      <c r="O60" s="269">
        <v>0</v>
      </c>
      <c r="P60" s="269">
        <v>0</v>
      </c>
      <c r="Q60" s="269">
        <f>IFERROR(IF(-SUM(Q$20:Q59)+Q$15&lt;0.000001,0,IF($C60&gt;='H-32A-WP06 - Debt Service'!#REF!,'H-32A-WP06 - Debt Service'!#REF!/12,0)),"-")</f>
        <v>0</v>
      </c>
      <c r="R60" s="269"/>
      <c r="S60" s="269"/>
      <c r="T60" s="269"/>
      <c r="U60" s="269"/>
      <c r="V60" s="269"/>
      <c r="X60" s="260">
        <f t="shared" si="5"/>
        <v>2026</v>
      </c>
      <c r="Y60" s="281">
        <f t="shared" si="7"/>
        <v>46143</v>
      </c>
      <c r="Z60" s="281"/>
      <c r="AA60" s="269">
        <f>IFERROR(IF(-SUM(AA$20:AA59)+AA$15&lt;0.000001,0,IF($C60&gt;='H-32A-WP06 - Debt Service'!X$24,'H-32A-WP06 - Debt Service'!X$27/12,0)),"-")</f>
        <v>0</v>
      </c>
      <c r="AB60" s="269">
        <f>IFERROR(IF(-SUM(AB$20:AB59)+AB$15&lt;0.000001,0,IF($C60&gt;='H-32A-WP06 - Debt Service'!Y$24,'H-32A-WP06 - Debt Service'!Y$27/12,0)),"-")</f>
        <v>0</v>
      </c>
      <c r="AC60" s="269">
        <f>IFERROR(IF(-SUM(AC$20:AC59)+AC$15&lt;0.000001,0,IF($C60&gt;='H-32A-WP06 - Debt Service'!Z$24,'H-32A-WP06 - Debt Service'!Z$27/12,0)),"-")</f>
        <v>0</v>
      </c>
      <c r="AD60" s="269">
        <f>IFERROR(IF(-SUM(AD$20:AD59)+AD$15&lt;0.000001,0,IF($C60&gt;='H-32A-WP06 - Debt Service'!AA$24,'H-32A-WP06 - Debt Service'!AA$27/12,0)),"-")</f>
        <v>0</v>
      </c>
      <c r="AE60" s="269">
        <f>IFERROR(IF(-SUM(AE$20:AE59)+AE$15&lt;0.000001,0,IF($C60&gt;='H-32A-WP06 - Debt Service'!AB$24,'H-32A-WP06 - Debt Service'!AB$27/12,0)),"-")</f>
        <v>0</v>
      </c>
      <c r="AF60" s="269">
        <f>IFERROR(IF(-SUM(AF$20:AF59)+AF$15&lt;0.000001,0,IF($C60&gt;='H-32A-WP06 - Debt Service'!AC$24,'H-32A-WP06 - Debt Service'!AC$27/12,0)),"-")</f>
        <v>0</v>
      </c>
      <c r="AG60" s="269">
        <f>IFERROR(IF(-SUM(AG$20:AG59)+AG$15&lt;0.000001,0,IF($C60&gt;='H-32A-WP06 - Debt Service'!AD$24,'H-32A-WP06 - Debt Service'!AD$27/12,0)),"-")</f>
        <v>0</v>
      </c>
      <c r="AH60" s="269">
        <f>IFERROR(IF(-SUM(AH$20:AH59)+AH$15&lt;0.000001,0,IF($C60&gt;='H-32A-WP06 - Debt Service'!AE$24,'H-32A-WP06 - Debt Service'!AE$27/12,0)),"-")</f>
        <v>0</v>
      </c>
      <c r="AI60" s="269">
        <f>IFERROR(IF(-SUM(AI$20:AI59)+AI$15&lt;0.000001,0,IF($C60&gt;='H-32A-WP06 - Debt Service'!AF$24,'H-32A-WP06 - Debt Service'!AF$27/12,0)),"-")</f>
        <v>0</v>
      </c>
      <c r="AJ60" s="269">
        <f>IFERROR(IF(-SUM(AJ$20:AJ59)+AJ$15&lt;0.000001,0,IF($C60&gt;='H-32A-WP06 - Debt Service'!AG$24,'H-32A-WP06 - Debt Service'!AG$27/12,0)),"-")</f>
        <v>0</v>
      </c>
    </row>
    <row r="61" spans="2:36" hidden="1">
      <c r="B61" s="260">
        <f t="shared" si="4"/>
        <v>2026</v>
      </c>
      <c r="C61" s="281">
        <f t="shared" si="6"/>
        <v>46174</v>
      </c>
      <c r="D61" s="281"/>
      <c r="E61" s="269">
        <f>IFERROR(IF(-SUM(E$20:E60)+E$15&lt;0.000001,0,IF($C61&gt;='H-32A-WP06 - Debt Service'!C$24,'H-32A-WP06 - Debt Service'!C$27/12,0)),"-")</f>
        <v>0</v>
      </c>
      <c r="F61" s="269">
        <f>IFERROR(IF(-SUM(F$20:F60)+F$15&lt;0.000001,0,IF($C61&gt;='H-32A-WP06 - Debt Service'!D$24,'H-32A-WP06 - Debt Service'!D$27/12,0)),"-")</f>
        <v>0</v>
      </c>
      <c r="G61" s="269">
        <f>IFERROR(IF(-SUM(G$20:G60)+G$15&lt;0.000001,0,IF($C61&gt;='H-32A-WP06 - Debt Service'!E$24,'H-32A-WP06 - Debt Service'!E$27/12,0)),"-")</f>
        <v>0</v>
      </c>
      <c r="H61" s="269">
        <f>IFERROR(IF(-SUM(H$20:H60)+H$15&lt;0.000001,0,IF($C61&gt;='H-32A-WP06 - Debt Service'!F$24,'H-32A-WP06 - Debt Service'!F$27/12,0)),"-")</f>
        <v>0</v>
      </c>
      <c r="I61" s="269">
        <f>IFERROR(IF(-SUM(I$20:I60)+I$15&lt;0.000001,0,IF($C61&gt;='H-32A-WP06 - Debt Service'!G$24,'H-32A-WP06 - Debt Service'!#REF!/12,0)),"-")</f>
        <v>0</v>
      </c>
      <c r="J61" s="269">
        <f>IFERROR(IF(-SUM(J$20:J60)+J$15&lt;0.000001,0,IF($C61&gt;='H-32A-WP06 - Debt Service'!H$24,'H-32A-WP06 - Debt Service'!H$27/12,0)),"-")</f>
        <v>0</v>
      </c>
      <c r="K61" s="269">
        <f>IFERROR(IF(-SUM(K$20:K60)+K$15&lt;0.000001,0,IF($C61&gt;='H-32A-WP06 - Debt Service'!I$24,'H-32A-WP06 - Debt Service'!I$27/12,0)),"-")</f>
        <v>0</v>
      </c>
      <c r="L61" s="269">
        <f>IFERROR(IF(-SUM(L$20:L60)+L$15&lt;0.000001,0,IF($C61&gt;='H-32A-WP06 - Debt Service'!J$24,'H-32A-WP06 - Debt Service'!J$27/12,0)),"-")</f>
        <v>0</v>
      </c>
      <c r="M61" s="269">
        <f>IFERROR(IF(-SUM(M$20:M60)+M$15&lt;0.000001,0,IF($C61&gt;='H-32A-WP06 - Debt Service'!L$24,'H-32A-WP06 - Debt Service'!L$27/12,0)),"-")</f>
        <v>0</v>
      </c>
      <c r="N61" s="269">
        <v>0</v>
      </c>
      <c r="O61" s="269">
        <v>0</v>
      </c>
      <c r="P61" s="269">
        <v>0</v>
      </c>
      <c r="Q61" s="269">
        <f>IFERROR(IF(-SUM(Q$20:Q60)+Q$15&lt;0.000001,0,IF($C61&gt;='H-32A-WP06 - Debt Service'!#REF!,'H-32A-WP06 - Debt Service'!#REF!/12,0)),"-")</f>
        <v>0</v>
      </c>
      <c r="R61" s="269"/>
      <c r="S61" s="269"/>
      <c r="T61" s="269"/>
      <c r="U61" s="269"/>
      <c r="V61" s="269"/>
      <c r="X61" s="260">
        <f t="shared" si="5"/>
        <v>2026</v>
      </c>
      <c r="Y61" s="281">
        <f t="shared" si="7"/>
        <v>46174</v>
      </c>
      <c r="Z61" s="281"/>
      <c r="AA61" s="269">
        <f>IFERROR(IF(-SUM(AA$20:AA60)+AA$15&lt;0.000001,0,IF($C61&gt;='H-32A-WP06 - Debt Service'!X$24,'H-32A-WP06 - Debt Service'!X$27/12,0)),"-")</f>
        <v>0</v>
      </c>
      <c r="AB61" s="269">
        <f>IFERROR(IF(-SUM(AB$20:AB60)+AB$15&lt;0.000001,0,IF($C61&gt;='H-32A-WP06 - Debt Service'!Y$24,'H-32A-WP06 - Debt Service'!Y$27/12,0)),"-")</f>
        <v>0</v>
      </c>
      <c r="AC61" s="269">
        <f>IFERROR(IF(-SUM(AC$20:AC60)+AC$15&lt;0.000001,0,IF($C61&gt;='H-32A-WP06 - Debt Service'!Z$24,'H-32A-WP06 - Debt Service'!Z$27/12,0)),"-")</f>
        <v>0</v>
      </c>
      <c r="AD61" s="269">
        <f>IFERROR(IF(-SUM(AD$20:AD60)+AD$15&lt;0.000001,0,IF($C61&gt;='H-32A-WP06 - Debt Service'!AA$24,'H-32A-WP06 - Debt Service'!AA$27/12,0)),"-")</f>
        <v>0</v>
      </c>
      <c r="AE61" s="269">
        <f>IFERROR(IF(-SUM(AE$20:AE60)+AE$15&lt;0.000001,0,IF($C61&gt;='H-32A-WP06 - Debt Service'!AB$24,'H-32A-WP06 - Debt Service'!AB$27/12,0)),"-")</f>
        <v>0</v>
      </c>
      <c r="AF61" s="269">
        <f>IFERROR(IF(-SUM(AF$20:AF60)+AF$15&lt;0.000001,0,IF($C61&gt;='H-32A-WP06 - Debt Service'!AC$24,'H-32A-WP06 - Debt Service'!AC$27/12,0)),"-")</f>
        <v>0</v>
      </c>
      <c r="AG61" s="269">
        <f>IFERROR(IF(-SUM(AG$20:AG60)+AG$15&lt;0.000001,0,IF($C61&gt;='H-32A-WP06 - Debt Service'!AD$24,'H-32A-WP06 - Debt Service'!AD$27/12,0)),"-")</f>
        <v>0</v>
      </c>
      <c r="AH61" s="269">
        <f>IFERROR(IF(-SUM(AH$20:AH60)+AH$15&lt;0.000001,0,IF($C61&gt;='H-32A-WP06 - Debt Service'!AE$24,'H-32A-WP06 - Debt Service'!AE$27/12,0)),"-")</f>
        <v>0</v>
      </c>
      <c r="AI61" s="269">
        <f>IFERROR(IF(-SUM(AI$20:AI60)+AI$15&lt;0.000001,0,IF($C61&gt;='H-32A-WP06 - Debt Service'!AF$24,'H-32A-WP06 - Debt Service'!AF$27/12,0)),"-")</f>
        <v>0</v>
      </c>
      <c r="AJ61" s="269">
        <f>IFERROR(IF(-SUM(AJ$20:AJ60)+AJ$15&lt;0.000001,0,IF($C61&gt;='H-32A-WP06 - Debt Service'!AG$24,'H-32A-WP06 - Debt Service'!AG$27/12,0)),"-")</f>
        <v>0</v>
      </c>
    </row>
    <row r="62" spans="2:36" hidden="1">
      <c r="B62" s="260">
        <f t="shared" si="4"/>
        <v>2026</v>
      </c>
      <c r="C62" s="281">
        <f t="shared" si="6"/>
        <v>46204</v>
      </c>
      <c r="D62" s="281"/>
      <c r="E62" s="269">
        <f>IFERROR(IF(-SUM(E$20:E61)+E$15&lt;0.000001,0,IF($C62&gt;='H-32A-WP06 - Debt Service'!C$24,'H-32A-WP06 - Debt Service'!C$27/12,0)),"-")</f>
        <v>0</v>
      </c>
      <c r="F62" s="269">
        <f>IFERROR(IF(-SUM(F$20:F61)+F$15&lt;0.000001,0,IF($C62&gt;='H-32A-WP06 - Debt Service'!D$24,'H-32A-WP06 - Debt Service'!D$27/12,0)),"-")</f>
        <v>0</v>
      </c>
      <c r="G62" s="269">
        <f>IFERROR(IF(-SUM(G$20:G61)+G$15&lt;0.000001,0,IF($C62&gt;='H-32A-WP06 - Debt Service'!E$24,'H-32A-WP06 - Debt Service'!E$27/12,0)),"-")</f>
        <v>0</v>
      </c>
      <c r="H62" s="269">
        <f>IFERROR(IF(-SUM(H$20:H61)+H$15&lt;0.000001,0,IF($C62&gt;='H-32A-WP06 - Debt Service'!F$24,'H-32A-WP06 - Debt Service'!F$27/12,0)),"-")</f>
        <v>0</v>
      </c>
      <c r="I62" s="269">
        <f>IFERROR(IF(-SUM(I$20:I61)+I$15&lt;0.000001,0,IF($C62&gt;='H-32A-WP06 - Debt Service'!G$24,'H-32A-WP06 - Debt Service'!#REF!/12,0)),"-")</f>
        <v>0</v>
      </c>
      <c r="J62" s="269">
        <f>IFERROR(IF(-SUM(J$20:J61)+J$15&lt;0.000001,0,IF($C62&gt;='H-32A-WP06 - Debt Service'!H$24,'H-32A-WP06 - Debt Service'!H$27/12,0)),"-")</f>
        <v>0</v>
      </c>
      <c r="K62" s="269">
        <f>IFERROR(IF(-SUM(K$20:K61)+K$15&lt;0.000001,0,IF($C62&gt;='H-32A-WP06 - Debt Service'!I$24,'H-32A-WP06 - Debt Service'!I$27/12,0)),"-")</f>
        <v>0</v>
      </c>
      <c r="L62" s="269">
        <f>IFERROR(IF(-SUM(L$20:L61)+L$15&lt;0.000001,0,IF($C62&gt;='H-32A-WP06 - Debt Service'!J$24,'H-32A-WP06 - Debt Service'!J$27/12,0)),"-")</f>
        <v>0</v>
      </c>
      <c r="M62" s="269">
        <f>IFERROR(IF(-SUM(M$20:M61)+M$15&lt;0.000001,0,IF($C62&gt;='H-32A-WP06 - Debt Service'!L$24,'H-32A-WP06 - Debt Service'!L$27/12,0)),"-")</f>
        <v>0</v>
      </c>
      <c r="N62" s="269">
        <v>0</v>
      </c>
      <c r="O62" s="269">
        <v>0</v>
      </c>
      <c r="P62" s="269">
        <v>0</v>
      </c>
      <c r="Q62" s="269">
        <f>IFERROR(IF(-SUM(Q$20:Q61)+Q$15&lt;0.000001,0,IF($C62&gt;='H-32A-WP06 - Debt Service'!#REF!,'H-32A-WP06 - Debt Service'!#REF!/12,0)),"-")</f>
        <v>0</v>
      </c>
      <c r="R62" s="269"/>
      <c r="S62" s="269"/>
      <c r="T62" s="269"/>
      <c r="U62" s="269"/>
      <c r="V62" s="269"/>
      <c r="X62" s="260">
        <f t="shared" si="5"/>
        <v>2026</v>
      </c>
      <c r="Y62" s="281">
        <f t="shared" si="7"/>
        <v>46204</v>
      </c>
      <c r="Z62" s="281"/>
      <c r="AA62" s="269">
        <f>IFERROR(IF(-SUM(AA$20:AA61)+AA$15&lt;0.000001,0,IF($C62&gt;='H-32A-WP06 - Debt Service'!X$24,'H-32A-WP06 - Debt Service'!X$27/12,0)),"-")</f>
        <v>0</v>
      </c>
      <c r="AB62" s="269">
        <f>IFERROR(IF(-SUM(AB$20:AB61)+AB$15&lt;0.000001,0,IF($C62&gt;='H-32A-WP06 - Debt Service'!Y$24,'H-32A-WP06 - Debt Service'!Y$27/12,0)),"-")</f>
        <v>0</v>
      </c>
      <c r="AC62" s="269">
        <f>IFERROR(IF(-SUM(AC$20:AC61)+AC$15&lt;0.000001,0,IF($C62&gt;='H-32A-WP06 - Debt Service'!Z$24,'H-32A-WP06 - Debt Service'!Z$27/12,0)),"-")</f>
        <v>0</v>
      </c>
      <c r="AD62" s="269">
        <f>IFERROR(IF(-SUM(AD$20:AD61)+AD$15&lt;0.000001,0,IF($C62&gt;='H-32A-WP06 - Debt Service'!AA$24,'H-32A-WP06 - Debt Service'!AA$27/12,0)),"-")</f>
        <v>0</v>
      </c>
      <c r="AE62" s="269">
        <f>IFERROR(IF(-SUM(AE$20:AE61)+AE$15&lt;0.000001,0,IF($C62&gt;='H-32A-WP06 - Debt Service'!AB$24,'H-32A-WP06 - Debt Service'!AB$27/12,0)),"-")</f>
        <v>0</v>
      </c>
      <c r="AF62" s="269">
        <f>IFERROR(IF(-SUM(AF$20:AF61)+AF$15&lt;0.000001,0,IF($C62&gt;='H-32A-WP06 - Debt Service'!AC$24,'H-32A-WP06 - Debt Service'!AC$27/12,0)),"-")</f>
        <v>0</v>
      </c>
      <c r="AG62" s="269">
        <f>IFERROR(IF(-SUM(AG$20:AG61)+AG$15&lt;0.000001,0,IF($C62&gt;='H-32A-WP06 - Debt Service'!AD$24,'H-32A-WP06 - Debt Service'!AD$27/12,0)),"-")</f>
        <v>0</v>
      </c>
      <c r="AH62" s="269">
        <f>IFERROR(IF(-SUM(AH$20:AH61)+AH$15&lt;0.000001,0,IF($C62&gt;='H-32A-WP06 - Debt Service'!AE$24,'H-32A-WP06 - Debt Service'!AE$27/12,0)),"-")</f>
        <v>0</v>
      </c>
      <c r="AI62" s="269">
        <f>IFERROR(IF(-SUM(AI$20:AI61)+AI$15&lt;0.000001,0,IF($C62&gt;='H-32A-WP06 - Debt Service'!AF$24,'H-32A-WP06 - Debt Service'!AF$27/12,0)),"-")</f>
        <v>0</v>
      </c>
      <c r="AJ62" s="269">
        <f>IFERROR(IF(-SUM(AJ$20:AJ61)+AJ$15&lt;0.000001,0,IF($C62&gt;='H-32A-WP06 - Debt Service'!AG$24,'H-32A-WP06 - Debt Service'!AG$27/12,0)),"-")</f>
        <v>0</v>
      </c>
    </row>
    <row r="63" spans="2:36" hidden="1">
      <c r="B63" s="260">
        <f t="shared" si="4"/>
        <v>2026</v>
      </c>
      <c r="C63" s="281">
        <f t="shared" si="6"/>
        <v>46235</v>
      </c>
      <c r="D63" s="281"/>
      <c r="E63" s="269">
        <f>IFERROR(IF(-SUM(E$20:E62)+E$15&lt;0.000001,0,IF($C63&gt;='H-32A-WP06 - Debt Service'!C$24,'H-32A-WP06 - Debt Service'!C$27/12,0)),"-")</f>
        <v>0</v>
      </c>
      <c r="F63" s="269">
        <f>IFERROR(IF(-SUM(F$20:F62)+F$15&lt;0.000001,0,IF($C63&gt;='H-32A-WP06 - Debt Service'!D$24,'H-32A-WP06 - Debt Service'!D$27/12,0)),"-")</f>
        <v>0</v>
      </c>
      <c r="G63" s="269">
        <f>IFERROR(IF(-SUM(G$20:G62)+G$15&lt;0.000001,0,IF($C63&gt;='H-32A-WP06 - Debt Service'!E$24,'H-32A-WP06 - Debt Service'!E$27/12,0)),"-")</f>
        <v>0</v>
      </c>
      <c r="H63" s="269">
        <f>IFERROR(IF(-SUM(H$20:H62)+H$15&lt;0.000001,0,IF($C63&gt;='H-32A-WP06 - Debt Service'!F$24,'H-32A-WP06 - Debt Service'!F$27/12,0)),"-")</f>
        <v>0</v>
      </c>
      <c r="I63" s="269">
        <f>IFERROR(IF(-SUM(I$20:I62)+I$15&lt;0.000001,0,IF($C63&gt;='H-32A-WP06 - Debt Service'!G$24,'H-32A-WP06 - Debt Service'!#REF!/12,0)),"-")</f>
        <v>0</v>
      </c>
      <c r="J63" s="269">
        <f>IFERROR(IF(-SUM(J$20:J62)+J$15&lt;0.000001,0,IF($C63&gt;='H-32A-WP06 - Debt Service'!H$24,'H-32A-WP06 - Debt Service'!H$27/12,0)),"-")</f>
        <v>0</v>
      </c>
      <c r="K63" s="269">
        <f>IFERROR(IF(-SUM(K$20:K62)+K$15&lt;0.000001,0,IF($C63&gt;='H-32A-WP06 - Debt Service'!I$24,'H-32A-WP06 - Debt Service'!I$27/12,0)),"-")</f>
        <v>0</v>
      </c>
      <c r="L63" s="269">
        <f>IFERROR(IF(-SUM(L$20:L62)+L$15&lt;0.000001,0,IF($C63&gt;='H-32A-WP06 - Debt Service'!J$24,'H-32A-WP06 - Debt Service'!J$27/12,0)),"-")</f>
        <v>0</v>
      </c>
      <c r="M63" s="269">
        <f>IFERROR(IF(-SUM(M$20:M62)+M$15&lt;0.000001,0,IF($C63&gt;='H-32A-WP06 - Debt Service'!L$24,'H-32A-WP06 - Debt Service'!L$27/12,0)),"-")</f>
        <v>0</v>
      </c>
      <c r="N63" s="269">
        <v>0</v>
      </c>
      <c r="O63" s="269">
        <v>0</v>
      </c>
      <c r="P63" s="269">
        <v>0</v>
      </c>
      <c r="Q63" s="269">
        <f>IFERROR(IF(-SUM(Q$20:Q62)+Q$15&lt;0.000001,0,IF($C63&gt;='H-32A-WP06 - Debt Service'!#REF!,'H-32A-WP06 - Debt Service'!#REF!/12,0)),"-")</f>
        <v>0</v>
      </c>
      <c r="R63" s="269"/>
      <c r="S63" s="269"/>
      <c r="T63" s="269"/>
      <c r="U63" s="269"/>
      <c r="V63" s="269"/>
      <c r="X63" s="260">
        <f t="shared" si="5"/>
        <v>2026</v>
      </c>
      <c r="Y63" s="281">
        <f t="shared" si="7"/>
        <v>46235</v>
      </c>
      <c r="Z63" s="281"/>
      <c r="AA63" s="269">
        <f>IFERROR(IF(-SUM(AA$20:AA62)+AA$15&lt;0.000001,0,IF($C63&gt;='H-32A-WP06 - Debt Service'!X$24,'H-32A-WP06 - Debt Service'!X$27/12,0)),"-")</f>
        <v>0</v>
      </c>
      <c r="AB63" s="269">
        <f>IFERROR(IF(-SUM(AB$20:AB62)+AB$15&lt;0.000001,0,IF($C63&gt;='H-32A-WP06 - Debt Service'!Y$24,'H-32A-WP06 - Debt Service'!Y$27/12,0)),"-")</f>
        <v>0</v>
      </c>
      <c r="AC63" s="269">
        <f>IFERROR(IF(-SUM(AC$20:AC62)+AC$15&lt;0.000001,0,IF($C63&gt;='H-32A-WP06 - Debt Service'!Z$24,'H-32A-WP06 - Debt Service'!Z$27/12,0)),"-")</f>
        <v>0</v>
      </c>
      <c r="AD63" s="269">
        <f>IFERROR(IF(-SUM(AD$20:AD62)+AD$15&lt;0.000001,0,IF($C63&gt;='H-32A-WP06 - Debt Service'!AA$24,'H-32A-WP06 - Debt Service'!AA$27/12,0)),"-")</f>
        <v>0</v>
      </c>
      <c r="AE63" s="269">
        <f>IFERROR(IF(-SUM(AE$20:AE62)+AE$15&lt;0.000001,0,IF($C63&gt;='H-32A-WP06 - Debt Service'!AB$24,'H-32A-WP06 - Debt Service'!AB$27/12,0)),"-")</f>
        <v>0</v>
      </c>
      <c r="AF63" s="269">
        <f>IFERROR(IF(-SUM(AF$20:AF62)+AF$15&lt;0.000001,0,IF($C63&gt;='H-32A-WP06 - Debt Service'!AC$24,'H-32A-WP06 - Debt Service'!AC$27/12,0)),"-")</f>
        <v>0</v>
      </c>
      <c r="AG63" s="269">
        <f>IFERROR(IF(-SUM(AG$20:AG62)+AG$15&lt;0.000001,0,IF($C63&gt;='H-32A-WP06 - Debt Service'!AD$24,'H-32A-WP06 - Debt Service'!AD$27/12,0)),"-")</f>
        <v>0</v>
      </c>
      <c r="AH63" s="269">
        <f>IFERROR(IF(-SUM(AH$20:AH62)+AH$15&lt;0.000001,0,IF($C63&gt;='H-32A-WP06 - Debt Service'!AE$24,'H-32A-WP06 - Debt Service'!AE$27/12,0)),"-")</f>
        <v>0</v>
      </c>
      <c r="AI63" s="269">
        <f>IFERROR(IF(-SUM(AI$20:AI62)+AI$15&lt;0.000001,0,IF($C63&gt;='H-32A-WP06 - Debt Service'!AF$24,'H-32A-WP06 - Debt Service'!AF$27/12,0)),"-")</f>
        <v>0</v>
      </c>
      <c r="AJ63" s="269">
        <f>IFERROR(IF(-SUM(AJ$20:AJ62)+AJ$15&lt;0.000001,0,IF($C63&gt;='H-32A-WP06 - Debt Service'!AG$24,'H-32A-WP06 - Debt Service'!AG$27/12,0)),"-")</f>
        <v>0</v>
      </c>
    </row>
    <row r="64" spans="2:36" hidden="1">
      <c r="B64" s="260">
        <f t="shared" si="4"/>
        <v>2026</v>
      </c>
      <c r="C64" s="281">
        <f t="shared" si="6"/>
        <v>46266</v>
      </c>
      <c r="D64" s="281"/>
      <c r="E64" s="269">
        <f>IFERROR(IF(-SUM(E$20:E63)+E$15&lt;0.000001,0,IF($C64&gt;='H-32A-WP06 - Debt Service'!C$24,'H-32A-WP06 - Debt Service'!C$27/12,0)),"-")</f>
        <v>0</v>
      </c>
      <c r="F64" s="269">
        <f>IFERROR(IF(-SUM(F$20:F63)+F$15&lt;0.000001,0,IF($C64&gt;='H-32A-WP06 - Debt Service'!D$24,'H-32A-WP06 - Debt Service'!D$27/12,0)),"-")</f>
        <v>0</v>
      </c>
      <c r="G64" s="269">
        <f>IFERROR(IF(-SUM(G$20:G63)+G$15&lt;0.000001,0,IF($C64&gt;='H-32A-WP06 - Debt Service'!E$24,'H-32A-WP06 - Debt Service'!E$27/12,0)),"-")</f>
        <v>0</v>
      </c>
      <c r="H64" s="269">
        <f>IFERROR(IF(-SUM(H$20:H63)+H$15&lt;0.000001,0,IF($C64&gt;='H-32A-WP06 - Debt Service'!F$24,'H-32A-WP06 - Debt Service'!F$27/12,0)),"-")</f>
        <v>0</v>
      </c>
      <c r="I64" s="269">
        <f>IFERROR(IF(-SUM(I$20:I63)+I$15&lt;0.000001,0,IF($C64&gt;='H-32A-WP06 - Debt Service'!G$24,'H-32A-WP06 - Debt Service'!#REF!/12,0)),"-")</f>
        <v>0</v>
      </c>
      <c r="J64" s="269">
        <f>IFERROR(IF(-SUM(J$20:J63)+J$15&lt;0.000001,0,IF($C64&gt;='H-32A-WP06 - Debt Service'!H$24,'H-32A-WP06 - Debt Service'!H$27/12,0)),"-")</f>
        <v>0</v>
      </c>
      <c r="K64" s="269">
        <f>IFERROR(IF(-SUM(K$20:K63)+K$15&lt;0.000001,0,IF($C64&gt;='H-32A-WP06 - Debt Service'!I$24,'H-32A-WP06 - Debt Service'!I$27/12,0)),"-")</f>
        <v>0</v>
      </c>
      <c r="L64" s="269">
        <f>IFERROR(IF(-SUM(L$20:L63)+L$15&lt;0.000001,0,IF($C64&gt;='H-32A-WP06 - Debt Service'!J$24,'H-32A-WP06 - Debt Service'!J$27/12,0)),"-")</f>
        <v>0</v>
      </c>
      <c r="M64" s="269">
        <f>IFERROR(IF(-SUM(M$20:M63)+M$15&lt;0.000001,0,IF($C64&gt;='H-32A-WP06 - Debt Service'!L$24,'H-32A-WP06 - Debt Service'!L$27/12,0)),"-")</f>
        <v>0</v>
      </c>
      <c r="N64" s="269">
        <v>0</v>
      </c>
      <c r="O64" s="269">
        <v>0</v>
      </c>
      <c r="P64" s="269">
        <v>0</v>
      </c>
      <c r="Q64" s="269">
        <f>IFERROR(IF(-SUM(Q$20:Q63)+Q$15&lt;0.000001,0,IF($C64&gt;='H-32A-WP06 - Debt Service'!#REF!,'H-32A-WP06 - Debt Service'!#REF!/12,0)),"-")</f>
        <v>0</v>
      </c>
      <c r="R64" s="269"/>
      <c r="S64" s="269"/>
      <c r="T64" s="269"/>
      <c r="U64" s="269"/>
      <c r="V64" s="269"/>
      <c r="X64" s="260">
        <f t="shared" si="5"/>
        <v>2026</v>
      </c>
      <c r="Y64" s="281">
        <f t="shared" si="7"/>
        <v>46266</v>
      </c>
      <c r="Z64" s="281"/>
      <c r="AA64" s="269">
        <f>IFERROR(IF(-SUM(AA$20:AA63)+AA$15&lt;0.000001,0,IF($C64&gt;='H-32A-WP06 - Debt Service'!X$24,'H-32A-WP06 - Debt Service'!X$27/12,0)),"-")</f>
        <v>0</v>
      </c>
      <c r="AB64" s="269">
        <f>IFERROR(IF(-SUM(AB$20:AB63)+AB$15&lt;0.000001,0,IF($C64&gt;='H-32A-WP06 - Debt Service'!Y$24,'H-32A-WP06 - Debt Service'!Y$27/12,0)),"-")</f>
        <v>0</v>
      </c>
      <c r="AC64" s="269">
        <f>IFERROR(IF(-SUM(AC$20:AC63)+AC$15&lt;0.000001,0,IF($C64&gt;='H-32A-WP06 - Debt Service'!Z$24,'H-32A-WP06 - Debt Service'!Z$27/12,0)),"-")</f>
        <v>0</v>
      </c>
      <c r="AD64" s="269">
        <f>IFERROR(IF(-SUM(AD$20:AD63)+AD$15&lt;0.000001,0,IF($C64&gt;='H-32A-WP06 - Debt Service'!AA$24,'H-32A-WP06 - Debt Service'!AA$27/12,0)),"-")</f>
        <v>0</v>
      </c>
      <c r="AE64" s="269">
        <f>IFERROR(IF(-SUM(AE$20:AE63)+AE$15&lt;0.000001,0,IF($C64&gt;='H-32A-WP06 - Debt Service'!AB$24,'H-32A-WP06 - Debt Service'!AB$27/12,0)),"-")</f>
        <v>0</v>
      </c>
      <c r="AF64" s="269">
        <f>IFERROR(IF(-SUM(AF$20:AF63)+AF$15&lt;0.000001,0,IF($C64&gt;='H-32A-WP06 - Debt Service'!AC$24,'H-32A-WP06 - Debt Service'!AC$27/12,0)),"-")</f>
        <v>0</v>
      </c>
      <c r="AG64" s="269">
        <f>IFERROR(IF(-SUM(AG$20:AG63)+AG$15&lt;0.000001,0,IF($C64&gt;='H-32A-WP06 - Debt Service'!AD$24,'H-32A-WP06 - Debt Service'!AD$27/12,0)),"-")</f>
        <v>0</v>
      </c>
      <c r="AH64" s="269">
        <f>IFERROR(IF(-SUM(AH$20:AH63)+AH$15&lt;0.000001,0,IF($C64&gt;='H-32A-WP06 - Debt Service'!AE$24,'H-32A-WP06 - Debt Service'!AE$27/12,0)),"-")</f>
        <v>0</v>
      </c>
      <c r="AI64" s="269">
        <f>IFERROR(IF(-SUM(AI$20:AI63)+AI$15&lt;0.000001,0,IF($C64&gt;='H-32A-WP06 - Debt Service'!AF$24,'H-32A-WP06 - Debt Service'!AF$27/12,0)),"-")</f>
        <v>0</v>
      </c>
      <c r="AJ64" s="269">
        <f>IFERROR(IF(-SUM(AJ$20:AJ63)+AJ$15&lt;0.000001,0,IF($C64&gt;='H-32A-WP06 - Debt Service'!AG$24,'H-32A-WP06 - Debt Service'!AG$27/12,0)),"-")</f>
        <v>0</v>
      </c>
    </row>
    <row r="65" spans="2:36" hidden="1">
      <c r="B65" s="260">
        <f t="shared" si="4"/>
        <v>2026</v>
      </c>
      <c r="C65" s="281">
        <f t="shared" si="6"/>
        <v>46296</v>
      </c>
      <c r="D65" s="281"/>
      <c r="E65" s="269">
        <f>IFERROR(IF(-SUM(E$20:E64)+E$15&lt;0.000001,0,IF($C65&gt;='H-32A-WP06 - Debt Service'!C$24,'H-32A-WP06 - Debt Service'!C$27/12,0)),"-")</f>
        <v>0</v>
      </c>
      <c r="F65" s="269">
        <f>IFERROR(IF(-SUM(F$20:F64)+F$15&lt;0.000001,0,IF($C65&gt;='H-32A-WP06 - Debt Service'!D$24,'H-32A-WP06 - Debt Service'!D$27/12,0)),"-")</f>
        <v>0</v>
      </c>
      <c r="G65" s="269">
        <f>IFERROR(IF(-SUM(G$20:G64)+G$15&lt;0.000001,0,IF($C65&gt;='H-32A-WP06 - Debt Service'!E$24,'H-32A-WP06 - Debt Service'!E$27/12,0)),"-")</f>
        <v>0</v>
      </c>
      <c r="H65" s="269">
        <f>IFERROR(IF(-SUM(H$20:H64)+H$15&lt;0.000001,0,IF($C65&gt;='H-32A-WP06 - Debt Service'!F$24,'H-32A-WP06 - Debt Service'!F$27/12,0)),"-")</f>
        <v>0</v>
      </c>
      <c r="I65" s="269">
        <f>IFERROR(IF(-SUM(I$20:I64)+I$15&lt;0.000001,0,IF($C65&gt;='H-32A-WP06 - Debt Service'!G$24,'H-32A-WP06 - Debt Service'!#REF!/12,0)),"-")</f>
        <v>0</v>
      </c>
      <c r="J65" s="269">
        <f>IFERROR(IF(-SUM(J$20:J64)+J$15&lt;0.000001,0,IF($C65&gt;='H-32A-WP06 - Debt Service'!H$24,'H-32A-WP06 - Debt Service'!H$27/12,0)),"-")</f>
        <v>0</v>
      </c>
      <c r="K65" s="269">
        <f>IFERROR(IF(-SUM(K$20:K64)+K$15&lt;0.000001,0,IF($C65&gt;='H-32A-WP06 - Debt Service'!I$24,'H-32A-WP06 - Debt Service'!I$27/12,0)),"-")</f>
        <v>0</v>
      </c>
      <c r="L65" s="269">
        <f>IFERROR(IF(-SUM(L$20:L64)+L$15&lt;0.000001,0,IF($C65&gt;='H-32A-WP06 - Debt Service'!J$24,'H-32A-WP06 - Debt Service'!J$27/12,0)),"-")</f>
        <v>0</v>
      </c>
      <c r="M65" s="269">
        <f>IFERROR(IF(-SUM(M$20:M64)+M$15&lt;0.000001,0,IF($C65&gt;='H-32A-WP06 - Debt Service'!L$24,'H-32A-WP06 - Debt Service'!L$27/12,0)),"-")</f>
        <v>0</v>
      </c>
      <c r="N65" s="269">
        <v>0</v>
      </c>
      <c r="O65" s="269">
        <v>0</v>
      </c>
      <c r="P65" s="269">
        <v>0</v>
      </c>
      <c r="Q65" s="269">
        <f>IFERROR(IF(-SUM(Q$20:Q64)+Q$15&lt;0.000001,0,IF($C65&gt;='H-32A-WP06 - Debt Service'!#REF!,'H-32A-WP06 - Debt Service'!#REF!/12,0)),"-")</f>
        <v>0</v>
      </c>
      <c r="R65" s="269"/>
      <c r="S65" s="269"/>
      <c r="T65" s="269"/>
      <c r="U65" s="269"/>
      <c r="V65" s="269"/>
      <c r="X65" s="260">
        <f t="shared" si="5"/>
        <v>2026</v>
      </c>
      <c r="Y65" s="281">
        <f t="shared" si="7"/>
        <v>46296</v>
      </c>
      <c r="Z65" s="281"/>
      <c r="AA65" s="269">
        <f>IFERROR(IF(-SUM(AA$20:AA64)+AA$15&lt;0.000001,0,IF($C65&gt;='H-32A-WP06 - Debt Service'!X$24,'H-32A-WP06 - Debt Service'!X$27/12,0)),"-")</f>
        <v>0</v>
      </c>
      <c r="AB65" s="269">
        <f>IFERROR(IF(-SUM(AB$20:AB64)+AB$15&lt;0.000001,0,IF($C65&gt;='H-32A-WP06 - Debt Service'!Y$24,'H-32A-WP06 - Debt Service'!Y$27/12,0)),"-")</f>
        <v>0</v>
      </c>
      <c r="AC65" s="269">
        <f>IFERROR(IF(-SUM(AC$20:AC64)+AC$15&lt;0.000001,0,IF($C65&gt;='H-32A-WP06 - Debt Service'!Z$24,'H-32A-WP06 - Debt Service'!Z$27/12,0)),"-")</f>
        <v>0</v>
      </c>
      <c r="AD65" s="269">
        <f>IFERROR(IF(-SUM(AD$20:AD64)+AD$15&lt;0.000001,0,IF($C65&gt;='H-32A-WP06 - Debt Service'!AA$24,'H-32A-WP06 - Debt Service'!AA$27/12,0)),"-")</f>
        <v>0</v>
      </c>
      <c r="AE65" s="269">
        <f>IFERROR(IF(-SUM(AE$20:AE64)+AE$15&lt;0.000001,0,IF($C65&gt;='H-32A-WP06 - Debt Service'!AB$24,'H-32A-WP06 - Debt Service'!AB$27/12,0)),"-")</f>
        <v>0</v>
      </c>
      <c r="AF65" s="269">
        <f>IFERROR(IF(-SUM(AF$20:AF64)+AF$15&lt;0.000001,0,IF($C65&gt;='H-32A-WP06 - Debt Service'!AC$24,'H-32A-WP06 - Debt Service'!AC$27/12,0)),"-")</f>
        <v>0</v>
      </c>
      <c r="AG65" s="269">
        <f>IFERROR(IF(-SUM(AG$20:AG64)+AG$15&lt;0.000001,0,IF($C65&gt;='H-32A-WP06 - Debt Service'!AD$24,'H-32A-WP06 - Debt Service'!AD$27/12,0)),"-")</f>
        <v>0</v>
      </c>
      <c r="AH65" s="269">
        <f>IFERROR(IF(-SUM(AH$20:AH64)+AH$15&lt;0.000001,0,IF($C65&gt;='H-32A-WP06 - Debt Service'!AE$24,'H-32A-WP06 - Debt Service'!AE$27/12,0)),"-")</f>
        <v>0</v>
      </c>
      <c r="AI65" s="269">
        <f>IFERROR(IF(-SUM(AI$20:AI64)+AI$15&lt;0.000001,0,IF($C65&gt;='H-32A-WP06 - Debt Service'!AF$24,'H-32A-WP06 - Debt Service'!AF$27/12,0)),"-")</f>
        <v>0</v>
      </c>
      <c r="AJ65" s="269">
        <f>IFERROR(IF(-SUM(AJ$20:AJ64)+AJ$15&lt;0.000001,0,IF($C65&gt;='H-32A-WP06 - Debt Service'!AG$24,'H-32A-WP06 - Debt Service'!AG$27/12,0)),"-")</f>
        <v>0</v>
      </c>
    </row>
    <row r="66" spans="2:36" hidden="1">
      <c r="B66" s="260">
        <f t="shared" si="4"/>
        <v>2026</v>
      </c>
      <c r="C66" s="281">
        <f t="shared" si="6"/>
        <v>46327</v>
      </c>
      <c r="D66" s="281"/>
      <c r="E66" s="269">
        <f>IFERROR(IF(-SUM(E$20:E65)+E$15&lt;0.000001,0,IF($C66&gt;='H-32A-WP06 - Debt Service'!C$24,'H-32A-WP06 - Debt Service'!C$27/12,0)),"-")</f>
        <v>0</v>
      </c>
      <c r="F66" s="269">
        <f>IFERROR(IF(-SUM(F$20:F65)+F$15&lt;0.000001,0,IF($C66&gt;='H-32A-WP06 - Debt Service'!D$24,'H-32A-WP06 - Debt Service'!D$27/12,0)),"-")</f>
        <v>0</v>
      </c>
      <c r="G66" s="269">
        <f>IFERROR(IF(-SUM(G$20:G65)+G$15&lt;0.000001,0,IF($C66&gt;='H-32A-WP06 - Debt Service'!E$24,'H-32A-WP06 - Debt Service'!E$27/12,0)),"-")</f>
        <v>0</v>
      </c>
      <c r="H66" s="269">
        <f>IFERROR(IF(-SUM(H$20:H65)+H$15&lt;0.000001,0,IF($C66&gt;='H-32A-WP06 - Debt Service'!F$24,'H-32A-WP06 - Debt Service'!F$27/12,0)),"-")</f>
        <v>0</v>
      </c>
      <c r="I66" s="269">
        <f>IFERROR(IF(-SUM(I$20:I65)+I$15&lt;0.000001,0,IF($C66&gt;='H-32A-WP06 - Debt Service'!G$24,'H-32A-WP06 - Debt Service'!#REF!/12,0)),"-")</f>
        <v>0</v>
      </c>
      <c r="J66" s="269">
        <f>IFERROR(IF(-SUM(J$20:J65)+J$15&lt;0.000001,0,IF($C66&gt;='H-32A-WP06 - Debt Service'!H$24,'H-32A-WP06 - Debt Service'!H$27/12,0)),"-")</f>
        <v>0</v>
      </c>
      <c r="K66" s="269">
        <f>IFERROR(IF(-SUM(K$20:K65)+K$15&lt;0.000001,0,IF($C66&gt;='H-32A-WP06 - Debt Service'!I$24,'H-32A-WP06 - Debt Service'!I$27/12,0)),"-")</f>
        <v>0</v>
      </c>
      <c r="L66" s="269">
        <f>IFERROR(IF(-SUM(L$20:L65)+L$15&lt;0.000001,0,IF($C66&gt;='H-32A-WP06 - Debt Service'!J$24,'H-32A-WP06 - Debt Service'!J$27/12,0)),"-")</f>
        <v>0</v>
      </c>
      <c r="M66" s="269">
        <f>IFERROR(IF(-SUM(M$20:M65)+M$15&lt;0.000001,0,IF($C66&gt;='H-32A-WP06 - Debt Service'!L$24,'H-32A-WP06 - Debt Service'!L$27/12,0)),"-")</f>
        <v>0</v>
      </c>
      <c r="N66" s="269">
        <v>0</v>
      </c>
      <c r="O66" s="269">
        <v>0</v>
      </c>
      <c r="P66" s="269">
        <v>0</v>
      </c>
      <c r="Q66" s="269">
        <f>IFERROR(IF(-SUM(Q$20:Q65)+Q$15&lt;0.000001,0,IF($C66&gt;='H-32A-WP06 - Debt Service'!#REF!,'H-32A-WP06 - Debt Service'!#REF!/12,0)),"-")</f>
        <v>0</v>
      </c>
      <c r="R66" s="269"/>
      <c r="S66" s="269"/>
      <c r="T66" s="269"/>
      <c r="U66" s="269"/>
      <c r="V66" s="269"/>
      <c r="X66" s="260">
        <f t="shared" si="5"/>
        <v>2026</v>
      </c>
      <c r="Y66" s="281">
        <f t="shared" si="7"/>
        <v>46327</v>
      </c>
      <c r="Z66" s="281"/>
      <c r="AA66" s="269">
        <f>IFERROR(IF(-SUM(AA$20:AA65)+AA$15&lt;0.000001,0,IF($C66&gt;='H-32A-WP06 - Debt Service'!X$24,'H-32A-WP06 - Debt Service'!X$27/12,0)),"-")</f>
        <v>0</v>
      </c>
      <c r="AB66" s="269">
        <f>IFERROR(IF(-SUM(AB$20:AB65)+AB$15&lt;0.000001,0,IF($C66&gt;='H-32A-WP06 - Debt Service'!Y$24,'H-32A-WP06 - Debt Service'!Y$27/12,0)),"-")</f>
        <v>0</v>
      </c>
      <c r="AC66" s="269">
        <f>IFERROR(IF(-SUM(AC$20:AC65)+AC$15&lt;0.000001,0,IF($C66&gt;='H-32A-WP06 - Debt Service'!Z$24,'H-32A-WP06 - Debt Service'!Z$27/12,0)),"-")</f>
        <v>0</v>
      </c>
      <c r="AD66" s="269">
        <f>IFERROR(IF(-SUM(AD$20:AD65)+AD$15&lt;0.000001,0,IF($C66&gt;='H-32A-WP06 - Debt Service'!AA$24,'H-32A-WP06 - Debt Service'!AA$27/12,0)),"-")</f>
        <v>0</v>
      </c>
      <c r="AE66" s="269">
        <f>IFERROR(IF(-SUM(AE$20:AE65)+AE$15&lt;0.000001,0,IF($C66&gt;='H-32A-WP06 - Debt Service'!AB$24,'H-32A-WP06 - Debt Service'!AB$27/12,0)),"-")</f>
        <v>0</v>
      </c>
      <c r="AF66" s="269">
        <f>IFERROR(IF(-SUM(AF$20:AF65)+AF$15&lt;0.000001,0,IF($C66&gt;='H-32A-WP06 - Debt Service'!AC$24,'H-32A-WP06 - Debt Service'!AC$27/12,0)),"-")</f>
        <v>0</v>
      </c>
      <c r="AG66" s="269">
        <f>IFERROR(IF(-SUM(AG$20:AG65)+AG$15&lt;0.000001,0,IF($C66&gt;='H-32A-WP06 - Debt Service'!AD$24,'H-32A-WP06 - Debt Service'!AD$27/12,0)),"-")</f>
        <v>0</v>
      </c>
      <c r="AH66" s="269">
        <f>IFERROR(IF(-SUM(AH$20:AH65)+AH$15&lt;0.000001,0,IF($C66&gt;='H-32A-WP06 - Debt Service'!AE$24,'H-32A-WP06 - Debt Service'!AE$27/12,0)),"-")</f>
        <v>0</v>
      </c>
      <c r="AI66" s="269">
        <f>IFERROR(IF(-SUM(AI$20:AI65)+AI$15&lt;0.000001,0,IF($C66&gt;='H-32A-WP06 - Debt Service'!AF$24,'H-32A-WP06 - Debt Service'!AF$27/12,0)),"-")</f>
        <v>0</v>
      </c>
      <c r="AJ66" s="269">
        <f>IFERROR(IF(-SUM(AJ$20:AJ65)+AJ$15&lt;0.000001,0,IF($C66&gt;='H-32A-WP06 - Debt Service'!AG$24,'H-32A-WP06 - Debt Service'!AG$27/12,0)),"-")</f>
        <v>0</v>
      </c>
    </row>
    <row r="67" spans="2:36" hidden="1">
      <c r="B67" s="260">
        <f t="shared" si="4"/>
        <v>2026</v>
      </c>
      <c r="C67" s="281">
        <f t="shared" si="6"/>
        <v>46357</v>
      </c>
      <c r="D67" s="281"/>
      <c r="E67" s="269">
        <f>IFERROR(IF(-SUM(E$20:E66)+E$15&lt;0.000001,0,IF($C67&gt;='H-32A-WP06 - Debt Service'!C$24,'H-32A-WP06 - Debt Service'!C$27/12,0)),"-")</f>
        <v>0</v>
      </c>
      <c r="F67" s="269">
        <f>IFERROR(IF(-SUM(F$20:F66)+F$15&lt;0.000001,0,IF($C67&gt;='H-32A-WP06 - Debt Service'!D$24,'H-32A-WP06 - Debt Service'!D$27/12,0)),"-")</f>
        <v>0</v>
      </c>
      <c r="G67" s="269">
        <f>IFERROR(IF(-SUM(G$20:G66)+G$15&lt;0.000001,0,IF($C67&gt;='H-32A-WP06 - Debt Service'!E$24,'H-32A-WP06 - Debt Service'!E$27/12,0)),"-")</f>
        <v>0</v>
      </c>
      <c r="H67" s="269">
        <f>IFERROR(IF(-SUM(H$20:H66)+H$15&lt;0.000001,0,IF($C67&gt;='H-32A-WP06 - Debt Service'!F$24,'H-32A-WP06 - Debt Service'!F$27/12,0)),"-")</f>
        <v>0</v>
      </c>
      <c r="I67" s="269">
        <f>IFERROR(IF(-SUM(I$20:I66)+I$15&lt;0.000001,0,IF($C67&gt;='H-32A-WP06 - Debt Service'!G$24,'H-32A-WP06 - Debt Service'!#REF!/12,0)),"-")</f>
        <v>0</v>
      </c>
      <c r="J67" s="269">
        <f>IFERROR(IF(-SUM(J$20:J66)+J$15&lt;0.000001,0,IF($C67&gt;='H-32A-WP06 - Debt Service'!H$24,'H-32A-WP06 - Debt Service'!H$27/12,0)),"-")</f>
        <v>0</v>
      </c>
      <c r="K67" s="269">
        <f>IFERROR(IF(-SUM(K$20:K66)+K$15&lt;0.000001,0,IF($C67&gt;='H-32A-WP06 - Debt Service'!I$24,'H-32A-WP06 - Debt Service'!I$27/12,0)),"-")</f>
        <v>0</v>
      </c>
      <c r="L67" s="269">
        <f>IFERROR(IF(-SUM(L$20:L66)+L$15&lt;0.000001,0,IF($C67&gt;='H-32A-WP06 - Debt Service'!J$24,'H-32A-WP06 - Debt Service'!J$27/12,0)),"-")</f>
        <v>0</v>
      </c>
      <c r="M67" s="269">
        <f>IFERROR(IF(-SUM(M$20:M66)+M$15&lt;0.000001,0,IF($C67&gt;='H-32A-WP06 - Debt Service'!L$24,'H-32A-WP06 - Debt Service'!L$27/12,0)),"-")</f>
        <v>0</v>
      </c>
      <c r="N67" s="269">
        <v>0</v>
      </c>
      <c r="O67" s="269">
        <v>0</v>
      </c>
      <c r="P67" s="269">
        <v>0</v>
      </c>
      <c r="Q67" s="269">
        <f>IFERROR(IF(-SUM(Q$20:Q66)+Q$15&lt;0.000001,0,IF($C67&gt;='H-32A-WP06 - Debt Service'!#REF!,'H-32A-WP06 - Debt Service'!#REF!/12,0)),"-")</f>
        <v>0</v>
      </c>
      <c r="R67" s="269"/>
      <c r="S67" s="269"/>
      <c r="T67" s="269"/>
      <c r="U67" s="269"/>
      <c r="V67" s="269"/>
      <c r="X67" s="260">
        <f t="shared" si="5"/>
        <v>2026</v>
      </c>
      <c r="Y67" s="281">
        <f t="shared" si="7"/>
        <v>46357</v>
      </c>
      <c r="Z67" s="281"/>
      <c r="AA67" s="269">
        <f>IFERROR(IF(-SUM(AA$20:AA66)+AA$15&lt;0.000001,0,IF($C67&gt;='H-32A-WP06 - Debt Service'!X$24,'H-32A-WP06 - Debt Service'!X$27/12,0)),"-")</f>
        <v>0</v>
      </c>
      <c r="AB67" s="269">
        <f>IFERROR(IF(-SUM(AB$20:AB66)+AB$15&lt;0.000001,0,IF($C67&gt;='H-32A-WP06 - Debt Service'!Y$24,'H-32A-WP06 - Debt Service'!Y$27/12,0)),"-")</f>
        <v>0</v>
      </c>
      <c r="AC67" s="269">
        <f>IFERROR(IF(-SUM(AC$20:AC66)+AC$15&lt;0.000001,0,IF($C67&gt;='H-32A-WP06 - Debt Service'!Z$24,'H-32A-WP06 - Debt Service'!Z$27/12,0)),"-")</f>
        <v>0</v>
      </c>
      <c r="AD67" s="269">
        <f>IFERROR(IF(-SUM(AD$20:AD66)+AD$15&lt;0.000001,0,IF($C67&gt;='H-32A-WP06 - Debt Service'!AA$24,'H-32A-WP06 - Debt Service'!AA$27/12,0)),"-")</f>
        <v>0</v>
      </c>
      <c r="AE67" s="269">
        <f>IFERROR(IF(-SUM(AE$20:AE66)+AE$15&lt;0.000001,0,IF($C67&gt;='H-32A-WP06 - Debt Service'!AB$24,'H-32A-WP06 - Debt Service'!AB$27/12,0)),"-")</f>
        <v>0</v>
      </c>
      <c r="AF67" s="269">
        <f>IFERROR(IF(-SUM(AF$20:AF66)+AF$15&lt;0.000001,0,IF($C67&gt;='H-32A-WP06 - Debt Service'!AC$24,'H-32A-WP06 - Debt Service'!AC$27/12,0)),"-")</f>
        <v>0</v>
      </c>
      <c r="AG67" s="269">
        <f>IFERROR(IF(-SUM(AG$20:AG66)+AG$15&lt;0.000001,0,IF($C67&gt;='H-32A-WP06 - Debt Service'!AD$24,'H-32A-WP06 - Debt Service'!AD$27/12,0)),"-")</f>
        <v>0</v>
      </c>
      <c r="AH67" s="269">
        <f>IFERROR(IF(-SUM(AH$20:AH66)+AH$15&lt;0.000001,0,IF($C67&gt;='H-32A-WP06 - Debt Service'!AE$24,'H-32A-WP06 - Debt Service'!AE$27/12,0)),"-")</f>
        <v>0</v>
      </c>
      <c r="AI67" s="269">
        <f>IFERROR(IF(-SUM(AI$20:AI66)+AI$15&lt;0.000001,0,IF($C67&gt;='H-32A-WP06 - Debt Service'!AF$24,'H-32A-WP06 - Debt Service'!AF$27/12,0)),"-")</f>
        <v>0</v>
      </c>
      <c r="AJ67" s="269">
        <f>IFERROR(IF(-SUM(AJ$20:AJ66)+AJ$15&lt;0.000001,0,IF($C67&gt;='H-32A-WP06 - Debt Service'!AG$24,'H-32A-WP06 - Debt Service'!AG$27/12,0)),"-")</f>
        <v>0</v>
      </c>
    </row>
    <row r="68" spans="2:36" hidden="1">
      <c r="B68" s="260">
        <f t="shared" si="4"/>
        <v>2027</v>
      </c>
      <c r="C68" s="281">
        <f t="shared" si="6"/>
        <v>46388</v>
      </c>
      <c r="D68" s="281"/>
      <c r="E68" s="269">
        <f>IFERROR(IF(-SUM(E$20:E67)+E$15&lt;0.000001,0,IF($C68&gt;='H-32A-WP06 - Debt Service'!C$24,'H-32A-WP06 - Debt Service'!C$27/12,0)),"-")</f>
        <v>0</v>
      </c>
      <c r="F68" s="269">
        <f>IFERROR(IF(-SUM(F$20:F67)+F$15&lt;0.000001,0,IF($C68&gt;='H-32A-WP06 - Debt Service'!D$24,'H-32A-WP06 - Debt Service'!D$27/12,0)),"-")</f>
        <v>0</v>
      </c>
      <c r="G68" s="269">
        <f>IFERROR(IF(-SUM(G$20:G67)+G$15&lt;0.000001,0,IF($C68&gt;='H-32A-WP06 - Debt Service'!E$24,'H-32A-WP06 - Debt Service'!E$27/12,0)),"-")</f>
        <v>0</v>
      </c>
      <c r="H68" s="269">
        <f>IFERROR(IF(-SUM(H$20:H67)+H$15&lt;0.000001,0,IF($C68&gt;='H-32A-WP06 - Debt Service'!F$24,'H-32A-WP06 - Debt Service'!F$27/12,0)),"-")</f>
        <v>0</v>
      </c>
      <c r="I68" s="269">
        <f>IFERROR(IF(-SUM(I$20:I67)+I$15&lt;0.000001,0,IF($C68&gt;='H-32A-WP06 - Debt Service'!G$24,'H-32A-WP06 - Debt Service'!#REF!/12,0)),"-")</f>
        <v>0</v>
      </c>
      <c r="J68" s="269">
        <f>IFERROR(IF(-SUM(J$20:J67)+J$15&lt;0.000001,0,IF($C68&gt;='H-32A-WP06 - Debt Service'!H$24,'H-32A-WP06 - Debt Service'!H$27/12,0)),"-")</f>
        <v>0</v>
      </c>
      <c r="K68" s="269">
        <f>IFERROR(IF(-SUM(K$20:K67)+K$15&lt;0.000001,0,IF($C68&gt;='H-32A-WP06 - Debt Service'!I$24,'H-32A-WP06 - Debt Service'!I$27/12,0)),"-")</f>
        <v>0</v>
      </c>
      <c r="L68" s="269">
        <f>IFERROR(IF(-SUM(L$20:L67)+L$15&lt;0.000001,0,IF($C68&gt;='H-32A-WP06 - Debt Service'!J$24,'H-32A-WP06 - Debt Service'!J$27/12,0)),"-")</f>
        <v>0</v>
      </c>
      <c r="M68" s="269">
        <f>IFERROR(IF(-SUM(M$20:M67)+M$15&lt;0.000001,0,IF($C68&gt;='H-32A-WP06 - Debt Service'!L$24,'H-32A-WP06 - Debt Service'!L$27/12,0)),"-")</f>
        <v>0</v>
      </c>
      <c r="N68" s="269">
        <v>0</v>
      </c>
      <c r="O68" s="269">
        <v>0</v>
      </c>
      <c r="P68" s="269">
        <v>0</v>
      </c>
      <c r="Q68" s="269">
        <f>IFERROR(IF(-SUM(Q$20:Q67)+Q$15&lt;0.000001,0,IF($C68&gt;='H-32A-WP06 - Debt Service'!#REF!,'H-32A-WP06 - Debt Service'!#REF!/12,0)),"-")</f>
        <v>0</v>
      </c>
      <c r="R68" s="269"/>
      <c r="S68" s="269"/>
      <c r="T68" s="269"/>
      <c r="U68" s="269"/>
      <c r="V68" s="269"/>
      <c r="X68" s="260">
        <f t="shared" si="5"/>
        <v>2027</v>
      </c>
      <c r="Y68" s="281">
        <f t="shared" si="7"/>
        <v>46388</v>
      </c>
      <c r="Z68" s="281"/>
      <c r="AA68" s="269">
        <f>IFERROR(IF(-SUM(AA$20:AA67)+AA$15&lt;0.000001,0,IF($C68&gt;='H-32A-WP06 - Debt Service'!X$24,'H-32A-WP06 - Debt Service'!X$27/12,0)),"-")</f>
        <v>0</v>
      </c>
      <c r="AB68" s="269">
        <f>IFERROR(IF(-SUM(AB$20:AB67)+AB$15&lt;0.000001,0,IF($C68&gt;='H-32A-WP06 - Debt Service'!Y$24,'H-32A-WP06 - Debt Service'!Y$27/12,0)),"-")</f>
        <v>0</v>
      </c>
      <c r="AC68" s="269">
        <f>IFERROR(IF(-SUM(AC$20:AC67)+AC$15&lt;0.000001,0,IF($C68&gt;='H-32A-WP06 - Debt Service'!Z$24,'H-32A-WP06 - Debt Service'!Z$27/12,0)),"-")</f>
        <v>0</v>
      </c>
      <c r="AD68" s="269">
        <f>IFERROR(IF(-SUM(AD$20:AD67)+AD$15&lt;0.000001,0,IF($C68&gt;='H-32A-WP06 - Debt Service'!AA$24,'H-32A-WP06 - Debt Service'!AA$27/12,0)),"-")</f>
        <v>0</v>
      </c>
      <c r="AE68" s="269">
        <f>IFERROR(IF(-SUM(AE$20:AE67)+AE$15&lt;0.000001,0,IF($C68&gt;='H-32A-WP06 - Debt Service'!AB$24,'H-32A-WP06 - Debt Service'!AB$27/12,0)),"-")</f>
        <v>0</v>
      </c>
      <c r="AF68" s="269">
        <f>IFERROR(IF(-SUM(AF$20:AF67)+AF$15&lt;0.000001,0,IF($C68&gt;='H-32A-WP06 - Debt Service'!AC$24,'H-32A-WP06 - Debt Service'!AC$27/12,0)),"-")</f>
        <v>0</v>
      </c>
      <c r="AG68" s="269">
        <f>IFERROR(IF(-SUM(AG$20:AG67)+AG$15&lt;0.000001,0,IF($C68&gt;='H-32A-WP06 - Debt Service'!AD$24,'H-32A-WP06 - Debt Service'!AD$27/12,0)),"-")</f>
        <v>0</v>
      </c>
      <c r="AH68" s="269">
        <f>IFERROR(IF(-SUM(AH$20:AH67)+AH$15&lt;0.000001,0,IF($C68&gt;='H-32A-WP06 - Debt Service'!AE$24,'H-32A-WP06 - Debt Service'!AE$27/12,0)),"-")</f>
        <v>0</v>
      </c>
      <c r="AI68" s="269">
        <f>IFERROR(IF(-SUM(AI$20:AI67)+AI$15&lt;0.000001,0,IF($C68&gt;='H-32A-WP06 - Debt Service'!AF$24,'H-32A-WP06 - Debt Service'!AF$27/12,0)),"-")</f>
        <v>0</v>
      </c>
      <c r="AJ68" s="269">
        <f>IFERROR(IF(-SUM(AJ$20:AJ67)+AJ$15&lt;0.000001,0,IF($C68&gt;='H-32A-WP06 - Debt Service'!AG$24,'H-32A-WP06 - Debt Service'!AG$27/12,0)),"-")</f>
        <v>0</v>
      </c>
    </row>
    <row r="69" spans="2:36" hidden="1">
      <c r="B69" s="260">
        <f t="shared" si="4"/>
        <v>2027</v>
      </c>
      <c r="C69" s="281">
        <f t="shared" si="6"/>
        <v>46419</v>
      </c>
      <c r="D69" s="281"/>
      <c r="E69" s="269">
        <f>IFERROR(IF(-SUM(E$20:E68)+E$15&lt;0.000001,0,IF($C69&gt;='H-32A-WP06 - Debt Service'!C$24,'H-32A-WP06 - Debt Service'!C$27/12,0)),"-")</f>
        <v>0</v>
      </c>
      <c r="F69" s="269">
        <f>IFERROR(IF(-SUM(F$20:F68)+F$15&lt;0.000001,0,IF($C69&gt;='H-32A-WP06 - Debt Service'!D$24,'H-32A-WP06 - Debt Service'!D$27/12,0)),"-")</f>
        <v>0</v>
      </c>
      <c r="G69" s="269">
        <f>IFERROR(IF(-SUM(G$20:G68)+G$15&lt;0.000001,0,IF($C69&gt;='H-32A-WP06 - Debt Service'!E$24,'H-32A-WP06 - Debt Service'!E$27/12,0)),"-")</f>
        <v>0</v>
      </c>
      <c r="H69" s="269">
        <f>IFERROR(IF(-SUM(H$20:H68)+H$15&lt;0.000001,0,IF($C69&gt;='H-32A-WP06 - Debt Service'!F$24,'H-32A-WP06 - Debt Service'!F$27/12,0)),"-")</f>
        <v>0</v>
      </c>
      <c r="I69" s="269">
        <f>IFERROR(IF(-SUM(I$20:I68)+I$15&lt;0.000001,0,IF($C69&gt;='H-32A-WP06 - Debt Service'!G$24,'H-32A-WP06 - Debt Service'!#REF!/12,0)),"-")</f>
        <v>0</v>
      </c>
      <c r="J69" s="269">
        <f>IFERROR(IF(-SUM(J$20:J68)+J$15&lt;0.000001,0,IF($C69&gt;='H-32A-WP06 - Debt Service'!H$24,'H-32A-WP06 - Debt Service'!H$27/12,0)),"-")</f>
        <v>0</v>
      </c>
      <c r="K69" s="269">
        <f>IFERROR(IF(-SUM(K$20:K68)+K$15&lt;0.000001,0,IF($C69&gt;='H-32A-WP06 - Debt Service'!I$24,'H-32A-WP06 - Debt Service'!I$27/12,0)),"-")</f>
        <v>0</v>
      </c>
      <c r="L69" s="269">
        <f>IFERROR(IF(-SUM(L$20:L68)+L$15&lt;0.000001,0,IF($C69&gt;='H-32A-WP06 - Debt Service'!J$24,'H-32A-WP06 - Debt Service'!J$27/12,0)),"-")</f>
        <v>0</v>
      </c>
      <c r="M69" s="269">
        <f>IFERROR(IF(-SUM(M$20:M68)+M$15&lt;0.000001,0,IF($C69&gt;='H-32A-WP06 - Debt Service'!L$24,'H-32A-WP06 - Debt Service'!L$27/12,0)),"-")</f>
        <v>0</v>
      </c>
      <c r="N69" s="269">
        <v>0</v>
      </c>
      <c r="O69" s="269">
        <v>0</v>
      </c>
      <c r="P69" s="269">
        <v>0</v>
      </c>
      <c r="Q69" s="269">
        <f>IFERROR(IF(-SUM(Q$20:Q68)+Q$15&lt;0.000001,0,IF($C69&gt;='H-32A-WP06 - Debt Service'!#REF!,'H-32A-WP06 - Debt Service'!#REF!/12,0)),"-")</f>
        <v>0</v>
      </c>
      <c r="R69" s="269"/>
      <c r="S69" s="269"/>
      <c r="T69" s="269"/>
      <c r="U69" s="269"/>
      <c r="V69" s="269"/>
      <c r="X69" s="260">
        <f t="shared" si="5"/>
        <v>2027</v>
      </c>
      <c r="Y69" s="281">
        <f t="shared" si="7"/>
        <v>46419</v>
      </c>
      <c r="Z69" s="281"/>
      <c r="AA69" s="269">
        <f>IFERROR(IF(-SUM(AA$20:AA68)+AA$15&lt;0.000001,0,IF($C69&gt;='H-32A-WP06 - Debt Service'!X$24,'H-32A-WP06 - Debt Service'!X$27/12,0)),"-")</f>
        <v>0</v>
      </c>
      <c r="AB69" s="269">
        <f>IFERROR(IF(-SUM(AB$20:AB68)+AB$15&lt;0.000001,0,IF($C69&gt;='H-32A-WP06 - Debt Service'!Y$24,'H-32A-WP06 - Debt Service'!Y$27/12,0)),"-")</f>
        <v>0</v>
      </c>
      <c r="AC69" s="269">
        <f>IFERROR(IF(-SUM(AC$20:AC68)+AC$15&lt;0.000001,0,IF($C69&gt;='H-32A-WP06 - Debt Service'!Z$24,'H-32A-WP06 - Debt Service'!Z$27/12,0)),"-")</f>
        <v>0</v>
      </c>
      <c r="AD69" s="269">
        <f>IFERROR(IF(-SUM(AD$20:AD68)+AD$15&lt;0.000001,0,IF($C69&gt;='H-32A-WP06 - Debt Service'!AA$24,'H-32A-WP06 - Debt Service'!AA$27/12,0)),"-")</f>
        <v>0</v>
      </c>
      <c r="AE69" s="269">
        <f>IFERROR(IF(-SUM(AE$20:AE68)+AE$15&lt;0.000001,0,IF($C69&gt;='H-32A-WP06 - Debt Service'!AB$24,'H-32A-WP06 - Debt Service'!AB$27/12,0)),"-")</f>
        <v>0</v>
      </c>
      <c r="AF69" s="269">
        <f>IFERROR(IF(-SUM(AF$20:AF68)+AF$15&lt;0.000001,0,IF($C69&gt;='H-32A-WP06 - Debt Service'!AC$24,'H-32A-WP06 - Debt Service'!AC$27/12,0)),"-")</f>
        <v>0</v>
      </c>
      <c r="AG69" s="269">
        <f>IFERROR(IF(-SUM(AG$20:AG68)+AG$15&lt;0.000001,0,IF($C69&gt;='H-32A-WP06 - Debt Service'!AD$24,'H-32A-WP06 - Debt Service'!AD$27/12,0)),"-")</f>
        <v>0</v>
      </c>
      <c r="AH69" s="269">
        <f>IFERROR(IF(-SUM(AH$20:AH68)+AH$15&lt;0.000001,0,IF($C69&gt;='H-32A-WP06 - Debt Service'!AE$24,'H-32A-WP06 - Debt Service'!AE$27/12,0)),"-")</f>
        <v>0</v>
      </c>
      <c r="AI69" s="269">
        <f>IFERROR(IF(-SUM(AI$20:AI68)+AI$15&lt;0.000001,0,IF($C69&gt;='H-32A-WP06 - Debt Service'!AF$24,'H-32A-WP06 - Debt Service'!AF$27/12,0)),"-")</f>
        <v>0</v>
      </c>
      <c r="AJ69" s="269">
        <f>IFERROR(IF(-SUM(AJ$20:AJ68)+AJ$15&lt;0.000001,0,IF($C69&gt;='H-32A-WP06 - Debt Service'!AG$24,'H-32A-WP06 - Debt Service'!AG$27/12,0)),"-")</f>
        <v>0</v>
      </c>
    </row>
    <row r="70" spans="2:36" hidden="1">
      <c r="B70" s="260">
        <f t="shared" si="4"/>
        <v>2027</v>
      </c>
      <c r="C70" s="281">
        <f t="shared" si="6"/>
        <v>46447</v>
      </c>
      <c r="D70" s="281"/>
      <c r="E70" s="269">
        <f>IFERROR(IF(-SUM(E$20:E69)+E$15&lt;0.000001,0,IF($C70&gt;='H-32A-WP06 - Debt Service'!C$24,'H-32A-WP06 - Debt Service'!C$27/12,0)),"-")</f>
        <v>0</v>
      </c>
      <c r="F70" s="269">
        <f>IFERROR(IF(-SUM(F$20:F69)+F$15&lt;0.000001,0,IF($C70&gt;='H-32A-WP06 - Debt Service'!D$24,'H-32A-WP06 - Debt Service'!D$27/12,0)),"-")</f>
        <v>0</v>
      </c>
      <c r="G70" s="269">
        <f>IFERROR(IF(-SUM(G$20:G69)+G$15&lt;0.000001,0,IF($C70&gt;='H-32A-WP06 - Debt Service'!E$24,'H-32A-WP06 - Debt Service'!E$27/12,0)),"-")</f>
        <v>0</v>
      </c>
      <c r="H70" s="269">
        <f>IFERROR(IF(-SUM(H$20:H69)+H$15&lt;0.000001,0,IF($C70&gt;='H-32A-WP06 - Debt Service'!F$24,'H-32A-WP06 - Debt Service'!F$27/12,0)),"-")</f>
        <v>0</v>
      </c>
      <c r="I70" s="269">
        <f>IFERROR(IF(-SUM(I$20:I69)+I$15&lt;0.000001,0,IF($C70&gt;='H-32A-WP06 - Debt Service'!G$24,'H-32A-WP06 - Debt Service'!#REF!/12,0)),"-")</f>
        <v>0</v>
      </c>
      <c r="J70" s="269">
        <f>IFERROR(IF(-SUM(J$20:J69)+J$15&lt;0.000001,0,IF($C70&gt;='H-32A-WP06 - Debt Service'!H$24,'H-32A-WP06 - Debt Service'!H$27/12,0)),"-")</f>
        <v>0</v>
      </c>
      <c r="K70" s="269">
        <f>IFERROR(IF(-SUM(K$20:K69)+K$15&lt;0.000001,0,IF($C70&gt;='H-32A-WP06 - Debt Service'!I$24,'H-32A-WP06 - Debt Service'!I$27/12,0)),"-")</f>
        <v>0</v>
      </c>
      <c r="L70" s="269">
        <f>IFERROR(IF(-SUM(L$20:L69)+L$15&lt;0.000001,0,IF($C70&gt;='H-32A-WP06 - Debt Service'!J$24,'H-32A-WP06 - Debt Service'!J$27/12,0)),"-")</f>
        <v>0</v>
      </c>
      <c r="M70" s="269">
        <f>IFERROR(IF(-SUM(M$20:M69)+M$15&lt;0.000001,0,IF($C70&gt;='H-32A-WP06 - Debt Service'!L$24,'H-32A-WP06 - Debt Service'!L$27/12,0)),"-")</f>
        <v>0</v>
      </c>
      <c r="N70" s="269">
        <v>0</v>
      </c>
      <c r="O70" s="269">
        <v>0</v>
      </c>
      <c r="P70" s="269">
        <v>0</v>
      </c>
      <c r="Q70" s="269">
        <f>IFERROR(IF(-SUM(Q$20:Q69)+Q$15&lt;0.000001,0,IF($C70&gt;='H-32A-WP06 - Debt Service'!#REF!,'H-32A-WP06 - Debt Service'!#REF!/12,0)),"-")</f>
        <v>0</v>
      </c>
      <c r="R70" s="269"/>
      <c r="S70" s="269"/>
      <c r="T70" s="269"/>
      <c r="U70" s="269"/>
      <c r="V70" s="269"/>
      <c r="X70" s="260">
        <f t="shared" si="5"/>
        <v>2027</v>
      </c>
      <c r="Y70" s="281">
        <f t="shared" si="7"/>
        <v>46447</v>
      </c>
      <c r="Z70" s="281"/>
      <c r="AA70" s="269">
        <f>IFERROR(IF(-SUM(AA$20:AA69)+AA$15&lt;0.000001,0,IF($C70&gt;='H-32A-WP06 - Debt Service'!X$24,'H-32A-WP06 - Debt Service'!X$27/12,0)),"-")</f>
        <v>0</v>
      </c>
      <c r="AB70" s="269">
        <f>IFERROR(IF(-SUM(AB$20:AB69)+AB$15&lt;0.000001,0,IF($C70&gt;='H-32A-WP06 - Debt Service'!Y$24,'H-32A-WP06 - Debt Service'!Y$27/12,0)),"-")</f>
        <v>0</v>
      </c>
      <c r="AC70" s="269">
        <f>IFERROR(IF(-SUM(AC$20:AC69)+AC$15&lt;0.000001,0,IF($C70&gt;='H-32A-WP06 - Debt Service'!Z$24,'H-32A-WP06 - Debt Service'!Z$27/12,0)),"-")</f>
        <v>0</v>
      </c>
      <c r="AD70" s="269">
        <f>IFERROR(IF(-SUM(AD$20:AD69)+AD$15&lt;0.000001,0,IF($C70&gt;='H-32A-WP06 - Debt Service'!AA$24,'H-32A-WP06 - Debt Service'!AA$27/12,0)),"-")</f>
        <v>0</v>
      </c>
      <c r="AE70" s="269">
        <f>IFERROR(IF(-SUM(AE$20:AE69)+AE$15&lt;0.000001,0,IF($C70&gt;='H-32A-WP06 - Debt Service'!AB$24,'H-32A-WP06 - Debt Service'!AB$27/12,0)),"-")</f>
        <v>0</v>
      </c>
      <c r="AF70" s="269">
        <f>IFERROR(IF(-SUM(AF$20:AF69)+AF$15&lt;0.000001,0,IF($C70&gt;='H-32A-WP06 - Debt Service'!AC$24,'H-32A-WP06 - Debt Service'!AC$27/12,0)),"-")</f>
        <v>0</v>
      </c>
      <c r="AG70" s="269">
        <f>IFERROR(IF(-SUM(AG$20:AG69)+AG$15&lt;0.000001,0,IF($C70&gt;='H-32A-WP06 - Debt Service'!AD$24,'H-32A-WP06 - Debt Service'!AD$27/12,0)),"-")</f>
        <v>0</v>
      </c>
      <c r="AH70" s="269">
        <f>IFERROR(IF(-SUM(AH$20:AH69)+AH$15&lt;0.000001,0,IF($C70&gt;='H-32A-WP06 - Debt Service'!AE$24,'H-32A-WP06 - Debt Service'!AE$27/12,0)),"-")</f>
        <v>0</v>
      </c>
      <c r="AI70" s="269">
        <f>IFERROR(IF(-SUM(AI$20:AI69)+AI$15&lt;0.000001,0,IF($C70&gt;='H-32A-WP06 - Debt Service'!AF$24,'H-32A-WP06 - Debt Service'!AF$27/12,0)),"-")</f>
        <v>0</v>
      </c>
      <c r="AJ70" s="269">
        <f>IFERROR(IF(-SUM(AJ$20:AJ69)+AJ$15&lt;0.000001,0,IF($C70&gt;='H-32A-WP06 - Debt Service'!AG$24,'H-32A-WP06 - Debt Service'!AG$27/12,0)),"-")</f>
        <v>0</v>
      </c>
    </row>
    <row r="71" spans="2:36" hidden="1">
      <c r="B71" s="260">
        <f t="shared" si="4"/>
        <v>2027</v>
      </c>
      <c r="C71" s="281">
        <f t="shared" si="6"/>
        <v>46478</v>
      </c>
      <c r="D71" s="281"/>
      <c r="E71" s="269">
        <f>IFERROR(IF(-SUM(E$20:E70)+E$15&lt;0.000001,0,IF($C71&gt;='H-32A-WP06 - Debt Service'!C$24,'H-32A-WP06 - Debt Service'!C$27/12,0)),"-")</f>
        <v>0</v>
      </c>
      <c r="F71" s="269">
        <f>IFERROR(IF(-SUM(F$20:F70)+F$15&lt;0.000001,0,IF($C71&gt;='H-32A-WP06 - Debt Service'!D$24,'H-32A-WP06 - Debt Service'!D$27/12,0)),"-")</f>
        <v>0</v>
      </c>
      <c r="G71" s="269">
        <f>IFERROR(IF(-SUM(G$20:G70)+G$15&lt;0.000001,0,IF($C71&gt;='H-32A-WP06 - Debt Service'!E$24,'H-32A-WP06 - Debt Service'!E$27/12,0)),"-")</f>
        <v>0</v>
      </c>
      <c r="H71" s="269">
        <f>IFERROR(IF(-SUM(H$20:H70)+H$15&lt;0.000001,0,IF($C71&gt;='H-32A-WP06 - Debt Service'!F$24,'H-32A-WP06 - Debt Service'!F$27/12,0)),"-")</f>
        <v>0</v>
      </c>
      <c r="I71" s="269">
        <f>IFERROR(IF(-SUM(I$20:I70)+I$15&lt;0.000001,0,IF($C71&gt;='H-32A-WP06 - Debt Service'!G$24,'H-32A-WP06 - Debt Service'!#REF!/12,0)),"-")</f>
        <v>0</v>
      </c>
      <c r="J71" s="269">
        <f>IFERROR(IF(-SUM(J$20:J70)+J$15&lt;0.000001,0,IF($C71&gt;='H-32A-WP06 - Debt Service'!H$24,'H-32A-WP06 - Debt Service'!H$27/12,0)),"-")</f>
        <v>0</v>
      </c>
      <c r="K71" s="269">
        <f>IFERROR(IF(-SUM(K$20:K70)+K$15&lt;0.000001,0,IF($C71&gt;='H-32A-WP06 - Debt Service'!I$24,'H-32A-WP06 - Debt Service'!I$27/12,0)),"-")</f>
        <v>0</v>
      </c>
      <c r="L71" s="269">
        <f>IFERROR(IF(-SUM(L$20:L70)+L$15&lt;0.000001,0,IF($C71&gt;='H-32A-WP06 - Debt Service'!J$24,'H-32A-WP06 - Debt Service'!J$27/12,0)),"-")</f>
        <v>0</v>
      </c>
      <c r="M71" s="269">
        <f>IFERROR(IF(-SUM(M$20:M70)+M$15&lt;0.000001,0,IF($C71&gt;='H-32A-WP06 - Debt Service'!L$24,'H-32A-WP06 - Debt Service'!L$27/12,0)),"-")</f>
        <v>0</v>
      </c>
      <c r="N71" s="269">
        <v>0</v>
      </c>
      <c r="O71" s="269">
        <v>0</v>
      </c>
      <c r="P71" s="269">
        <v>0</v>
      </c>
      <c r="Q71" s="269">
        <f>IFERROR(IF(-SUM(Q$20:Q70)+Q$15&lt;0.000001,0,IF($C71&gt;='H-32A-WP06 - Debt Service'!#REF!,'H-32A-WP06 - Debt Service'!#REF!/12,0)),"-")</f>
        <v>0</v>
      </c>
      <c r="R71" s="269"/>
      <c r="S71" s="269"/>
      <c r="T71" s="269"/>
      <c r="U71" s="269"/>
      <c r="V71" s="269"/>
      <c r="X71" s="260">
        <f t="shared" si="5"/>
        <v>2027</v>
      </c>
      <c r="Y71" s="281">
        <f t="shared" si="7"/>
        <v>46478</v>
      </c>
      <c r="Z71" s="281"/>
      <c r="AA71" s="269">
        <f>IFERROR(IF(-SUM(AA$20:AA70)+AA$15&lt;0.000001,0,IF($C71&gt;='H-32A-WP06 - Debt Service'!X$24,'H-32A-WP06 - Debt Service'!X$27/12,0)),"-")</f>
        <v>0</v>
      </c>
      <c r="AB71" s="269">
        <f>IFERROR(IF(-SUM(AB$20:AB70)+AB$15&lt;0.000001,0,IF($C71&gt;='H-32A-WP06 - Debt Service'!Y$24,'H-32A-WP06 - Debt Service'!Y$27/12,0)),"-")</f>
        <v>0</v>
      </c>
      <c r="AC71" s="269">
        <f>IFERROR(IF(-SUM(AC$20:AC70)+AC$15&lt;0.000001,0,IF($C71&gt;='H-32A-WP06 - Debt Service'!Z$24,'H-32A-WP06 - Debt Service'!Z$27/12,0)),"-")</f>
        <v>0</v>
      </c>
      <c r="AD71" s="269">
        <f>IFERROR(IF(-SUM(AD$20:AD70)+AD$15&lt;0.000001,0,IF($C71&gt;='H-32A-WP06 - Debt Service'!AA$24,'H-32A-WP06 - Debt Service'!AA$27/12,0)),"-")</f>
        <v>0</v>
      </c>
      <c r="AE71" s="269">
        <f>IFERROR(IF(-SUM(AE$20:AE70)+AE$15&lt;0.000001,0,IF($C71&gt;='H-32A-WP06 - Debt Service'!AB$24,'H-32A-WP06 - Debt Service'!AB$27/12,0)),"-")</f>
        <v>0</v>
      </c>
      <c r="AF71" s="269">
        <f>IFERROR(IF(-SUM(AF$20:AF70)+AF$15&lt;0.000001,0,IF($C71&gt;='H-32A-WP06 - Debt Service'!AC$24,'H-32A-WP06 - Debt Service'!AC$27/12,0)),"-")</f>
        <v>0</v>
      </c>
      <c r="AG71" s="269">
        <f>IFERROR(IF(-SUM(AG$20:AG70)+AG$15&lt;0.000001,0,IF($C71&gt;='H-32A-WP06 - Debt Service'!AD$24,'H-32A-WP06 - Debt Service'!AD$27/12,0)),"-")</f>
        <v>0</v>
      </c>
      <c r="AH71" s="269">
        <f>IFERROR(IF(-SUM(AH$20:AH70)+AH$15&lt;0.000001,0,IF($C71&gt;='H-32A-WP06 - Debt Service'!AE$24,'H-32A-WP06 - Debt Service'!AE$27/12,0)),"-")</f>
        <v>0</v>
      </c>
      <c r="AI71" s="269">
        <f>IFERROR(IF(-SUM(AI$20:AI70)+AI$15&lt;0.000001,0,IF($C71&gt;='H-32A-WP06 - Debt Service'!AF$24,'H-32A-WP06 - Debt Service'!AF$27/12,0)),"-")</f>
        <v>0</v>
      </c>
      <c r="AJ71" s="269">
        <f>IFERROR(IF(-SUM(AJ$20:AJ70)+AJ$15&lt;0.000001,0,IF($C71&gt;='H-32A-WP06 - Debt Service'!AG$24,'H-32A-WP06 - Debt Service'!AG$27/12,0)),"-")</f>
        <v>0</v>
      </c>
    </row>
    <row r="72" spans="2:36" hidden="1">
      <c r="B72" s="260">
        <f t="shared" si="4"/>
        <v>2027</v>
      </c>
      <c r="C72" s="281">
        <f t="shared" si="6"/>
        <v>46508</v>
      </c>
      <c r="D72" s="281"/>
      <c r="E72" s="269">
        <f>IFERROR(IF(-SUM(E$20:E71)+E$15&lt;0.000001,0,IF($C72&gt;='H-32A-WP06 - Debt Service'!C$24,'H-32A-WP06 - Debt Service'!C$27/12,0)),"-")</f>
        <v>0</v>
      </c>
      <c r="F72" s="269">
        <f>IFERROR(IF(-SUM(F$20:F71)+F$15&lt;0.000001,0,IF($C72&gt;='H-32A-WP06 - Debt Service'!D$24,'H-32A-WP06 - Debt Service'!D$27/12,0)),"-")</f>
        <v>0</v>
      </c>
      <c r="G72" s="269">
        <f>IFERROR(IF(-SUM(G$20:G71)+G$15&lt;0.000001,0,IF($C72&gt;='H-32A-WP06 - Debt Service'!E$24,'H-32A-WP06 - Debt Service'!E$27/12,0)),"-")</f>
        <v>0</v>
      </c>
      <c r="H72" s="269">
        <f>IFERROR(IF(-SUM(H$20:H71)+H$15&lt;0.000001,0,IF($C72&gt;='H-32A-WP06 - Debt Service'!F$24,'H-32A-WP06 - Debt Service'!F$27/12,0)),"-")</f>
        <v>0</v>
      </c>
      <c r="I72" s="269">
        <f>IFERROR(IF(-SUM(I$20:I71)+I$15&lt;0.000001,0,IF($C72&gt;='H-32A-WP06 - Debt Service'!G$24,'H-32A-WP06 - Debt Service'!#REF!/12,0)),"-")</f>
        <v>0</v>
      </c>
      <c r="J72" s="269">
        <f>IFERROR(IF(-SUM(J$20:J71)+J$15&lt;0.000001,0,IF($C72&gt;='H-32A-WP06 - Debt Service'!H$24,'H-32A-WP06 - Debt Service'!H$27/12,0)),"-")</f>
        <v>0</v>
      </c>
      <c r="K72" s="269">
        <f>IFERROR(IF(-SUM(K$20:K71)+K$15&lt;0.000001,0,IF($C72&gt;='H-32A-WP06 - Debt Service'!I$24,'H-32A-WP06 - Debt Service'!I$27/12,0)),"-")</f>
        <v>0</v>
      </c>
      <c r="L72" s="269">
        <f>IFERROR(IF(-SUM(L$20:L71)+L$15&lt;0.000001,0,IF($C72&gt;='H-32A-WP06 - Debt Service'!J$24,'H-32A-WP06 - Debt Service'!J$27/12,0)),"-")</f>
        <v>0</v>
      </c>
      <c r="M72" s="269">
        <f>IFERROR(IF(-SUM(M$20:M71)+M$15&lt;0.000001,0,IF($C72&gt;='H-32A-WP06 - Debt Service'!L$24,'H-32A-WP06 - Debt Service'!L$27/12,0)),"-")</f>
        <v>0</v>
      </c>
      <c r="N72" s="269">
        <v>0</v>
      </c>
      <c r="O72" s="269">
        <v>0</v>
      </c>
      <c r="P72" s="269">
        <v>0</v>
      </c>
      <c r="Q72" s="269">
        <f>IFERROR(IF(-SUM(Q$20:Q71)+Q$15&lt;0.000001,0,IF($C72&gt;='H-32A-WP06 - Debt Service'!#REF!,'H-32A-WP06 - Debt Service'!#REF!/12,0)),"-")</f>
        <v>0</v>
      </c>
      <c r="R72" s="269"/>
      <c r="S72" s="269"/>
      <c r="T72" s="269"/>
      <c r="U72" s="269"/>
      <c r="V72" s="269"/>
      <c r="X72" s="260">
        <f t="shared" si="5"/>
        <v>2027</v>
      </c>
      <c r="Y72" s="281">
        <f t="shared" si="7"/>
        <v>46508</v>
      </c>
      <c r="Z72" s="281"/>
      <c r="AA72" s="269">
        <f>IFERROR(IF(-SUM(AA$20:AA71)+AA$15&lt;0.000001,0,IF($C72&gt;='H-32A-WP06 - Debt Service'!X$24,'H-32A-WP06 - Debt Service'!X$27/12,0)),"-")</f>
        <v>0</v>
      </c>
      <c r="AB72" s="269">
        <f>IFERROR(IF(-SUM(AB$20:AB71)+AB$15&lt;0.000001,0,IF($C72&gt;='H-32A-WP06 - Debt Service'!Y$24,'H-32A-WP06 - Debt Service'!Y$27/12,0)),"-")</f>
        <v>0</v>
      </c>
      <c r="AC72" s="269">
        <f>IFERROR(IF(-SUM(AC$20:AC71)+AC$15&lt;0.000001,0,IF($C72&gt;='H-32A-WP06 - Debt Service'!Z$24,'H-32A-WP06 - Debt Service'!Z$27/12,0)),"-")</f>
        <v>0</v>
      </c>
      <c r="AD72" s="269">
        <f>IFERROR(IF(-SUM(AD$20:AD71)+AD$15&lt;0.000001,0,IF($C72&gt;='H-32A-WP06 - Debt Service'!AA$24,'H-32A-WP06 - Debt Service'!AA$27/12,0)),"-")</f>
        <v>0</v>
      </c>
      <c r="AE72" s="269">
        <f>IFERROR(IF(-SUM(AE$20:AE71)+AE$15&lt;0.000001,0,IF($C72&gt;='H-32A-WP06 - Debt Service'!AB$24,'H-32A-WP06 - Debt Service'!AB$27/12,0)),"-")</f>
        <v>0</v>
      </c>
      <c r="AF72" s="269">
        <f>IFERROR(IF(-SUM(AF$20:AF71)+AF$15&lt;0.000001,0,IF($C72&gt;='H-32A-WP06 - Debt Service'!AC$24,'H-32A-WP06 - Debt Service'!AC$27/12,0)),"-")</f>
        <v>0</v>
      </c>
      <c r="AG72" s="269">
        <f>IFERROR(IF(-SUM(AG$20:AG71)+AG$15&lt;0.000001,0,IF($C72&gt;='H-32A-WP06 - Debt Service'!AD$24,'H-32A-WP06 - Debt Service'!AD$27/12,0)),"-")</f>
        <v>0</v>
      </c>
      <c r="AH72" s="269">
        <f>IFERROR(IF(-SUM(AH$20:AH71)+AH$15&lt;0.000001,0,IF($C72&gt;='H-32A-WP06 - Debt Service'!AE$24,'H-32A-WP06 - Debt Service'!AE$27/12,0)),"-")</f>
        <v>0</v>
      </c>
      <c r="AI72" s="269">
        <f>IFERROR(IF(-SUM(AI$20:AI71)+AI$15&lt;0.000001,0,IF($C72&gt;='H-32A-WP06 - Debt Service'!AF$24,'H-32A-WP06 - Debt Service'!AF$27/12,0)),"-")</f>
        <v>0</v>
      </c>
      <c r="AJ72" s="269">
        <f>IFERROR(IF(-SUM(AJ$20:AJ71)+AJ$15&lt;0.000001,0,IF($C72&gt;='H-32A-WP06 - Debt Service'!AG$24,'H-32A-WP06 - Debt Service'!AG$27/12,0)),"-")</f>
        <v>0</v>
      </c>
    </row>
    <row r="73" spans="2:36" hidden="1">
      <c r="B73" s="260">
        <f t="shared" si="4"/>
        <v>2027</v>
      </c>
      <c r="C73" s="281">
        <f t="shared" si="6"/>
        <v>46539</v>
      </c>
      <c r="D73" s="281"/>
      <c r="E73" s="269">
        <f>IFERROR(IF(-SUM(E$20:E72)+E$15&lt;0.000001,0,IF($C73&gt;='H-32A-WP06 - Debt Service'!C$24,'H-32A-WP06 - Debt Service'!C$27/12,0)),"-")</f>
        <v>0</v>
      </c>
      <c r="F73" s="269">
        <f>IFERROR(IF(-SUM(F$20:F72)+F$15&lt;0.000001,0,IF($C73&gt;='H-32A-WP06 - Debt Service'!D$24,'H-32A-WP06 - Debt Service'!D$27/12,0)),"-")</f>
        <v>0</v>
      </c>
      <c r="G73" s="269">
        <f>IFERROR(IF(-SUM(G$20:G72)+G$15&lt;0.000001,0,IF($C73&gt;='H-32A-WP06 - Debt Service'!E$24,'H-32A-WP06 - Debt Service'!E$27/12,0)),"-")</f>
        <v>0</v>
      </c>
      <c r="H73" s="269">
        <f>IFERROR(IF(-SUM(H$20:H72)+H$15&lt;0.000001,0,IF($C73&gt;='H-32A-WP06 - Debt Service'!F$24,'H-32A-WP06 - Debt Service'!F$27/12,0)),"-")</f>
        <v>0</v>
      </c>
      <c r="I73" s="269">
        <f>IFERROR(IF(-SUM(I$20:I72)+I$15&lt;0.000001,0,IF($C73&gt;='H-32A-WP06 - Debt Service'!G$24,'H-32A-WP06 - Debt Service'!#REF!/12,0)),"-")</f>
        <v>0</v>
      </c>
      <c r="J73" s="269">
        <f>IFERROR(IF(-SUM(J$20:J72)+J$15&lt;0.000001,0,IF($C73&gt;='H-32A-WP06 - Debt Service'!H$24,'H-32A-WP06 - Debt Service'!H$27/12,0)),"-")</f>
        <v>0</v>
      </c>
      <c r="K73" s="269">
        <f>IFERROR(IF(-SUM(K$20:K72)+K$15&lt;0.000001,0,IF($C73&gt;='H-32A-WP06 - Debt Service'!I$24,'H-32A-WP06 - Debt Service'!I$27/12,0)),"-")</f>
        <v>0</v>
      </c>
      <c r="L73" s="269">
        <f>IFERROR(IF(-SUM(L$20:L72)+L$15&lt;0.000001,0,IF($C73&gt;='H-32A-WP06 - Debt Service'!J$24,'H-32A-WP06 - Debt Service'!J$27/12,0)),"-")</f>
        <v>0</v>
      </c>
      <c r="M73" s="269">
        <f>IFERROR(IF(-SUM(M$20:M72)+M$15&lt;0.000001,0,IF($C73&gt;='H-32A-WP06 - Debt Service'!L$24,'H-32A-WP06 - Debt Service'!L$27/12,0)),"-")</f>
        <v>0</v>
      </c>
      <c r="N73" s="269">
        <v>0</v>
      </c>
      <c r="O73" s="269">
        <v>0</v>
      </c>
      <c r="P73" s="269">
        <v>0</v>
      </c>
      <c r="Q73" s="269">
        <f>IFERROR(IF(-SUM(Q$20:Q72)+Q$15&lt;0.000001,0,IF($C73&gt;='H-32A-WP06 - Debt Service'!#REF!,'H-32A-WP06 - Debt Service'!#REF!/12,0)),"-")</f>
        <v>0</v>
      </c>
      <c r="R73" s="269"/>
      <c r="S73" s="269"/>
      <c r="T73" s="269"/>
      <c r="U73" s="269"/>
      <c r="V73" s="269"/>
      <c r="X73" s="260">
        <f t="shared" si="5"/>
        <v>2027</v>
      </c>
      <c r="Y73" s="281">
        <f t="shared" si="7"/>
        <v>46539</v>
      </c>
      <c r="Z73" s="281"/>
      <c r="AA73" s="269">
        <f>IFERROR(IF(-SUM(AA$20:AA72)+AA$15&lt;0.000001,0,IF($C73&gt;='H-32A-WP06 - Debt Service'!X$24,'H-32A-WP06 - Debt Service'!X$27/12,0)),"-")</f>
        <v>0</v>
      </c>
      <c r="AB73" s="269">
        <f>IFERROR(IF(-SUM(AB$20:AB72)+AB$15&lt;0.000001,0,IF($C73&gt;='H-32A-WP06 - Debt Service'!Y$24,'H-32A-WP06 - Debt Service'!Y$27/12,0)),"-")</f>
        <v>0</v>
      </c>
      <c r="AC73" s="269">
        <f>IFERROR(IF(-SUM(AC$20:AC72)+AC$15&lt;0.000001,0,IF($C73&gt;='H-32A-WP06 - Debt Service'!Z$24,'H-32A-WP06 - Debt Service'!Z$27/12,0)),"-")</f>
        <v>0</v>
      </c>
      <c r="AD73" s="269">
        <f>IFERROR(IF(-SUM(AD$20:AD72)+AD$15&lt;0.000001,0,IF($C73&gt;='H-32A-WP06 - Debt Service'!AA$24,'H-32A-WP06 - Debt Service'!AA$27/12,0)),"-")</f>
        <v>0</v>
      </c>
      <c r="AE73" s="269">
        <f>IFERROR(IF(-SUM(AE$20:AE72)+AE$15&lt;0.000001,0,IF($C73&gt;='H-32A-WP06 - Debt Service'!AB$24,'H-32A-WP06 - Debt Service'!AB$27/12,0)),"-")</f>
        <v>0</v>
      </c>
      <c r="AF73" s="269">
        <f>IFERROR(IF(-SUM(AF$20:AF72)+AF$15&lt;0.000001,0,IF($C73&gt;='H-32A-WP06 - Debt Service'!AC$24,'H-32A-WP06 - Debt Service'!AC$27/12,0)),"-")</f>
        <v>0</v>
      </c>
      <c r="AG73" s="269">
        <f>IFERROR(IF(-SUM(AG$20:AG72)+AG$15&lt;0.000001,0,IF($C73&gt;='H-32A-WP06 - Debt Service'!AD$24,'H-32A-WP06 - Debt Service'!AD$27/12,0)),"-")</f>
        <v>0</v>
      </c>
      <c r="AH73" s="269">
        <f>IFERROR(IF(-SUM(AH$20:AH72)+AH$15&lt;0.000001,0,IF($C73&gt;='H-32A-WP06 - Debt Service'!AE$24,'H-32A-WP06 - Debt Service'!AE$27/12,0)),"-")</f>
        <v>0</v>
      </c>
      <c r="AI73" s="269">
        <f>IFERROR(IF(-SUM(AI$20:AI72)+AI$15&lt;0.000001,0,IF($C73&gt;='H-32A-WP06 - Debt Service'!AF$24,'H-32A-WP06 - Debt Service'!AF$27/12,0)),"-")</f>
        <v>0</v>
      </c>
      <c r="AJ73" s="269">
        <f>IFERROR(IF(-SUM(AJ$20:AJ72)+AJ$15&lt;0.000001,0,IF($C73&gt;='H-32A-WP06 - Debt Service'!AG$24,'H-32A-WP06 - Debt Service'!AG$27/12,0)),"-")</f>
        <v>0</v>
      </c>
    </row>
    <row r="74" spans="2:36" hidden="1">
      <c r="B74" s="260">
        <f t="shared" si="4"/>
        <v>2027</v>
      </c>
      <c r="C74" s="281">
        <f t="shared" si="6"/>
        <v>46569</v>
      </c>
      <c r="D74" s="281"/>
      <c r="E74" s="269">
        <f>IFERROR(IF(-SUM(E$20:E73)+E$15&lt;0.000001,0,IF($C74&gt;='H-32A-WP06 - Debt Service'!C$24,'H-32A-WP06 - Debt Service'!C$27/12,0)),"-")</f>
        <v>0</v>
      </c>
      <c r="F74" s="269">
        <f>IFERROR(IF(-SUM(F$20:F73)+F$15&lt;0.000001,0,IF($C74&gt;='H-32A-WP06 - Debt Service'!D$24,'H-32A-WP06 - Debt Service'!D$27/12,0)),"-")</f>
        <v>0</v>
      </c>
      <c r="G74" s="269">
        <f>IFERROR(IF(-SUM(G$20:G73)+G$15&lt;0.000001,0,IF($C74&gt;='H-32A-WP06 - Debt Service'!E$24,'H-32A-WP06 - Debt Service'!E$27/12,0)),"-")</f>
        <v>0</v>
      </c>
      <c r="H74" s="269">
        <f>IFERROR(IF(-SUM(H$20:H73)+H$15&lt;0.000001,0,IF($C74&gt;='H-32A-WP06 - Debt Service'!F$24,'H-32A-WP06 - Debt Service'!F$27/12,0)),"-")</f>
        <v>0</v>
      </c>
      <c r="I74" s="269">
        <f>IFERROR(IF(-SUM(I$20:I73)+I$15&lt;0.000001,0,IF($C74&gt;='H-32A-WP06 - Debt Service'!G$24,'H-32A-WP06 - Debt Service'!#REF!/12,0)),"-")</f>
        <v>0</v>
      </c>
      <c r="J74" s="269">
        <f>IFERROR(IF(-SUM(J$20:J73)+J$15&lt;0.000001,0,IF($C74&gt;='H-32A-WP06 - Debt Service'!H$24,'H-32A-WP06 - Debt Service'!H$27/12,0)),"-")</f>
        <v>0</v>
      </c>
      <c r="K74" s="269">
        <f>IFERROR(IF(-SUM(K$20:K73)+K$15&lt;0.000001,0,IF($C74&gt;='H-32A-WP06 - Debt Service'!I$24,'H-32A-WP06 - Debt Service'!I$27/12,0)),"-")</f>
        <v>0</v>
      </c>
      <c r="L74" s="269">
        <f>IFERROR(IF(-SUM(L$20:L73)+L$15&lt;0.000001,0,IF($C74&gt;='H-32A-WP06 - Debt Service'!J$24,'H-32A-WP06 - Debt Service'!J$27/12,0)),"-")</f>
        <v>0</v>
      </c>
      <c r="M74" s="269">
        <f>IFERROR(IF(-SUM(M$20:M73)+M$15&lt;0.000001,0,IF($C74&gt;='H-32A-WP06 - Debt Service'!L$24,'H-32A-WP06 - Debt Service'!L$27/12,0)),"-")</f>
        <v>0</v>
      </c>
      <c r="N74" s="269">
        <v>0</v>
      </c>
      <c r="O74" s="269">
        <v>0</v>
      </c>
      <c r="P74" s="269">
        <v>0</v>
      </c>
      <c r="Q74" s="269">
        <f>IFERROR(IF(-SUM(Q$20:Q73)+Q$15&lt;0.000001,0,IF($C74&gt;='H-32A-WP06 - Debt Service'!#REF!,'H-32A-WP06 - Debt Service'!#REF!/12,0)),"-")</f>
        <v>0</v>
      </c>
      <c r="R74" s="269"/>
      <c r="S74" s="269"/>
      <c r="T74" s="269"/>
      <c r="U74" s="269"/>
      <c r="V74" s="269"/>
      <c r="X74" s="260">
        <f t="shared" si="5"/>
        <v>2027</v>
      </c>
      <c r="Y74" s="281">
        <f t="shared" si="7"/>
        <v>46569</v>
      </c>
      <c r="Z74" s="281"/>
      <c r="AA74" s="269">
        <f>IFERROR(IF(-SUM(AA$20:AA73)+AA$15&lt;0.000001,0,IF($C74&gt;='H-32A-WP06 - Debt Service'!X$24,'H-32A-WP06 - Debt Service'!X$27/12,0)),"-")</f>
        <v>0</v>
      </c>
      <c r="AB74" s="269">
        <f>IFERROR(IF(-SUM(AB$20:AB73)+AB$15&lt;0.000001,0,IF($C74&gt;='H-32A-WP06 - Debt Service'!Y$24,'H-32A-WP06 - Debt Service'!Y$27/12,0)),"-")</f>
        <v>0</v>
      </c>
      <c r="AC74" s="269">
        <f>IFERROR(IF(-SUM(AC$20:AC73)+AC$15&lt;0.000001,0,IF($C74&gt;='H-32A-WP06 - Debt Service'!Z$24,'H-32A-WP06 - Debt Service'!Z$27/12,0)),"-")</f>
        <v>0</v>
      </c>
      <c r="AD74" s="269">
        <f>IFERROR(IF(-SUM(AD$20:AD73)+AD$15&lt;0.000001,0,IF($C74&gt;='H-32A-WP06 - Debt Service'!AA$24,'H-32A-WP06 - Debt Service'!AA$27/12,0)),"-")</f>
        <v>0</v>
      </c>
      <c r="AE74" s="269">
        <f>IFERROR(IF(-SUM(AE$20:AE73)+AE$15&lt;0.000001,0,IF($C74&gt;='H-32A-WP06 - Debt Service'!AB$24,'H-32A-WP06 - Debt Service'!AB$27/12,0)),"-")</f>
        <v>0</v>
      </c>
      <c r="AF74" s="269">
        <f>IFERROR(IF(-SUM(AF$20:AF73)+AF$15&lt;0.000001,0,IF($C74&gt;='H-32A-WP06 - Debt Service'!AC$24,'H-32A-WP06 - Debt Service'!AC$27/12,0)),"-")</f>
        <v>0</v>
      </c>
      <c r="AG74" s="269">
        <f>IFERROR(IF(-SUM(AG$20:AG73)+AG$15&lt;0.000001,0,IF($C74&gt;='H-32A-WP06 - Debt Service'!AD$24,'H-32A-WP06 - Debt Service'!AD$27/12,0)),"-")</f>
        <v>0</v>
      </c>
      <c r="AH74" s="269">
        <f>IFERROR(IF(-SUM(AH$20:AH73)+AH$15&lt;0.000001,0,IF($C74&gt;='H-32A-WP06 - Debt Service'!AE$24,'H-32A-WP06 - Debt Service'!AE$27/12,0)),"-")</f>
        <v>0</v>
      </c>
      <c r="AI74" s="269">
        <f>IFERROR(IF(-SUM(AI$20:AI73)+AI$15&lt;0.000001,0,IF($C74&gt;='H-32A-WP06 - Debt Service'!AF$24,'H-32A-WP06 - Debt Service'!AF$27/12,0)),"-")</f>
        <v>0</v>
      </c>
      <c r="AJ74" s="269">
        <f>IFERROR(IF(-SUM(AJ$20:AJ73)+AJ$15&lt;0.000001,0,IF($C74&gt;='H-32A-WP06 - Debt Service'!AG$24,'H-32A-WP06 - Debt Service'!AG$27/12,0)),"-")</f>
        <v>0</v>
      </c>
    </row>
    <row r="75" spans="2:36" hidden="1">
      <c r="B75" s="260">
        <f t="shared" si="4"/>
        <v>2027</v>
      </c>
      <c r="C75" s="281">
        <f t="shared" si="6"/>
        <v>46600</v>
      </c>
      <c r="D75" s="281"/>
      <c r="E75" s="269">
        <f>IFERROR(IF(-SUM(E$20:E74)+E$15&lt;0.000001,0,IF($C75&gt;='H-32A-WP06 - Debt Service'!C$24,'H-32A-WP06 - Debt Service'!C$27/12,0)),"-")</f>
        <v>0</v>
      </c>
      <c r="F75" s="269">
        <f>IFERROR(IF(-SUM(F$20:F74)+F$15&lt;0.000001,0,IF($C75&gt;='H-32A-WP06 - Debt Service'!D$24,'H-32A-WP06 - Debt Service'!D$27/12,0)),"-")</f>
        <v>0</v>
      </c>
      <c r="G75" s="269">
        <f>IFERROR(IF(-SUM(G$20:G74)+G$15&lt;0.000001,0,IF($C75&gt;='H-32A-WP06 - Debt Service'!E$24,'H-32A-WP06 - Debt Service'!E$27/12,0)),"-")</f>
        <v>0</v>
      </c>
      <c r="H75" s="269">
        <f>IFERROR(IF(-SUM(H$20:H74)+H$15&lt;0.000001,0,IF($C75&gt;='H-32A-WP06 - Debt Service'!F$24,'H-32A-WP06 - Debt Service'!F$27/12,0)),"-")</f>
        <v>0</v>
      </c>
      <c r="I75" s="269">
        <f>IFERROR(IF(-SUM(I$20:I74)+I$15&lt;0.000001,0,IF($C75&gt;='H-32A-WP06 - Debt Service'!G$24,'H-32A-WP06 - Debt Service'!#REF!/12,0)),"-")</f>
        <v>0</v>
      </c>
      <c r="J75" s="269">
        <f>IFERROR(IF(-SUM(J$20:J74)+J$15&lt;0.000001,0,IF($C75&gt;='H-32A-WP06 - Debt Service'!H$24,'H-32A-WP06 - Debt Service'!H$27/12,0)),"-")</f>
        <v>0</v>
      </c>
      <c r="K75" s="269">
        <f>IFERROR(IF(-SUM(K$20:K74)+K$15&lt;0.000001,0,IF($C75&gt;='H-32A-WP06 - Debt Service'!I$24,'H-32A-WP06 - Debt Service'!I$27/12,0)),"-")</f>
        <v>0</v>
      </c>
      <c r="L75" s="269">
        <f>IFERROR(IF(-SUM(L$20:L74)+L$15&lt;0.000001,0,IF($C75&gt;='H-32A-WP06 - Debt Service'!J$24,'H-32A-WP06 - Debt Service'!J$27/12,0)),"-")</f>
        <v>0</v>
      </c>
      <c r="M75" s="269">
        <f>IFERROR(IF(-SUM(M$20:M74)+M$15&lt;0.000001,0,IF($C75&gt;='H-32A-WP06 - Debt Service'!L$24,'H-32A-WP06 - Debt Service'!L$27/12,0)),"-")</f>
        <v>0</v>
      </c>
      <c r="N75" s="269">
        <v>0</v>
      </c>
      <c r="O75" s="269">
        <v>0</v>
      </c>
      <c r="P75" s="269">
        <v>0</v>
      </c>
      <c r="Q75" s="269">
        <f>IFERROR(IF(-SUM(Q$20:Q74)+Q$15&lt;0.000001,0,IF($C75&gt;='H-32A-WP06 - Debt Service'!#REF!,'H-32A-WP06 - Debt Service'!#REF!/12,0)),"-")</f>
        <v>0</v>
      </c>
      <c r="R75" s="269"/>
      <c r="S75" s="269"/>
      <c r="T75" s="269"/>
      <c r="U75" s="269"/>
      <c r="V75" s="269"/>
      <c r="X75" s="260">
        <f t="shared" si="5"/>
        <v>2027</v>
      </c>
      <c r="Y75" s="281">
        <f t="shared" si="7"/>
        <v>46600</v>
      </c>
      <c r="Z75" s="281"/>
      <c r="AA75" s="269">
        <f>IFERROR(IF(-SUM(AA$20:AA74)+AA$15&lt;0.000001,0,IF($C75&gt;='H-32A-WP06 - Debt Service'!X$24,'H-32A-WP06 - Debt Service'!X$27/12,0)),"-")</f>
        <v>0</v>
      </c>
      <c r="AB75" s="269">
        <f>IFERROR(IF(-SUM(AB$20:AB74)+AB$15&lt;0.000001,0,IF($C75&gt;='H-32A-WP06 - Debt Service'!Y$24,'H-32A-WP06 - Debt Service'!Y$27/12,0)),"-")</f>
        <v>0</v>
      </c>
      <c r="AC75" s="269">
        <f>IFERROR(IF(-SUM(AC$20:AC74)+AC$15&lt;0.000001,0,IF($C75&gt;='H-32A-WP06 - Debt Service'!Z$24,'H-32A-WP06 - Debt Service'!Z$27/12,0)),"-")</f>
        <v>0</v>
      </c>
      <c r="AD75" s="269">
        <f>IFERROR(IF(-SUM(AD$20:AD74)+AD$15&lt;0.000001,0,IF($C75&gt;='H-32A-WP06 - Debt Service'!AA$24,'H-32A-WP06 - Debt Service'!AA$27/12,0)),"-")</f>
        <v>0</v>
      </c>
      <c r="AE75" s="269">
        <f>IFERROR(IF(-SUM(AE$20:AE74)+AE$15&lt;0.000001,0,IF($C75&gt;='H-32A-WP06 - Debt Service'!AB$24,'H-32A-WP06 - Debt Service'!AB$27/12,0)),"-")</f>
        <v>0</v>
      </c>
      <c r="AF75" s="269">
        <f>IFERROR(IF(-SUM(AF$20:AF74)+AF$15&lt;0.000001,0,IF($C75&gt;='H-32A-WP06 - Debt Service'!AC$24,'H-32A-WP06 - Debt Service'!AC$27/12,0)),"-")</f>
        <v>0</v>
      </c>
      <c r="AG75" s="269">
        <f>IFERROR(IF(-SUM(AG$20:AG74)+AG$15&lt;0.000001,0,IF($C75&gt;='H-32A-WP06 - Debt Service'!AD$24,'H-32A-WP06 - Debt Service'!AD$27/12,0)),"-")</f>
        <v>0</v>
      </c>
      <c r="AH75" s="269">
        <f>IFERROR(IF(-SUM(AH$20:AH74)+AH$15&lt;0.000001,0,IF($C75&gt;='H-32A-WP06 - Debt Service'!AE$24,'H-32A-WP06 - Debt Service'!AE$27/12,0)),"-")</f>
        <v>0</v>
      </c>
      <c r="AI75" s="269">
        <f>IFERROR(IF(-SUM(AI$20:AI74)+AI$15&lt;0.000001,0,IF($C75&gt;='H-32A-WP06 - Debt Service'!AF$24,'H-32A-WP06 - Debt Service'!AF$27/12,0)),"-")</f>
        <v>0</v>
      </c>
      <c r="AJ75" s="269">
        <f>IFERROR(IF(-SUM(AJ$20:AJ74)+AJ$15&lt;0.000001,0,IF($C75&gt;='H-32A-WP06 - Debt Service'!AG$24,'H-32A-WP06 - Debt Service'!AG$27/12,0)),"-")</f>
        <v>0</v>
      </c>
    </row>
    <row r="76" spans="2:36" hidden="1">
      <c r="B76" s="260">
        <f t="shared" si="4"/>
        <v>2027</v>
      </c>
      <c r="C76" s="281">
        <f t="shared" si="6"/>
        <v>46631</v>
      </c>
      <c r="D76" s="281"/>
      <c r="E76" s="269">
        <f>IFERROR(IF(-SUM(E$20:E75)+E$15&lt;0.000001,0,IF($C76&gt;='H-32A-WP06 - Debt Service'!C$24,'H-32A-WP06 - Debt Service'!C$27/12,0)),"-")</f>
        <v>0</v>
      </c>
      <c r="F76" s="269">
        <f>IFERROR(IF(-SUM(F$20:F75)+F$15&lt;0.000001,0,IF($C76&gt;='H-32A-WP06 - Debt Service'!D$24,'H-32A-WP06 - Debt Service'!D$27/12,0)),"-")</f>
        <v>0</v>
      </c>
      <c r="G76" s="269">
        <f>IFERROR(IF(-SUM(G$20:G75)+G$15&lt;0.000001,0,IF($C76&gt;='H-32A-WP06 - Debt Service'!E$24,'H-32A-WP06 - Debt Service'!E$27/12,0)),"-")</f>
        <v>0</v>
      </c>
      <c r="H76" s="269">
        <f>IFERROR(IF(-SUM(H$20:H75)+H$15&lt;0.000001,0,IF($C76&gt;='H-32A-WP06 - Debt Service'!F$24,'H-32A-WP06 - Debt Service'!F$27/12,0)),"-")</f>
        <v>0</v>
      </c>
      <c r="I76" s="269">
        <f>IFERROR(IF(-SUM(I$20:I75)+I$15&lt;0.000001,0,IF($C76&gt;='H-32A-WP06 - Debt Service'!G$24,'H-32A-WP06 - Debt Service'!#REF!/12,0)),"-")</f>
        <v>0</v>
      </c>
      <c r="J76" s="269">
        <f>IFERROR(IF(-SUM(J$20:J75)+J$15&lt;0.000001,0,IF($C76&gt;='H-32A-WP06 - Debt Service'!H$24,'H-32A-WP06 - Debt Service'!H$27/12,0)),"-")</f>
        <v>0</v>
      </c>
      <c r="K76" s="269">
        <f>IFERROR(IF(-SUM(K$20:K75)+K$15&lt;0.000001,0,IF($C76&gt;='H-32A-WP06 - Debt Service'!I$24,'H-32A-WP06 - Debt Service'!I$27/12,0)),"-")</f>
        <v>0</v>
      </c>
      <c r="L76" s="269">
        <f>IFERROR(IF(-SUM(L$20:L75)+L$15&lt;0.000001,0,IF($C76&gt;='H-32A-WP06 - Debt Service'!J$24,'H-32A-WP06 - Debt Service'!J$27/12,0)),"-")</f>
        <v>0</v>
      </c>
      <c r="M76" s="269">
        <f>IFERROR(IF(-SUM(M$20:M75)+M$15&lt;0.000001,0,IF($C76&gt;='H-32A-WP06 - Debt Service'!L$24,'H-32A-WP06 - Debt Service'!L$27/12,0)),"-")</f>
        <v>0</v>
      </c>
      <c r="N76" s="269">
        <v>0</v>
      </c>
      <c r="O76" s="269">
        <v>0</v>
      </c>
      <c r="P76" s="269">
        <v>0</v>
      </c>
      <c r="Q76" s="269">
        <f>IFERROR(IF(-SUM(Q$20:Q75)+Q$15&lt;0.000001,0,IF($C76&gt;='H-32A-WP06 - Debt Service'!#REF!,'H-32A-WP06 - Debt Service'!#REF!/12,0)),"-")</f>
        <v>0</v>
      </c>
      <c r="R76" s="269"/>
      <c r="S76" s="269"/>
      <c r="T76" s="269"/>
      <c r="U76" s="269"/>
      <c r="V76" s="269"/>
      <c r="X76" s="260">
        <f t="shared" si="5"/>
        <v>2027</v>
      </c>
      <c r="Y76" s="281">
        <f t="shared" si="7"/>
        <v>46631</v>
      </c>
      <c r="Z76" s="281"/>
      <c r="AA76" s="269">
        <f>IFERROR(IF(-SUM(AA$20:AA75)+AA$15&lt;0.000001,0,IF($C76&gt;='H-32A-WP06 - Debt Service'!X$24,'H-32A-WP06 - Debt Service'!X$27/12,0)),"-")</f>
        <v>0</v>
      </c>
      <c r="AB76" s="269">
        <f>IFERROR(IF(-SUM(AB$20:AB75)+AB$15&lt;0.000001,0,IF($C76&gt;='H-32A-WP06 - Debt Service'!Y$24,'H-32A-WP06 - Debt Service'!Y$27/12,0)),"-")</f>
        <v>0</v>
      </c>
      <c r="AC76" s="269">
        <f>IFERROR(IF(-SUM(AC$20:AC75)+AC$15&lt;0.000001,0,IF($C76&gt;='H-32A-WP06 - Debt Service'!Z$24,'H-32A-WP06 - Debt Service'!Z$27/12,0)),"-")</f>
        <v>0</v>
      </c>
      <c r="AD76" s="269">
        <f>IFERROR(IF(-SUM(AD$20:AD75)+AD$15&lt;0.000001,0,IF($C76&gt;='H-32A-WP06 - Debt Service'!AA$24,'H-32A-WP06 - Debt Service'!AA$27/12,0)),"-")</f>
        <v>0</v>
      </c>
      <c r="AE76" s="269">
        <f>IFERROR(IF(-SUM(AE$20:AE75)+AE$15&lt;0.000001,0,IF($C76&gt;='H-32A-WP06 - Debt Service'!AB$24,'H-32A-WP06 - Debt Service'!AB$27/12,0)),"-")</f>
        <v>0</v>
      </c>
      <c r="AF76" s="269">
        <f>IFERROR(IF(-SUM(AF$20:AF75)+AF$15&lt;0.000001,0,IF($C76&gt;='H-32A-WP06 - Debt Service'!AC$24,'H-32A-WP06 - Debt Service'!AC$27/12,0)),"-")</f>
        <v>0</v>
      </c>
      <c r="AG76" s="269">
        <f>IFERROR(IF(-SUM(AG$20:AG75)+AG$15&lt;0.000001,0,IF($C76&gt;='H-32A-WP06 - Debt Service'!AD$24,'H-32A-WP06 - Debt Service'!AD$27/12,0)),"-")</f>
        <v>0</v>
      </c>
      <c r="AH76" s="269">
        <f>IFERROR(IF(-SUM(AH$20:AH75)+AH$15&lt;0.000001,0,IF($C76&gt;='H-32A-WP06 - Debt Service'!AE$24,'H-32A-WP06 - Debt Service'!AE$27/12,0)),"-")</f>
        <v>0</v>
      </c>
      <c r="AI76" s="269">
        <f>IFERROR(IF(-SUM(AI$20:AI75)+AI$15&lt;0.000001,0,IF($C76&gt;='H-32A-WP06 - Debt Service'!AF$24,'H-32A-WP06 - Debt Service'!AF$27/12,0)),"-")</f>
        <v>0</v>
      </c>
      <c r="AJ76" s="269">
        <f>IFERROR(IF(-SUM(AJ$20:AJ75)+AJ$15&lt;0.000001,0,IF($C76&gt;='H-32A-WP06 - Debt Service'!AG$24,'H-32A-WP06 - Debt Service'!AG$27/12,0)),"-")</f>
        <v>0</v>
      </c>
    </row>
    <row r="77" spans="2:36" hidden="1">
      <c r="B77" s="260">
        <f t="shared" si="4"/>
        <v>2027</v>
      </c>
      <c r="C77" s="281">
        <f t="shared" si="6"/>
        <v>46661</v>
      </c>
      <c r="D77" s="281"/>
      <c r="E77" s="269">
        <f>IFERROR(IF(-SUM(E$20:E76)+E$15&lt;0.000001,0,IF($C77&gt;='H-32A-WP06 - Debt Service'!C$24,'H-32A-WP06 - Debt Service'!C$27/12,0)),"-")</f>
        <v>0</v>
      </c>
      <c r="F77" s="269">
        <f>IFERROR(IF(-SUM(F$20:F76)+F$15&lt;0.000001,0,IF($C77&gt;='H-32A-WP06 - Debt Service'!D$24,'H-32A-WP06 - Debt Service'!D$27/12,0)),"-")</f>
        <v>0</v>
      </c>
      <c r="G77" s="269">
        <f>IFERROR(IF(-SUM(G$20:G76)+G$15&lt;0.000001,0,IF($C77&gt;='H-32A-WP06 - Debt Service'!E$24,'H-32A-WP06 - Debt Service'!E$27/12,0)),"-")</f>
        <v>0</v>
      </c>
      <c r="H77" s="269">
        <f>IFERROR(IF(-SUM(H$20:H76)+H$15&lt;0.000001,0,IF($C77&gt;='H-32A-WP06 - Debt Service'!F$24,'H-32A-WP06 - Debt Service'!F$27/12,0)),"-")</f>
        <v>0</v>
      </c>
      <c r="I77" s="269">
        <f>IFERROR(IF(-SUM(I$20:I76)+I$15&lt;0.000001,0,IF($C77&gt;='H-32A-WP06 - Debt Service'!G$24,'H-32A-WP06 - Debt Service'!#REF!/12,0)),"-")</f>
        <v>0</v>
      </c>
      <c r="J77" s="269">
        <f>IFERROR(IF(-SUM(J$20:J76)+J$15&lt;0.000001,0,IF($C77&gt;='H-32A-WP06 - Debt Service'!H$24,'H-32A-WP06 - Debt Service'!H$27/12,0)),"-")</f>
        <v>0</v>
      </c>
      <c r="K77" s="269">
        <f>IFERROR(IF(-SUM(K$20:K76)+K$15&lt;0.000001,0,IF($C77&gt;='H-32A-WP06 - Debt Service'!I$24,'H-32A-WP06 - Debt Service'!I$27/12,0)),"-")</f>
        <v>0</v>
      </c>
      <c r="L77" s="269">
        <f>IFERROR(IF(-SUM(L$20:L76)+L$15&lt;0.000001,0,IF($C77&gt;='H-32A-WP06 - Debt Service'!J$24,'H-32A-WP06 - Debt Service'!J$27/12,0)),"-")</f>
        <v>0</v>
      </c>
      <c r="M77" s="269">
        <f>IFERROR(IF(-SUM(M$20:M76)+M$15&lt;0.000001,0,IF($C77&gt;='H-32A-WP06 - Debt Service'!L$24,'H-32A-WP06 - Debt Service'!L$27/12,0)),"-")</f>
        <v>0</v>
      </c>
      <c r="N77" s="269">
        <v>0</v>
      </c>
      <c r="O77" s="269">
        <v>0</v>
      </c>
      <c r="P77" s="269">
        <v>0</v>
      </c>
      <c r="Q77" s="269">
        <f>IFERROR(IF(-SUM(Q$20:Q76)+Q$15&lt;0.000001,0,IF($C77&gt;='H-32A-WP06 - Debt Service'!#REF!,'H-32A-WP06 - Debt Service'!#REF!/12,0)),"-")</f>
        <v>0</v>
      </c>
      <c r="R77" s="269"/>
      <c r="S77" s="269"/>
      <c r="T77" s="269"/>
      <c r="U77" s="269"/>
      <c r="V77" s="269"/>
      <c r="X77" s="260">
        <f t="shared" si="5"/>
        <v>2027</v>
      </c>
      <c r="Y77" s="281">
        <f t="shared" si="7"/>
        <v>46661</v>
      </c>
      <c r="Z77" s="281"/>
      <c r="AA77" s="269">
        <f>IFERROR(IF(-SUM(AA$20:AA76)+AA$15&lt;0.000001,0,IF($C77&gt;='H-32A-WP06 - Debt Service'!X$24,'H-32A-WP06 - Debt Service'!X$27/12,0)),"-")</f>
        <v>0</v>
      </c>
      <c r="AB77" s="269">
        <f>IFERROR(IF(-SUM(AB$20:AB76)+AB$15&lt;0.000001,0,IF($C77&gt;='H-32A-WP06 - Debt Service'!Y$24,'H-32A-WP06 - Debt Service'!Y$27/12,0)),"-")</f>
        <v>0</v>
      </c>
      <c r="AC77" s="269">
        <f>IFERROR(IF(-SUM(AC$20:AC76)+AC$15&lt;0.000001,0,IF($C77&gt;='H-32A-WP06 - Debt Service'!Z$24,'H-32A-WP06 - Debt Service'!Z$27/12,0)),"-")</f>
        <v>0</v>
      </c>
      <c r="AD77" s="269">
        <f>IFERROR(IF(-SUM(AD$20:AD76)+AD$15&lt;0.000001,0,IF($C77&gt;='H-32A-WP06 - Debt Service'!AA$24,'H-32A-WP06 - Debt Service'!AA$27/12,0)),"-")</f>
        <v>0</v>
      </c>
      <c r="AE77" s="269">
        <f>IFERROR(IF(-SUM(AE$20:AE76)+AE$15&lt;0.000001,0,IF($C77&gt;='H-32A-WP06 - Debt Service'!AB$24,'H-32A-WP06 - Debt Service'!AB$27/12,0)),"-")</f>
        <v>0</v>
      </c>
      <c r="AF77" s="269">
        <f>IFERROR(IF(-SUM(AF$20:AF76)+AF$15&lt;0.000001,0,IF($C77&gt;='H-32A-WP06 - Debt Service'!AC$24,'H-32A-WP06 - Debt Service'!AC$27/12,0)),"-")</f>
        <v>0</v>
      </c>
      <c r="AG77" s="269">
        <f>IFERROR(IF(-SUM(AG$20:AG76)+AG$15&lt;0.000001,0,IF($C77&gt;='H-32A-WP06 - Debt Service'!AD$24,'H-32A-WP06 - Debt Service'!AD$27/12,0)),"-")</f>
        <v>0</v>
      </c>
      <c r="AH77" s="269">
        <f>IFERROR(IF(-SUM(AH$20:AH76)+AH$15&lt;0.000001,0,IF($C77&gt;='H-32A-WP06 - Debt Service'!AE$24,'H-32A-WP06 - Debt Service'!AE$27/12,0)),"-")</f>
        <v>0</v>
      </c>
      <c r="AI77" s="269">
        <f>IFERROR(IF(-SUM(AI$20:AI76)+AI$15&lt;0.000001,0,IF($C77&gt;='H-32A-WP06 - Debt Service'!AF$24,'H-32A-WP06 - Debt Service'!AF$27/12,0)),"-")</f>
        <v>0</v>
      </c>
      <c r="AJ77" s="269">
        <f>IFERROR(IF(-SUM(AJ$20:AJ76)+AJ$15&lt;0.000001,0,IF($C77&gt;='H-32A-WP06 - Debt Service'!AG$24,'H-32A-WP06 - Debt Service'!AG$27/12,0)),"-")</f>
        <v>0</v>
      </c>
    </row>
    <row r="78" spans="2:36" hidden="1">
      <c r="B78" s="260">
        <f t="shared" si="4"/>
        <v>2027</v>
      </c>
      <c r="C78" s="281">
        <f t="shared" si="6"/>
        <v>46692</v>
      </c>
      <c r="D78" s="281"/>
      <c r="E78" s="269">
        <f>IFERROR(IF(-SUM(E$20:E77)+E$15&lt;0.000001,0,IF($C78&gt;='H-32A-WP06 - Debt Service'!C$24,'H-32A-WP06 - Debt Service'!C$27/12,0)),"-")</f>
        <v>0</v>
      </c>
      <c r="F78" s="269">
        <f>IFERROR(IF(-SUM(F$20:F77)+F$15&lt;0.000001,0,IF($C78&gt;='H-32A-WP06 - Debt Service'!D$24,'H-32A-WP06 - Debt Service'!D$27/12,0)),"-")</f>
        <v>0</v>
      </c>
      <c r="G78" s="269">
        <f>IFERROR(IF(-SUM(G$20:G77)+G$15&lt;0.000001,0,IF($C78&gt;='H-32A-WP06 - Debt Service'!E$24,'H-32A-WP06 - Debt Service'!E$27/12,0)),"-")</f>
        <v>0</v>
      </c>
      <c r="H78" s="269">
        <f>IFERROR(IF(-SUM(H$20:H77)+H$15&lt;0.000001,0,IF($C78&gt;='H-32A-WP06 - Debt Service'!F$24,'H-32A-WP06 - Debt Service'!F$27/12,0)),"-")</f>
        <v>0</v>
      </c>
      <c r="I78" s="269">
        <f>IFERROR(IF(-SUM(I$20:I77)+I$15&lt;0.000001,0,IF($C78&gt;='H-32A-WP06 - Debt Service'!G$24,'H-32A-WP06 - Debt Service'!#REF!/12,0)),"-")</f>
        <v>0</v>
      </c>
      <c r="J78" s="269">
        <f>IFERROR(IF(-SUM(J$20:J77)+J$15&lt;0.000001,0,IF($C78&gt;='H-32A-WP06 - Debt Service'!H$24,'H-32A-WP06 - Debt Service'!H$27/12,0)),"-")</f>
        <v>0</v>
      </c>
      <c r="K78" s="269">
        <f>IFERROR(IF(-SUM(K$20:K77)+K$15&lt;0.000001,0,IF($C78&gt;='H-32A-WP06 - Debt Service'!I$24,'H-32A-WP06 - Debt Service'!I$27/12,0)),"-")</f>
        <v>0</v>
      </c>
      <c r="L78" s="269">
        <f>IFERROR(IF(-SUM(L$20:L77)+L$15&lt;0.000001,0,IF($C78&gt;='H-32A-WP06 - Debt Service'!J$24,'H-32A-WP06 - Debt Service'!J$27/12,0)),"-")</f>
        <v>0</v>
      </c>
      <c r="M78" s="269">
        <f>IFERROR(IF(-SUM(M$20:M77)+M$15&lt;0.000001,0,IF($C78&gt;='H-32A-WP06 - Debt Service'!L$24,'H-32A-WP06 - Debt Service'!L$27/12,0)),"-")</f>
        <v>0</v>
      </c>
      <c r="N78" s="269">
        <v>0</v>
      </c>
      <c r="O78" s="269">
        <v>0</v>
      </c>
      <c r="P78" s="269">
        <v>0</v>
      </c>
      <c r="Q78" s="269">
        <f>IFERROR(IF(-SUM(Q$20:Q77)+Q$15&lt;0.000001,0,IF($C78&gt;='H-32A-WP06 - Debt Service'!#REF!,'H-32A-WP06 - Debt Service'!#REF!/12,0)),"-")</f>
        <v>0</v>
      </c>
      <c r="R78" s="269"/>
      <c r="S78" s="269"/>
      <c r="T78" s="269"/>
      <c r="U78" s="269"/>
      <c r="V78" s="269"/>
      <c r="X78" s="260">
        <f t="shared" si="5"/>
        <v>2027</v>
      </c>
      <c r="Y78" s="281">
        <f t="shared" si="7"/>
        <v>46692</v>
      </c>
      <c r="Z78" s="281"/>
      <c r="AA78" s="269">
        <f>IFERROR(IF(-SUM(AA$20:AA77)+AA$15&lt;0.000001,0,IF($C78&gt;='H-32A-WP06 - Debt Service'!X$24,'H-32A-WP06 - Debt Service'!X$27/12,0)),"-")</f>
        <v>0</v>
      </c>
      <c r="AB78" s="269">
        <f>IFERROR(IF(-SUM(AB$20:AB77)+AB$15&lt;0.000001,0,IF($C78&gt;='H-32A-WP06 - Debt Service'!Y$24,'H-32A-WP06 - Debt Service'!Y$27/12,0)),"-")</f>
        <v>0</v>
      </c>
      <c r="AC78" s="269">
        <f>IFERROR(IF(-SUM(AC$20:AC77)+AC$15&lt;0.000001,0,IF($C78&gt;='H-32A-WP06 - Debt Service'!Z$24,'H-32A-WP06 - Debt Service'!Z$27/12,0)),"-")</f>
        <v>0</v>
      </c>
      <c r="AD78" s="269">
        <f>IFERROR(IF(-SUM(AD$20:AD77)+AD$15&lt;0.000001,0,IF($C78&gt;='H-32A-WP06 - Debt Service'!AA$24,'H-32A-WP06 - Debt Service'!AA$27/12,0)),"-")</f>
        <v>0</v>
      </c>
      <c r="AE78" s="269">
        <f>IFERROR(IF(-SUM(AE$20:AE77)+AE$15&lt;0.000001,0,IF($C78&gt;='H-32A-WP06 - Debt Service'!AB$24,'H-32A-WP06 - Debt Service'!AB$27/12,0)),"-")</f>
        <v>0</v>
      </c>
      <c r="AF78" s="269">
        <f>IFERROR(IF(-SUM(AF$20:AF77)+AF$15&lt;0.000001,0,IF($C78&gt;='H-32A-WP06 - Debt Service'!AC$24,'H-32A-WP06 - Debt Service'!AC$27/12,0)),"-")</f>
        <v>0</v>
      </c>
      <c r="AG78" s="269">
        <f>IFERROR(IF(-SUM(AG$20:AG77)+AG$15&lt;0.000001,0,IF($C78&gt;='H-32A-WP06 - Debt Service'!AD$24,'H-32A-WP06 - Debt Service'!AD$27/12,0)),"-")</f>
        <v>0</v>
      </c>
      <c r="AH78" s="269">
        <f>IFERROR(IF(-SUM(AH$20:AH77)+AH$15&lt;0.000001,0,IF($C78&gt;='H-32A-WP06 - Debt Service'!AE$24,'H-32A-WP06 - Debt Service'!AE$27/12,0)),"-")</f>
        <v>0</v>
      </c>
      <c r="AI78" s="269">
        <f>IFERROR(IF(-SUM(AI$20:AI77)+AI$15&lt;0.000001,0,IF($C78&gt;='H-32A-WP06 - Debt Service'!AF$24,'H-32A-WP06 - Debt Service'!AF$27/12,0)),"-")</f>
        <v>0</v>
      </c>
      <c r="AJ78" s="269">
        <f>IFERROR(IF(-SUM(AJ$20:AJ77)+AJ$15&lt;0.000001,0,IF($C78&gt;='H-32A-WP06 - Debt Service'!AG$24,'H-32A-WP06 - Debt Service'!AG$27/12,0)),"-")</f>
        <v>0</v>
      </c>
    </row>
    <row r="79" spans="2:36" hidden="1">
      <c r="B79" s="260">
        <f t="shared" si="4"/>
        <v>2027</v>
      </c>
      <c r="C79" s="281">
        <f t="shared" si="6"/>
        <v>46722</v>
      </c>
      <c r="D79" s="281"/>
      <c r="E79" s="269">
        <f>IFERROR(IF(-SUM(E$20:E78)+E$15&lt;0.000001,0,IF($C79&gt;='H-32A-WP06 - Debt Service'!C$24,'H-32A-WP06 - Debt Service'!C$27/12,0)),"-")</f>
        <v>0</v>
      </c>
      <c r="F79" s="269">
        <f>IFERROR(IF(-SUM(F$20:F78)+F$15&lt;0.000001,0,IF($C79&gt;='H-32A-WP06 - Debt Service'!D$24,'H-32A-WP06 - Debt Service'!D$27/12,0)),"-")</f>
        <v>0</v>
      </c>
      <c r="G79" s="269">
        <f>IFERROR(IF(-SUM(G$20:G78)+G$15&lt;0.000001,0,IF($C79&gt;='H-32A-WP06 - Debt Service'!E$24,'H-32A-WP06 - Debt Service'!E$27/12,0)),"-")</f>
        <v>0</v>
      </c>
      <c r="H79" s="269">
        <f>IFERROR(IF(-SUM(H$20:H78)+H$15&lt;0.000001,0,IF($C79&gt;='H-32A-WP06 - Debt Service'!F$24,'H-32A-WP06 - Debt Service'!F$27/12,0)),"-")</f>
        <v>0</v>
      </c>
      <c r="I79" s="269">
        <f>IFERROR(IF(-SUM(I$20:I78)+I$15&lt;0.000001,0,IF($C79&gt;='H-32A-WP06 - Debt Service'!G$24,'H-32A-WP06 - Debt Service'!#REF!/12,0)),"-")</f>
        <v>0</v>
      </c>
      <c r="J79" s="269">
        <f>IFERROR(IF(-SUM(J$20:J78)+J$15&lt;0.000001,0,IF($C79&gt;='H-32A-WP06 - Debt Service'!H$24,'H-32A-WP06 - Debt Service'!H$27/12,0)),"-")</f>
        <v>0</v>
      </c>
      <c r="K79" s="269">
        <f>IFERROR(IF(-SUM(K$20:K78)+K$15&lt;0.000001,0,IF($C79&gt;='H-32A-WP06 - Debt Service'!I$24,'H-32A-WP06 - Debt Service'!I$27/12,0)),"-")</f>
        <v>0</v>
      </c>
      <c r="L79" s="269">
        <f>IFERROR(IF(-SUM(L$20:L78)+L$15&lt;0.000001,0,IF($C79&gt;='H-32A-WP06 - Debt Service'!J$24,'H-32A-WP06 - Debt Service'!J$27/12,0)),"-")</f>
        <v>0</v>
      </c>
      <c r="M79" s="269">
        <f>IFERROR(IF(-SUM(M$20:M78)+M$15&lt;0.000001,0,IF($C79&gt;='H-32A-WP06 - Debt Service'!L$24,'H-32A-WP06 - Debt Service'!L$27/12,0)),"-")</f>
        <v>0</v>
      </c>
      <c r="N79" s="269">
        <v>0</v>
      </c>
      <c r="O79" s="269">
        <v>0</v>
      </c>
      <c r="P79" s="269">
        <v>0</v>
      </c>
      <c r="Q79" s="269">
        <f>IFERROR(IF(-SUM(Q$20:Q78)+Q$15&lt;0.000001,0,IF($C79&gt;='H-32A-WP06 - Debt Service'!#REF!,'H-32A-WP06 - Debt Service'!#REF!/12,0)),"-")</f>
        <v>0</v>
      </c>
      <c r="R79" s="269"/>
      <c r="S79" s="269"/>
      <c r="T79" s="269"/>
      <c r="U79" s="269"/>
      <c r="V79" s="269"/>
      <c r="X79" s="260">
        <f t="shared" si="5"/>
        <v>2027</v>
      </c>
      <c r="Y79" s="281">
        <f t="shared" si="7"/>
        <v>46722</v>
      </c>
      <c r="Z79" s="281"/>
      <c r="AA79" s="269">
        <f>IFERROR(IF(-SUM(AA$20:AA78)+AA$15&lt;0.000001,0,IF($C79&gt;='H-32A-WP06 - Debt Service'!X$24,'H-32A-WP06 - Debt Service'!X$27/12,0)),"-")</f>
        <v>0</v>
      </c>
      <c r="AB79" s="269">
        <f>IFERROR(IF(-SUM(AB$20:AB78)+AB$15&lt;0.000001,0,IF($C79&gt;='H-32A-WP06 - Debt Service'!Y$24,'H-32A-WP06 - Debt Service'!Y$27/12,0)),"-")</f>
        <v>0</v>
      </c>
      <c r="AC79" s="269">
        <f>IFERROR(IF(-SUM(AC$20:AC78)+AC$15&lt;0.000001,0,IF($C79&gt;='H-32A-WP06 - Debt Service'!Z$24,'H-32A-WP06 - Debt Service'!Z$27/12,0)),"-")</f>
        <v>0</v>
      </c>
      <c r="AD79" s="269">
        <f>IFERROR(IF(-SUM(AD$20:AD78)+AD$15&lt;0.000001,0,IF($C79&gt;='H-32A-WP06 - Debt Service'!AA$24,'H-32A-WP06 - Debt Service'!AA$27/12,0)),"-")</f>
        <v>0</v>
      </c>
      <c r="AE79" s="269">
        <f>IFERROR(IF(-SUM(AE$20:AE78)+AE$15&lt;0.000001,0,IF($C79&gt;='H-32A-WP06 - Debt Service'!AB$24,'H-32A-WP06 - Debt Service'!AB$27/12,0)),"-")</f>
        <v>0</v>
      </c>
      <c r="AF79" s="269">
        <f>IFERROR(IF(-SUM(AF$20:AF78)+AF$15&lt;0.000001,0,IF($C79&gt;='H-32A-WP06 - Debt Service'!AC$24,'H-32A-WP06 - Debt Service'!AC$27/12,0)),"-")</f>
        <v>0</v>
      </c>
      <c r="AG79" s="269">
        <f>IFERROR(IF(-SUM(AG$20:AG78)+AG$15&lt;0.000001,0,IF($C79&gt;='H-32A-WP06 - Debt Service'!AD$24,'H-32A-WP06 - Debt Service'!AD$27/12,0)),"-")</f>
        <v>0</v>
      </c>
      <c r="AH79" s="269">
        <f>IFERROR(IF(-SUM(AH$20:AH78)+AH$15&lt;0.000001,0,IF($C79&gt;='H-32A-WP06 - Debt Service'!AE$24,'H-32A-WP06 - Debt Service'!AE$27/12,0)),"-")</f>
        <v>0</v>
      </c>
      <c r="AI79" s="269">
        <f>IFERROR(IF(-SUM(AI$20:AI78)+AI$15&lt;0.000001,0,IF($C79&gt;='H-32A-WP06 - Debt Service'!AF$24,'H-32A-WP06 - Debt Service'!AF$27/12,0)),"-")</f>
        <v>0</v>
      </c>
      <c r="AJ79" s="269">
        <f>IFERROR(IF(-SUM(AJ$20:AJ78)+AJ$15&lt;0.000001,0,IF($C79&gt;='H-32A-WP06 - Debt Service'!AG$24,'H-32A-WP06 - Debt Service'!AG$27/12,0)),"-")</f>
        <v>0</v>
      </c>
    </row>
    <row r="80" spans="2:36" hidden="1">
      <c r="B80" s="260">
        <f t="shared" si="4"/>
        <v>2028</v>
      </c>
      <c r="C80" s="281">
        <f t="shared" si="6"/>
        <v>46753</v>
      </c>
      <c r="D80" s="281"/>
      <c r="E80" s="269">
        <f>IFERROR(IF(-SUM(E$20:E79)+E$15&lt;0.000001,0,IF($C80&gt;='H-32A-WP06 - Debt Service'!C$24,'H-32A-WP06 - Debt Service'!C$27/12,0)),"-")</f>
        <v>0</v>
      </c>
      <c r="F80" s="269">
        <f>IFERROR(IF(-SUM(F$20:F79)+F$15&lt;0.000001,0,IF($C80&gt;='H-32A-WP06 - Debt Service'!D$24,'H-32A-WP06 - Debt Service'!D$27/12,0)),"-")</f>
        <v>0</v>
      </c>
      <c r="G80" s="269">
        <f>IFERROR(IF(-SUM(G$20:G79)+G$15&lt;0.000001,0,IF($C80&gt;='H-32A-WP06 - Debt Service'!E$24,'H-32A-WP06 - Debt Service'!E$27/12,0)),"-")</f>
        <v>0</v>
      </c>
      <c r="H80" s="269">
        <f>IFERROR(IF(-SUM(H$20:H79)+H$15&lt;0.000001,0,IF($C80&gt;='H-32A-WP06 - Debt Service'!F$24,'H-32A-WP06 - Debt Service'!F$27/12,0)),"-")</f>
        <v>0</v>
      </c>
      <c r="I80" s="269">
        <f>IFERROR(IF(-SUM(I$20:I79)+I$15&lt;0.000001,0,IF($C80&gt;='H-32A-WP06 - Debt Service'!G$24,'H-32A-WP06 - Debt Service'!#REF!/12,0)),"-")</f>
        <v>0</v>
      </c>
      <c r="J80" s="269">
        <f>IFERROR(IF(-SUM(J$20:J79)+J$15&lt;0.000001,0,IF($C80&gt;='H-32A-WP06 - Debt Service'!H$24,'H-32A-WP06 - Debt Service'!H$27/12,0)),"-")</f>
        <v>0</v>
      </c>
      <c r="K80" s="269">
        <f>IFERROR(IF(-SUM(K$20:K79)+K$15&lt;0.000001,0,IF($C80&gt;='H-32A-WP06 - Debt Service'!I$24,'H-32A-WP06 - Debt Service'!I$27/12,0)),"-")</f>
        <v>0</v>
      </c>
      <c r="L80" s="269">
        <f>IFERROR(IF(-SUM(L$20:L79)+L$15&lt;0.000001,0,IF($C80&gt;='H-32A-WP06 - Debt Service'!J$24,'H-32A-WP06 - Debt Service'!J$27/12,0)),"-")</f>
        <v>0</v>
      </c>
      <c r="M80" s="269">
        <f>IFERROR(IF(-SUM(M$20:M79)+M$15&lt;0.000001,0,IF($C80&gt;='H-32A-WP06 - Debt Service'!L$24,'H-32A-WP06 - Debt Service'!L$27/12,0)),"-")</f>
        <v>0</v>
      </c>
      <c r="N80" s="269">
        <v>0</v>
      </c>
      <c r="O80" s="269">
        <v>0</v>
      </c>
      <c r="P80" s="269">
        <v>0</v>
      </c>
      <c r="Q80" s="269">
        <f>IFERROR(IF(-SUM(Q$20:Q79)+Q$15&lt;0.000001,0,IF($C80&gt;='H-32A-WP06 - Debt Service'!#REF!,'H-32A-WP06 - Debt Service'!#REF!/12,0)),"-")</f>
        <v>0</v>
      </c>
      <c r="R80" s="269"/>
      <c r="S80" s="269"/>
      <c r="T80" s="269"/>
      <c r="U80" s="269"/>
      <c r="V80" s="269"/>
      <c r="X80" s="260">
        <f t="shared" si="5"/>
        <v>2028</v>
      </c>
      <c r="Y80" s="281">
        <f t="shared" si="7"/>
        <v>46753</v>
      </c>
      <c r="Z80" s="281"/>
      <c r="AA80" s="269">
        <f>IFERROR(IF(-SUM(AA$20:AA79)+AA$15&lt;0.000001,0,IF($C80&gt;='H-32A-WP06 - Debt Service'!X$24,'H-32A-WP06 - Debt Service'!X$27/12,0)),"-")</f>
        <v>0</v>
      </c>
      <c r="AB80" s="269">
        <f>IFERROR(IF(-SUM(AB$20:AB79)+AB$15&lt;0.000001,0,IF($C80&gt;='H-32A-WP06 - Debt Service'!Y$24,'H-32A-WP06 - Debt Service'!Y$27/12,0)),"-")</f>
        <v>0</v>
      </c>
      <c r="AC80" s="269">
        <f>IFERROR(IF(-SUM(AC$20:AC79)+AC$15&lt;0.000001,0,IF($C80&gt;='H-32A-WP06 - Debt Service'!Z$24,'H-32A-WP06 - Debt Service'!Z$27/12,0)),"-")</f>
        <v>0</v>
      </c>
      <c r="AD80" s="269">
        <f>IFERROR(IF(-SUM(AD$20:AD79)+AD$15&lt;0.000001,0,IF($C80&gt;='H-32A-WP06 - Debt Service'!AA$24,'H-32A-WP06 - Debt Service'!AA$27/12,0)),"-")</f>
        <v>0</v>
      </c>
      <c r="AE80" s="269">
        <f>IFERROR(IF(-SUM(AE$20:AE79)+AE$15&lt;0.000001,0,IF($C80&gt;='H-32A-WP06 - Debt Service'!AB$24,'H-32A-WP06 - Debt Service'!AB$27/12,0)),"-")</f>
        <v>0</v>
      </c>
      <c r="AF80" s="269">
        <f>IFERROR(IF(-SUM(AF$20:AF79)+AF$15&lt;0.000001,0,IF($C80&gt;='H-32A-WP06 - Debt Service'!AC$24,'H-32A-WP06 - Debt Service'!AC$27/12,0)),"-")</f>
        <v>0</v>
      </c>
      <c r="AG80" s="269">
        <f>IFERROR(IF(-SUM(AG$20:AG79)+AG$15&lt;0.000001,0,IF($C80&gt;='H-32A-WP06 - Debt Service'!AD$24,'H-32A-WP06 - Debt Service'!AD$27/12,0)),"-")</f>
        <v>0</v>
      </c>
      <c r="AH80" s="269">
        <f>IFERROR(IF(-SUM(AH$20:AH79)+AH$15&lt;0.000001,0,IF($C80&gt;='H-32A-WP06 - Debt Service'!AE$24,'H-32A-WP06 - Debt Service'!AE$27/12,0)),"-")</f>
        <v>0</v>
      </c>
      <c r="AI80" s="269">
        <f>IFERROR(IF(-SUM(AI$20:AI79)+AI$15&lt;0.000001,0,IF($C80&gt;='H-32A-WP06 - Debt Service'!AF$24,'H-32A-WP06 - Debt Service'!AF$27/12,0)),"-")</f>
        <v>0</v>
      </c>
      <c r="AJ80" s="269">
        <f>IFERROR(IF(-SUM(AJ$20:AJ79)+AJ$15&lt;0.000001,0,IF($C80&gt;='H-32A-WP06 - Debt Service'!AG$24,'H-32A-WP06 - Debt Service'!AG$27/12,0)),"-")</f>
        <v>0</v>
      </c>
    </row>
    <row r="81" spans="2:36" hidden="1">
      <c r="B81" s="260">
        <f t="shared" si="4"/>
        <v>2028</v>
      </c>
      <c r="C81" s="281">
        <f t="shared" si="6"/>
        <v>46784</v>
      </c>
      <c r="D81" s="281"/>
      <c r="E81" s="269">
        <f>IFERROR(IF(-SUM(E$20:E80)+E$15&lt;0.000001,0,IF($C81&gt;='H-32A-WP06 - Debt Service'!C$24,'H-32A-WP06 - Debt Service'!C$27/12,0)),"-")</f>
        <v>0</v>
      </c>
      <c r="F81" s="269">
        <f>IFERROR(IF(-SUM(F$20:F80)+F$15&lt;0.000001,0,IF($C81&gt;='H-32A-WP06 - Debt Service'!D$24,'H-32A-WP06 - Debt Service'!D$27/12,0)),"-")</f>
        <v>0</v>
      </c>
      <c r="G81" s="269">
        <f>IFERROR(IF(-SUM(G$20:G80)+G$15&lt;0.000001,0,IF($C81&gt;='H-32A-WP06 - Debt Service'!E$24,'H-32A-WP06 - Debt Service'!E$27/12,0)),"-")</f>
        <v>0</v>
      </c>
      <c r="H81" s="269">
        <f>IFERROR(IF(-SUM(H$20:H80)+H$15&lt;0.000001,0,IF($C81&gt;='H-32A-WP06 - Debt Service'!F$24,'H-32A-WP06 - Debt Service'!F$27/12,0)),"-")</f>
        <v>0</v>
      </c>
      <c r="I81" s="269">
        <f>IFERROR(IF(-SUM(I$20:I80)+I$15&lt;0.000001,0,IF($C81&gt;='H-32A-WP06 - Debt Service'!G$24,'H-32A-WP06 - Debt Service'!#REF!/12,0)),"-")</f>
        <v>0</v>
      </c>
      <c r="J81" s="269">
        <f>IFERROR(IF(-SUM(J$20:J80)+J$15&lt;0.000001,0,IF($C81&gt;='H-32A-WP06 - Debt Service'!H$24,'H-32A-WP06 - Debt Service'!H$27/12,0)),"-")</f>
        <v>0</v>
      </c>
      <c r="K81" s="269">
        <f>IFERROR(IF(-SUM(K$20:K80)+K$15&lt;0.000001,0,IF($C81&gt;='H-32A-WP06 - Debt Service'!I$24,'H-32A-WP06 - Debt Service'!I$27/12,0)),"-")</f>
        <v>0</v>
      </c>
      <c r="L81" s="269">
        <f>IFERROR(IF(-SUM(L$20:L80)+L$15&lt;0.000001,0,IF($C81&gt;='H-32A-WP06 - Debt Service'!J$24,'H-32A-WP06 - Debt Service'!J$27/12,0)),"-")</f>
        <v>0</v>
      </c>
      <c r="M81" s="269">
        <f>IFERROR(IF(-SUM(M$20:M80)+M$15&lt;0.000001,0,IF($C81&gt;='H-32A-WP06 - Debt Service'!L$24,'H-32A-WP06 - Debt Service'!L$27/12,0)),"-")</f>
        <v>0</v>
      </c>
      <c r="N81" s="269">
        <v>0</v>
      </c>
      <c r="O81" s="269">
        <v>0</v>
      </c>
      <c r="P81" s="269">
        <v>0</v>
      </c>
      <c r="Q81" s="269">
        <f>IFERROR(IF(-SUM(Q$20:Q80)+Q$15&lt;0.000001,0,IF($C81&gt;='H-32A-WP06 - Debt Service'!#REF!,'H-32A-WP06 - Debt Service'!#REF!/12,0)),"-")</f>
        <v>0</v>
      </c>
      <c r="R81" s="269"/>
      <c r="S81" s="269"/>
      <c r="T81" s="269"/>
      <c r="U81" s="269"/>
      <c r="V81" s="269"/>
      <c r="X81" s="260">
        <f t="shared" si="5"/>
        <v>2028</v>
      </c>
      <c r="Y81" s="281">
        <f t="shared" si="7"/>
        <v>46784</v>
      </c>
      <c r="Z81" s="281"/>
      <c r="AA81" s="269">
        <f>IFERROR(IF(-SUM(AA$20:AA80)+AA$15&lt;0.000001,0,IF($C81&gt;='H-32A-WP06 - Debt Service'!X$24,'H-32A-WP06 - Debt Service'!X$27/12,0)),"-")</f>
        <v>0</v>
      </c>
      <c r="AB81" s="269">
        <f>IFERROR(IF(-SUM(AB$20:AB80)+AB$15&lt;0.000001,0,IF($C81&gt;='H-32A-WP06 - Debt Service'!Y$24,'H-32A-WP06 - Debt Service'!Y$27/12,0)),"-")</f>
        <v>0</v>
      </c>
      <c r="AC81" s="269">
        <f>IFERROR(IF(-SUM(AC$20:AC80)+AC$15&lt;0.000001,0,IF($C81&gt;='H-32A-WP06 - Debt Service'!Z$24,'H-32A-WP06 - Debt Service'!Z$27/12,0)),"-")</f>
        <v>0</v>
      </c>
      <c r="AD81" s="269">
        <f>IFERROR(IF(-SUM(AD$20:AD80)+AD$15&lt;0.000001,0,IF($C81&gt;='H-32A-WP06 - Debt Service'!AA$24,'H-32A-WP06 - Debt Service'!AA$27/12,0)),"-")</f>
        <v>0</v>
      </c>
      <c r="AE81" s="269">
        <f>IFERROR(IF(-SUM(AE$20:AE80)+AE$15&lt;0.000001,0,IF($C81&gt;='H-32A-WP06 - Debt Service'!AB$24,'H-32A-WP06 - Debt Service'!AB$27/12,0)),"-")</f>
        <v>0</v>
      </c>
      <c r="AF81" s="269">
        <f>IFERROR(IF(-SUM(AF$20:AF80)+AF$15&lt;0.000001,0,IF($C81&gt;='H-32A-WP06 - Debt Service'!AC$24,'H-32A-WP06 - Debt Service'!AC$27/12,0)),"-")</f>
        <v>0</v>
      </c>
      <c r="AG81" s="269">
        <f>IFERROR(IF(-SUM(AG$20:AG80)+AG$15&lt;0.000001,0,IF($C81&gt;='H-32A-WP06 - Debt Service'!AD$24,'H-32A-WP06 - Debt Service'!AD$27/12,0)),"-")</f>
        <v>0</v>
      </c>
      <c r="AH81" s="269">
        <f>IFERROR(IF(-SUM(AH$20:AH80)+AH$15&lt;0.000001,0,IF($C81&gt;='H-32A-WP06 - Debt Service'!AE$24,'H-32A-WP06 - Debt Service'!AE$27/12,0)),"-")</f>
        <v>0</v>
      </c>
      <c r="AI81" s="269">
        <f>IFERROR(IF(-SUM(AI$20:AI80)+AI$15&lt;0.000001,0,IF($C81&gt;='H-32A-WP06 - Debt Service'!AF$24,'H-32A-WP06 - Debt Service'!AF$27/12,0)),"-")</f>
        <v>0</v>
      </c>
      <c r="AJ81" s="269">
        <f>IFERROR(IF(-SUM(AJ$20:AJ80)+AJ$15&lt;0.000001,0,IF($C81&gt;='H-32A-WP06 - Debt Service'!AG$24,'H-32A-WP06 - Debt Service'!AG$27/12,0)),"-")</f>
        <v>0</v>
      </c>
    </row>
    <row r="82" spans="2:36" hidden="1">
      <c r="B82" s="260">
        <f t="shared" si="4"/>
        <v>2028</v>
      </c>
      <c r="C82" s="281">
        <f t="shared" si="6"/>
        <v>46813</v>
      </c>
      <c r="D82" s="281"/>
      <c r="E82" s="269">
        <f>IFERROR(IF(-SUM(E$20:E81)+E$15&lt;0.000001,0,IF($C82&gt;='H-32A-WP06 - Debt Service'!C$24,'H-32A-WP06 - Debt Service'!C$27/12,0)),"-")</f>
        <v>0</v>
      </c>
      <c r="F82" s="269">
        <f>IFERROR(IF(-SUM(F$20:F81)+F$15&lt;0.000001,0,IF($C82&gt;='H-32A-WP06 - Debt Service'!D$24,'H-32A-WP06 - Debt Service'!D$27/12,0)),"-")</f>
        <v>0</v>
      </c>
      <c r="G82" s="269">
        <f>IFERROR(IF(-SUM(G$20:G81)+G$15&lt;0.000001,0,IF($C82&gt;='H-32A-WP06 - Debt Service'!E$24,'H-32A-WP06 - Debt Service'!E$27/12,0)),"-")</f>
        <v>0</v>
      </c>
      <c r="H82" s="269">
        <f>IFERROR(IF(-SUM(H$20:H81)+H$15&lt;0.000001,0,IF($C82&gt;='H-32A-WP06 - Debt Service'!F$24,'H-32A-WP06 - Debt Service'!F$27/12,0)),"-")</f>
        <v>0</v>
      </c>
      <c r="I82" s="269">
        <f>IFERROR(IF(-SUM(I$20:I81)+I$15&lt;0.000001,0,IF($C82&gt;='H-32A-WP06 - Debt Service'!G$24,'H-32A-WP06 - Debt Service'!#REF!/12,0)),"-")</f>
        <v>0</v>
      </c>
      <c r="J82" s="269">
        <f>IFERROR(IF(-SUM(J$20:J81)+J$15&lt;0.000001,0,IF($C82&gt;='H-32A-WP06 - Debt Service'!H$24,'H-32A-WP06 - Debt Service'!H$27/12,0)),"-")</f>
        <v>0</v>
      </c>
      <c r="K82" s="269">
        <f>IFERROR(IF(-SUM(K$20:K81)+K$15&lt;0.000001,0,IF($C82&gt;='H-32A-WP06 - Debt Service'!I$24,'H-32A-WP06 - Debt Service'!I$27/12,0)),"-")</f>
        <v>0</v>
      </c>
      <c r="L82" s="269">
        <f>IFERROR(IF(-SUM(L$20:L81)+L$15&lt;0.000001,0,IF($C82&gt;='H-32A-WP06 - Debt Service'!J$24,'H-32A-WP06 - Debt Service'!J$27/12,0)),"-")</f>
        <v>0</v>
      </c>
      <c r="M82" s="269">
        <f>IFERROR(IF(-SUM(M$20:M81)+M$15&lt;0.000001,0,IF($C82&gt;='H-32A-WP06 - Debt Service'!L$24,'H-32A-WP06 - Debt Service'!L$27/12,0)),"-")</f>
        <v>0</v>
      </c>
      <c r="N82" s="269">
        <v>0</v>
      </c>
      <c r="O82" s="269">
        <v>0</v>
      </c>
      <c r="P82" s="269">
        <v>0</v>
      </c>
      <c r="Q82" s="269">
        <f>IFERROR(IF(-SUM(Q$20:Q81)+Q$15&lt;0.000001,0,IF($C82&gt;='H-32A-WP06 - Debt Service'!#REF!,'H-32A-WP06 - Debt Service'!#REF!/12,0)),"-")</f>
        <v>0</v>
      </c>
      <c r="R82" s="269"/>
      <c r="S82" s="269"/>
      <c r="T82" s="269"/>
      <c r="U82" s="269"/>
      <c r="V82" s="269"/>
      <c r="X82" s="260">
        <f t="shared" si="5"/>
        <v>2028</v>
      </c>
      <c r="Y82" s="281">
        <f t="shared" si="7"/>
        <v>46813</v>
      </c>
      <c r="Z82" s="281"/>
      <c r="AA82" s="269">
        <f>IFERROR(IF(-SUM(AA$20:AA81)+AA$15&lt;0.000001,0,IF($C82&gt;='H-32A-WP06 - Debt Service'!X$24,'H-32A-WP06 - Debt Service'!X$27/12,0)),"-")</f>
        <v>0</v>
      </c>
      <c r="AB82" s="269">
        <f>IFERROR(IF(-SUM(AB$20:AB81)+AB$15&lt;0.000001,0,IF($C82&gt;='H-32A-WP06 - Debt Service'!Y$24,'H-32A-WP06 - Debt Service'!Y$27/12,0)),"-")</f>
        <v>0</v>
      </c>
      <c r="AC82" s="269">
        <f>IFERROR(IF(-SUM(AC$20:AC81)+AC$15&lt;0.000001,0,IF($C82&gt;='H-32A-WP06 - Debt Service'!Z$24,'H-32A-WP06 - Debt Service'!Z$27/12,0)),"-")</f>
        <v>0</v>
      </c>
      <c r="AD82" s="269">
        <f>IFERROR(IF(-SUM(AD$20:AD81)+AD$15&lt;0.000001,0,IF($C82&gt;='H-32A-WP06 - Debt Service'!AA$24,'H-32A-WP06 - Debt Service'!AA$27/12,0)),"-")</f>
        <v>0</v>
      </c>
      <c r="AE82" s="269">
        <f>IFERROR(IF(-SUM(AE$20:AE81)+AE$15&lt;0.000001,0,IF($C82&gt;='H-32A-WP06 - Debt Service'!AB$24,'H-32A-WP06 - Debt Service'!AB$27/12,0)),"-")</f>
        <v>0</v>
      </c>
      <c r="AF82" s="269">
        <f>IFERROR(IF(-SUM(AF$20:AF81)+AF$15&lt;0.000001,0,IF($C82&gt;='H-32A-WP06 - Debt Service'!AC$24,'H-32A-WP06 - Debt Service'!AC$27/12,0)),"-")</f>
        <v>0</v>
      </c>
      <c r="AG82" s="269">
        <f>IFERROR(IF(-SUM(AG$20:AG81)+AG$15&lt;0.000001,0,IF($C82&gt;='H-32A-WP06 - Debt Service'!AD$24,'H-32A-WP06 - Debt Service'!AD$27/12,0)),"-")</f>
        <v>0</v>
      </c>
      <c r="AH82" s="269">
        <f>IFERROR(IF(-SUM(AH$20:AH81)+AH$15&lt;0.000001,0,IF($C82&gt;='H-32A-WP06 - Debt Service'!AE$24,'H-32A-WP06 - Debt Service'!AE$27/12,0)),"-")</f>
        <v>0</v>
      </c>
      <c r="AI82" s="269">
        <f>IFERROR(IF(-SUM(AI$20:AI81)+AI$15&lt;0.000001,0,IF($C82&gt;='H-32A-WP06 - Debt Service'!AF$24,'H-32A-WP06 - Debt Service'!AF$27/12,0)),"-")</f>
        <v>0</v>
      </c>
      <c r="AJ82" s="269">
        <f>IFERROR(IF(-SUM(AJ$20:AJ81)+AJ$15&lt;0.000001,0,IF($C82&gt;='H-32A-WP06 - Debt Service'!AG$24,'H-32A-WP06 - Debt Service'!AG$27/12,0)),"-")</f>
        <v>0</v>
      </c>
    </row>
    <row r="83" spans="2:36" hidden="1">
      <c r="B83" s="260">
        <f t="shared" si="4"/>
        <v>2028</v>
      </c>
      <c r="C83" s="281">
        <f t="shared" si="6"/>
        <v>46844</v>
      </c>
      <c r="D83" s="281"/>
      <c r="E83" s="269">
        <f>IFERROR(IF(-SUM(E$20:E82)+E$15&lt;0.000001,0,IF($C83&gt;='H-32A-WP06 - Debt Service'!C$24,'H-32A-WP06 - Debt Service'!C$27/12,0)),"-")</f>
        <v>0</v>
      </c>
      <c r="F83" s="269">
        <f>IFERROR(IF(-SUM(F$20:F82)+F$15&lt;0.000001,0,IF($C83&gt;='H-32A-WP06 - Debt Service'!D$24,'H-32A-WP06 - Debt Service'!D$27/12,0)),"-")</f>
        <v>0</v>
      </c>
      <c r="G83" s="269">
        <f>IFERROR(IF(-SUM(G$20:G82)+G$15&lt;0.000001,0,IF($C83&gt;='H-32A-WP06 - Debt Service'!E$24,'H-32A-WP06 - Debt Service'!E$27/12,0)),"-")</f>
        <v>0</v>
      </c>
      <c r="H83" s="269">
        <f>IFERROR(IF(-SUM(H$20:H82)+H$15&lt;0.000001,0,IF($C83&gt;='H-32A-WP06 - Debt Service'!F$24,'H-32A-WP06 - Debt Service'!F$27/12,0)),"-")</f>
        <v>0</v>
      </c>
      <c r="I83" s="269">
        <f>IFERROR(IF(-SUM(I$20:I82)+I$15&lt;0.000001,0,IF($C83&gt;='H-32A-WP06 - Debt Service'!G$24,'H-32A-WP06 - Debt Service'!#REF!/12,0)),"-")</f>
        <v>0</v>
      </c>
      <c r="J83" s="269">
        <f>IFERROR(IF(-SUM(J$20:J82)+J$15&lt;0.000001,0,IF($C83&gt;='H-32A-WP06 - Debt Service'!H$24,'H-32A-WP06 - Debt Service'!H$27/12,0)),"-")</f>
        <v>0</v>
      </c>
      <c r="K83" s="269">
        <f>IFERROR(IF(-SUM(K$20:K82)+K$15&lt;0.000001,0,IF($C83&gt;='H-32A-WP06 - Debt Service'!I$24,'H-32A-WP06 - Debt Service'!I$27/12,0)),"-")</f>
        <v>0</v>
      </c>
      <c r="L83" s="269">
        <f>IFERROR(IF(-SUM(L$20:L82)+L$15&lt;0.000001,0,IF($C83&gt;='H-32A-WP06 - Debt Service'!J$24,'H-32A-WP06 - Debt Service'!J$27/12,0)),"-")</f>
        <v>0</v>
      </c>
      <c r="M83" s="269">
        <f>IFERROR(IF(-SUM(M$20:M82)+M$15&lt;0.000001,0,IF($C83&gt;='H-32A-WP06 - Debt Service'!L$24,'H-32A-WP06 - Debt Service'!L$27/12,0)),"-")</f>
        <v>0</v>
      </c>
      <c r="N83" s="269">
        <v>0</v>
      </c>
      <c r="O83" s="269">
        <v>0</v>
      </c>
      <c r="P83" s="269">
        <v>0</v>
      </c>
      <c r="Q83" s="269">
        <f>IFERROR(IF(-SUM(Q$20:Q82)+Q$15&lt;0.000001,0,IF($C83&gt;='H-32A-WP06 - Debt Service'!#REF!,'H-32A-WP06 - Debt Service'!#REF!/12,0)),"-")</f>
        <v>0</v>
      </c>
      <c r="R83" s="269"/>
      <c r="S83" s="269"/>
      <c r="T83" s="269"/>
      <c r="U83" s="269"/>
      <c r="V83" s="269"/>
      <c r="X83" s="260">
        <f t="shared" si="5"/>
        <v>2028</v>
      </c>
      <c r="Y83" s="281">
        <f t="shared" si="7"/>
        <v>46844</v>
      </c>
      <c r="Z83" s="281"/>
      <c r="AA83" s="269">
        <f>IFERROR(IF(-SUM(AA$20:AA82)+AA$15&lt;0.000001,0,IF($C83&gt;='H-32A-WP06 - Debt Service'!X$24,'H-32A-WP06 - Debt Service'!X$27/12,0)),"-")</f>
        <v>0</v>
      </c>
      <c r="AB83" s="269">
        <f>IFERROR(IF(-SUM(AB$20:AB82)+AB$15&lt;0.000001,0,IF($C83&gt;='H-32A-WP06 - Debt Service'!Y$24,'H-32A-WP06 - Debt Service'!Y$27/12,0)),"-")</f>
        <v>0</v>
      </c>
      <c r="AC83" s="269">
        <f>IFERROR(IF(-SUM(AC$20:AC82)+AC$15&lt;0.000001,0,IF($C83&gt;='H-32A-WP06 - Debt Service'!Z$24,'H-32A-WP06 - Debt Service'!Z$27/12,0)),"-")</f>
        <v>0</v>
      </c>
      <c r="AD83" s="269">
        <f>IFERROR(IF(-SUM(AD$20:AD82)+AD$15&lt;0.000001,0,IF($C83&gt;='H-32A-WP06 - Debt Service'!AA$24,'H-32A-WP06 - Debt Service'!AA$27/12,0)),"-")</f>
        <v>0</v>
      </c>
      <c r="AE83" s="269">
        <f>IFERROR(IF(-SUM(AE$20:AE82)+AE$15&lt;0.000001,0,IF($C83&gt;='H-32A-WP06 - Debt Service'!AB$24,'H-32A-WP06 - Debt Service'!AB$27/12,0)),"-")</f>
        <v>0</v>
      </c>
      <c r="AF83" s="269">
        <f>IFERROR(IF(-SUM(AF$20:AF82)+AF$15&lt;0.000001,0,IF($C83&gt;='H-32A-WP06 - Debt Service'!AC$24,'H-32A-WP06 - Debt Service'!AC$27/12,0)),"-")</f>
        <v>0</v>
      </c>
      <c r="AG83" s="269">
        <f>IFERROR(IF(-SUM(AG$20:AG82)+AG$15&lt;0.000001,0,IF($C83&gt;='H-32A-WP06 - Debt Service'!AD$24,'H-32A-WP06 - Debt Service'!AD$27/12,0)),"-")</f>
        <v>0</v>
      </c>
      <c r="AH83" s="269">
        <f>IFERROR(IF(-SUM(AH$20:AH82)+AH$15&lt;0.000001,0,IF($C83&gt;='H-32A-WP06 - Debt Service'!AE$24,'H-32A-WP06 - Debt Service'!AE$27/12,0)),"-")</f>
        <v>0</v>
      </c>
      <c r="AI83" s="269">
        <f>IFERROR(IF(-SUM(AI$20:AI82)+AI$15&lt;0.000001,0,IF($C83&gt;='H-32A-WP06 - Debt Service'!AF$24,'H-32A-WP06 - Debt Service'!AF$27/12,0)),"-")</f>
        <v>0</v>
      </c>
      <c r="AJ83" s="269">
        <f>IFERROR(IF(-SUM(AJ$20:AJ82)+AJ$15&lt;0.000001,0,IF($C83&gt;='H-32A-WP06 - Debt Service'!AG$24,'H-32A-WP06 - Debt Service'!AG$27/12,0)),"-")</f>
        <v>0</v>
      </c>
    </row>
    <row r="84" spans="2:36" hidden="1">
      <c r="B84" s="260">
        <f t="shared" si="4"/>
        <v>2028</v>
      </c>
      <c r="C84" s="281">
        <f t="shared" si="6"/>
        <v>46874</v>
      </c>
      <c r="D84" s="281"/>
      <c r="E84" s="269">
        <f>IFERROR(IF(-SUM(E$20:E83)+E$15&lt;0.000001,0,IF($C84&gt;='H-32A-WP06 - Debt Service'!C$24,'H-32A-WP06 - Debt Service'!C$27/12,0)),"-")</f>
        <v>0</v>
      </c>
      <c r="F84" s="269">
        <f>IFERROR(IF(-SUM(F$20:F83)+F$15&lt;0.000001,0,IF($C84&gt;='H-32A-WP06 - Debt Service'!D$24,'H-32A-WP06 - Debt Service'!D$27/12,0)),"-")</f>
        <v>0</v>
      </c>
      <c r="G84" s="269">
        <f>IFERROR(IF(-SUM(G$20:G83)+G$15&lt;0.000001,0,IF($C84&gt;='H-32A-WP06 - Debt Service'!E$24,'H-32A-WP06 - Debt Service'!E$27/12,0)),"-")</f>
        <v>0</v>
      </c>
      <c r="H84" s="269">
        <f>IFERROR(IF(-SUM(H$20:H83)+H$15&lt;0.000001,0,IF($C84&gt;='H-32A-WP06 - Debt Service'!F$24,'H-32A-WP06 - Debt Service'!F$27/12,0)),"-")</f>
        <v>0</v>
      </c>
      <c r="I84" s="269">
        <f>IFERROR(IF(-SUM(I$20:I83)+I$15&lt;0.000001,0,IF($C84&gt;='H-32A-WP06 - Debt Service'!G$24,'H-32A-WP06 - Debt Service'!#REF!/12,0)),"-")</f>
        <v>0</v>
      </c>
      <c r="J84" s="269">
        <f>IFERROR(IF(-SUM(J$20:J83)+J$15&lt;0.000001,0,IF($C84&gt;='H-32A-WP06 - Debt Service'!H$24,'H-32A-WP06 - Debt Service'!H$27/12,0)),"-")</f>
        <v>0</v>
      </c>
      <c r="K84" s="269">
        <f>IFERROR(IF(-SUM(K$20:K83)+K$15&lt;0.000001,0,IF($C84&gt;='H-32A-WP06 - Debt Service'!I$24,'H-32A-WP06 - Debt Service'!I$27/12,0)),"-")</f>
        <v>0</v>
      </c>
      <c r="L84" s="269">
        <f>IFERROR(IF(-SUM(L$20:L83)+L$15&lt;0.000001,0,IF($C84&gt;='H-32A-WP06 - Debt Service'!J$24,'H-32A-WP06 - Debt Service'!J$27/12,0)),"-")</f>
        <v>0</v>
      </c>
      <c r="M84" s="269">
        <f>IFERROR(IF(-SUM(M$20:M83)+M$15&lt;0.000001,0,IF($C84&gt;='H-32A-WP06 - Debt Service'!L$24,'H-32A-WP06 - Debt Service'!L$27/12,0)),"-")</f>
        <v>0</v>
      </c>
      <c r="N84" s="269">
        <v>0</v>
      </c>
      <c r="O84" s="269">
        <v>0</v>
      </c>
      <c r="P84" s="269">
        <v>0</v>
      </c>
      <c r="Q84" s="269">
        <f>IFERROR(IF(-SUM(Q$20:Q83)+Q$15&lt;0.000001,0,IF($C84&gt;='H-32A-WP06 - Debt Service'!#REF!,'H-32A-WP06 - Debt Service'!#REF!/12,0)),"-")</f>
        <v>0</v>
      </c>
      <c r="R84" s="269"/>
      <c r="S84" s="269"/>
      <c r="T84" s="269"/>
      <c r="U84" s="269"/>
      <c r="V84" s="269"/>
      <c r="X84" s="260">
        <f t="shared" si="5"/>
        <v>2028</v>
      </c>
      <c r="Y84" s="281">
        <f t="shared" si="7"/>
        <v>46874</v>
      </c>
      <c r="Z84" s="281"/>
      <c r="AA84" s="269">
        <f>IFERROR(IF(-SUM(AA$20:AA83)+AA$15&lt;0.000001,0,IF($C84&gt;='H-32A-WP06 - Debt Service'!X$24,'H-32A-WP06 - Debt Service'!X$27/12,0)),"-")</f>
        <v>0</v>
      </c>
      <c r="AB84" s="269">
        <f>IFERROR(IF(-SUM(AB$20:AB83)+AB$15&lt;0.000001,0,IF($C84&gt;='H-32A-WP06 - Debt Service'!Y$24,'H-32A-WP06 - Debt Service'!Y$27/12,0)),"-")</f>
        <v>0</v>
      </c>
      <c r="AC84" s="269">
        <f>IFERROR(IF(-SUM(AC$20:AC83)+AC$15&lt;0.000001,0,IF($C84&gt;='H-32A-WP06 - Debt Service'!Z$24,'H-32A-WP06 - Debt Service'!Z$27/12,0)),"-")</f>
        <v>0</v>
      </c>
      <c r="AD84" s="269">
        <f>IFERROR(IF(-SUM(AD$20:AD83)+AD$15&lt;0.000001,0,IF($C84&gt;='H-32A-WP06 - Debt Service'!AA$24,'H-32A-WP06 - Debt Service'!AA$27/12,0)),"-")</f>
        <v>0</v>
      </c>
      <c r="AE84" s="269">
        <f>IFERROR(IF(-SUM(AE$20:AE83)+AE$15&lt;0.000001,0,IF($C84&gt;='H-32A-WP06 - Debt Service'!AB$24,'H-32A-WP06 - Debt Service'!AB$27/12,0)),"-")</f>
        <v>0</v>
      </c>
      <c r="AF84" s="269">
        <f>IFERROR(IF(-SUM(AF$20:AF83)+AF$15&lt;0.000001,0,IF($C84&gt;='H-32A-WP06 - Debt Service'!AC$24,'H-32A-WP06 - Debt Service'!AC$27/12,0)),"-")</f>
        <v>0</v>
      </c>
      <c r="AG84" s="269">
        <f>IFERROR(IF(-SUM(AG$20:AG83)+AG$15&lt;0.000001,0,IF($C84&gt;='H-32A-WP06 - Debt Service'!AD$24,'H-32A-WP06 - Debt Service'!AD$27/12,0)),"-")</f>
        <v>0</v>
      </c>
      <c r="AH84" s="269">
        <f>IFERROR(IF(-SUM(AH$20:AH83)+AH$15&lt;0.000001,0,IF($C84&gt;='H-32A-WP06 - Debt Service'!AE$24,'H-32A-WP06 - Debt Service'!AE$27/12,0)),"-")</f>
        <v>0</v>
      </c>
      <c r="AI84" s="269">
        <f>IFERROR(IF(-SUM(AI$20:AI83)+AI$15&lt;0.000001,0,IF($C84&gt;='H-32A-WP06 - Debt Service'!AF$24,'H-32A-WP06 - Debt Service'!AF$27/12,0)),"-")</f>
        <v>0</v>
      </c>
      <c r="AJ84" s="269">
        <f>IFERROR(IF(-SUM(AJ$20:AJ83)+AJ$15&lt;0.000001,0,IF($C84&gt;='H-32A-WP06 - Debt Service'!AG$24,'H-32A-WP06 - Debt Service'!AG$27/12,0)),"-")</f>
        <v>0</v>
      </c>
    </row>
    <row r="85" spans="2:36" hidden="1">
      <c r="B85" s="260">
        <f t="shared" si="4"/>
        <v>2028</v>
      </c>
      <c r="C85" s="281">
        <f t="shared" si="6"/>
        <v>46905</v>
      </c>
      <c r="D85" s="281"/>
      <c r="E85" s="269">
        <f>IFERROR(IF(-SUM(E$20:E84)+E$15&lt;0.000001,0,IF($C85&gt;='H-32A-WP06 - Debt Service'!C$24,'H-32A-WP06 - Debt Service'!C$27/12,0)),"-")</f>
        <v>0</v>
      </c>
      <c r="F85" s="269">
        <f>IFERROR(IF(-SUM(F$20:F84)+F$15&lt;0.000001,0,IF($C85&gt;='H-32A-WP06 - Debt Service'!D$24,'H-32A-WP06 - Debt Service'!D$27/12,0)),"-")</f>
        <v>0</v>
      </c>
      <c r="G85" s="269">
        <f>IFERROR(IF(-SUM(G$20:G84)+G$15&lt;0.000001,0,IF($C85&gt;='H-32A-WP06 - Debt Service'!E$24,'H-32A-WP06 - Debt Service'!E$27/12,0)),"-")</f>
        <v>0</v>
      </c>
      <c r="H85" s="269">
        <f>IFERROR(IF(-SUM(H$20:H84)+H$15&lt;0.000001,0,IF($C85&gt;='H-32A-WP06 - Debt Service'!F$24,'H-32A-WP06 - Debt Service'!F$27/12,0)),"-")</f>
        <v>0</v>
      </c>
      <c r="I85" s="269">
        <f>IFERROR(IF(-SUM(I$20:I84)+I$15&lt;0.000001,0,IF($C85&gt;='H-32A-WP06 - Debt Service'!G$24,'H-32A-WP06 - Debt Service'!#REF!/12,0)),"-")</f>
        <v>0</v>
      </c>
      <c r="J85" s="269">
        <f>IFERROR(IF(-SUM(J$20:J84)+J$15&lt;0.000001,0,IF($C85&gt;='H-32A-WP06 - Debt Service'!H$24,'H-32A-WP06 - Debt Service'!H$27/12,0)),"-")</f>
        <v>0</v>
      </c>
      <c r="K85" s="269">
        <f>IFERROR(IF(-SUM(K$20:K84)+K$15&lt;0.000001,0,IF($C85&gt;='H-32A-WP06 - Debt Service'!I$24,'H-32A-WP06 - Debt Service'!I$27/12,0)),"-")</f>
        <v>0</v>
      </c>
      <c r="L85" s="269">
        <f>IFERROR(IF(-SUM(L$20:L84)+L$15&lt;0.000001,0,IF($C85&gt;='H-32A-WP06 - Debt Service'!J$24,'H-32A-WP06 - Debt Service'!J$27/12,0)),"-")</f>
        <v>0</v>
      </c>
      <c r="M85" s="269">
        <f>IFERROR(IF(-SUM(M$20:M84)+M$15&lt;0.000001,0,IF($C85&gt;='H-32A-WP06 - Debt Service'!L$24,'H-32A-WP06 - Debt Service'!L$27/12,0)),"-")</f>
        <v>0</v>
      </c>
      <c r="N85" s="269">
        <v>0</v>
      </c>
      <c r="O85" s="269">
        <v>0</v>
      </c>
      <c r="P85" s="269">
        <v>0</v>
      </c>
      <c r="Q85" s="269">
        <f>IFERROR(IF(-SUM(Q$20:Q84)+Q$15&lt;0.000001,0,IF($C85&gt;='H-32A-WP06 - Debt Service'!#REF!,'H-32A-WP06 - Debt Service'!#REF!/12,0)),"-")</f>
        <v>0</v>
      </c>
      <c r="R85" s="269"/>
      <c r="S85" s="269"/>
      <c r="T85" s="269"/>
      <c r="U85" s="269"/>
      <c r="V85" s="269"/>
      <c r="X85" s="260">
        <f t="shared" si="5"/>
        <v>2028</v>
      </c>
      <c r="Y85" s="281">
        <f t="shared" si="7"/>
        <v>46905</v>
      </c>
      <c r="Z85" s="281"/>
      <c r="AA85" s="269">
        <f>IFERROR(IF(-SUM(AA$20:AA84)+AA$15&lt;0.000001,0,IF($C85&gt;='H-32A-WP06 - Debt Service'!X$24,'H-32A-WP06 - Debt Service'!X$27/12,0)),"-")</f>
        <v>0</v>
      </c>
      <c r="AB85" s="269">
        <f>IFERROR(IF(-SUM(AB$20:AB84)+AB$15&lt;0.000001,0,IF($C85&gt;='H-32A-WP06 - Debt Service'!Y$24,'H-32A-WP06 - Debt Service'!Y$27/12,0)),"-")</f>
        <v>0</v>
      </c>
      <c r="AC85" s="269">
        <f>IFERROR(IF(-SUM(AC$20:AC84)+AC$15&lt;0.000001,0,IF($C85&gt;='H-32A-WP06 - Debt Service'!Z$24,'H-32A-WP06 - Debt Service'!Z$27/12,0)),"-")</f>
        <v>0</v>
      </c>
      <c r="AD85" s="269">
        <f>IFERROR(IF(-SUM(AD$20:AD84)+AD$15&lt;0.000001,0,IF($C85&gt;='H-32A-WP06 - Debt Service'!AA$24,'H-32A-WP06 - Debt Service'!AA$27/12,0)),"-")</f>
        <v>0</v>
      </c>
      <c r="AE85" s="269">
        <f>IFERROR(IF(-SUM(AE$20:AE84)+AE$15&lt;0.000001,0,IF($C85&gt;='H-32A-WP06 - Debt Service'!AB$24,'H-32A-WP06 - Debt Service'!AB$27/12,0)),"-")</f>
        <v>0</v>
      </c>
      <c r="AF85" s="269">
        <f>IFERROR(IF(-SUM(AF$20:AF84)+AF$15&lt;0.000001,0,IF($C85&gt;='H-32A-WP06 - Debt Service'!AC$24,'H-32A-WP06 - Debt Service'!AC$27/12,0)),"-")</f>
        <v>0</v>
      </c>
      <c r="AG85" s="269">
        <f>IFERROR(IF(-SUM(AG$20:AG84)+AG$15&lt;0.000001,0,IF($C85&gt;='H-32A-WP06 - Debt Service'!AD$24,'H-32A-WP06 - Debt Service'!AD$27/12,0)),"-")</f>
        <v>0</v>
      </c>
      <c r="AH85" s="269">
        <f>IFERROR(IF(-SUM(AH$20:AH84)+AH$15&lt;0.000001,0,IF($C85&gt;='H-32A-WP06 - Debt Service'!AE$24,'H-32A-WP06 - Debt Service'!AE$27/12,0)),"-")</f>
        <v>0</v>
      </c>
      <c r="AI85" s="269">
        <f>IFERROR(IF(-SUM(AI$20:AI84)+AI$15&lt;0.000001,0,IF($C85&gt;='H-32A-WP06 - Debt Service'!AF$24,'H-32A-WP06 - Debt Service'!AF$27/12,0)),"-")</f>
        <v>0</v>
      </c>
      <c r="AJ85" s="269">
        <f>IFERROR(IF(-SUM(AJ$20:AJ84)+AJ$15&lt;0.000001,0,IF($C85&gt;='H-32A-WP06 - Debt Service'!AG$24,'H-32A-WP06 - Debt Service'!AG$27/12,0)),"-")</f>
        <v>0</v>
      </c>
    </row>
    <row r="86" spans="2:36" hidden="1">
      <c r="B86" s="260">
        <f t="shared" si="4"/>
        <v>2028</v>
      </c>
      <c r="C86" s="281">
        <f t="shared" si="6"/>
        <v>46935</v>
      </c>
      <c r="D86" s="281"/>
      <c r="E86" s="269">
        <f>IFERROR(IF(-SUM(E$20:E85)+E$15&lt;0.000001,0,IF($C86&gt;='H-32A-WP06 - Debt Service'!C$24,'H-32A-WP06 - Debt Service'!C$27/12,0)),"-")</f>
        <v>0</v>
      </c>
      <c r="F86" s="269">
        <f>IFERROR(IF(-SUM(F$20:F85)+F$15&lt;0.000001,0,IF($C86&gt;='H-32A-WP06 - Debt Service'!D$24,'H-32A-WP06 - Debt Service'!D$27/12,0)),"-")</f>
        <v>0</v>
      </c>
      <c r="G86" s="269">
        <f>IFERROR(IF(-SUM(G$20:G85)+G$15&lt;0.000001,0,IF($C86&gt;='H-32A-WP06 - Debt Service'!E$24,'H-32A-WP06 - Debt Service'!E$27/12,0)),"-")</f>
        <v>0</v>
      </c>
      <c r="H86" s="269">
        <f>IFERROR(IF(-SUM(H$20:H85)+H$15&lt;0.000001,0,IF($C86&gt;='H-32A-WP06 - Debt Service'!F$24,'H-32A-WP06 - Debt Service'!F$27/12,0)),"-")</f>
        <v>0</v>
      </c>
      <c r="I86" s="269">
        <f>IFERROR(IF(-SUM(I$20:I85)+I$15&lt;0.000001,0,IF($C86&gt;='H-32A-WP06 - Debt Service'!G$24,'H-32A-WP06 - Debt Service'!#REF!/12,0)),"-")</f>
        <v>0</v>
      </c>
      <c r="J86" s="269">
        <f>IFERROR(IF(-SUM(J$20:J85)+J$15&lt;0.000001,0,IF($C86&gt;='H-32A-WP06 - Debt Service'!H$24,'H-32A-WP06 - Debt Service'!H$27/12,0)),"-")</f>
        <v>0</v>
      </c>
      <c r="K86" s="269">
        <f>IFERROR(IF(-SUM(K$20:K85)+K$15&lt;0.000001,0,IF($C86&gt;='H-32A-WP06 - Debt Service'!I$24,'H-32A-WP06 - Debt Service'!I$27/12,0)),"-")</f>
        <v>0</v>
      </c>
      <c r="L86" s="269">
        <f>IFERROR(IF(-SUM(L$20:L85)+L$15&lt;0.000001,0,IF($C86&gt;='H-32A-WP06 - Debt Service'!J$24,'H-32A-WP06 - Debt Service'!J$27/12,0)),"-")</f>
        <v>0</v>
      </c>
      <c r="M86" s="269">
        <f>IFERROR(IF(-SUM(M$20:M85)+M$15&lt;0.000001,0,IF($C86&gt;='H-32A-WP06 - Debt Service'!L$24,'H-32A-WP06 - Debt Service'!L$27/12,0)),"-")</f>
        <v>0</v>
      </c>
      <c r="N86" s="269">
        <v>0</v>
      </c>
      <c r="O86" s="269">
        <v>0</v>
      </c>
      <c r="P86" s="269">
        <v>0</v>
      </c>
      <c r="Q86" s="269">
        <f>IFERROR(IF(-SUM(Q$20:Q85)+Q$15&lt;0.000001,0,IF($C86&gt;='H-32A-WP06 - Debt Service'!#REF!,'H-32A-WP06 - Debt Service'!#REF!/12,0)),"-")</f>
        <v>0</v>
      </c>
      <c r="R86" s="269"/>
      <c r="S86" s="269"/>
      <c r="T86" s="269"/>
      <c r="U86" s="269"/>
      <c r="V86" s="269"/>
      <c r="X86" s="260">
        <f t="shared" si="5"/>
        <v>2028</v>
      </c>
      <c r="Y86" s="281">
        <f t="shared" si="7"/>
        <v>46935</v>
      </c>
      <c r="Z86" s="281"/>
      <c r="AA86" s="269">
        <f>IFERROR(IF(-SUM(AA$20:AA85)+AA$15&lt;0.000001,0,IF($C86&gt;='H-32A-WP06 - Debt Service'!X$24,'H-32A-WP06 - Debt Service'!X$27/12,0)),"-")</f>
        <v>0</v>
      </c>
      <c r="AB86" s="269">
        <f>IFERROR(IF(-SUM(AB$20:AB85)+AB$15&lt;0.000001,0,IF($C86&gt;='H-32A-WP06 - Debt Service'!Y$24,'H-32A-WP06 - Debt Service'!Y$27/12,0)),"-")</f>
        <v>0</v>
      </c>
      <c r="AC86" s="269">
        <f>IFERROR(IF(-SUM(AC$20:AC85)+AC$15&lt;0.000001,0,IF($C86&gt;='H-32A-WP06 - Debt Service'!Z$24,'H-32A-WP06 - Debt Service'!Z$27/12,0)),"-")</f>
        <v>0</v>
      </c>
      <c r="AD86" s="269">
        <f>IFERROR(IF(-SUM(AD$20:AD85)+AD$15&lt;0.000001,0,IF($C86&gt;='H-32A-WP06 - Debt Service'!AA$24,'H-32A-WP06 - Debt Service'!AA$27/12,0)),"-")</f>
        <v>0</v>
      </c>
      <c r="AE86" s="269">
        <f>IFERROR(IF(-SUM(AE$20:AE85)+AE$15&lt;0.000001,0,IF($C86&gt;='H-32A-WP06 - Debt Service'!AB$24,'H-32A-WP06 - Debt Service'!AB$27/12,0)),"-")</f>
        <v>0</v>
      </c>
      <c r="AF86" s="269">
        <f>IFERROR(IF(-SUM(AF$20:AF85)+AF$15&lt;0.000001,0,IF($C86&gt;='H-32A-WP06 - Debt Service'!AC$24,'H-32A-WP06 - Debt Service'!AC$27/12,0)),"-")</f>
        <v>0</v>
      </c>
      <c r="AG86" s="269">
        <f>IFERROR(IF(-SUM(AG$20:AG85)+AG$15&lt;0.000001,0,IF($C86&gt;='H-32A-WP06 - Debt Service'!AD$24,'H-32A-WP06 - Debt Service'!AD$27/12,0)),"-")</f>
        <v>0</v>
      </c>
      <c r="AH86" s="269">
        <f>IFERROR(IF(-SUM(AH$20:AH85)+AH$15&lt;0.000001,0,IF($C86&gt;='H-32A-WP06 - Debt Service'!AE$24,'H-32A-WP06 - Debt Service'!AE$27/12,0)),"-")</f>
        <v>0</v>
      </c>
      <c r="AI86" s="269">
        <f>IFERROR(IF(-SUM(AI$20:AI85)+AI$15&lt;0.000001,0,IF($C86&gt;='H-32A-WP06 - Debt Service'!AF$24,'H-32A-WP06 - Debt Service'!AF$27/12,0)),"-")</f>
        <v>0</v>
      </c>
      <c r="AJ86" s="269">
        <f>IFERROR(IF(-SUM(AJ$20:AJ85)+AJ$15&lt;0.000001,0,IF($C86&gt;='H-32A-WP06 - Debt Service'!AG$24,'H-32A-WP06 - Debt Service'!AG$27/12,0)),"-")</f>
        <v>0</v>
      </c>
    </row>
    <row r="87" spans="2:36" hidden="1">
      <c r="B87" s="260">
        <f t="shared" si="4"/>
        <v>2028</v>
      </c>
      <c r="C87" s="281">
        <f t="shared" si="6"/>
        <v>46966</v>
      </c>
      <c r="D87" s="281"/>
      <c r="E87" s="269">
        <f>IFERROR(IF(-SUM(E$20:E86)+E$15&lt;0.000001,0,IF($C87&gt;='H-32A-WP06 - Debt Service'!C$24,'H-32A-WP06 - Debt Service'!C$27/12,0)),"-")</f>
        <v>0</v>
      </c>
      <c r="F87" s="269">
        <f>IFERROR(IF(-SUM(F$20:F86)+F$15&lt;0.000001,0,IF($C87&gt;='H-32A-WP06 - Debt Service'!D$24,'H-32A-WP06 - Debt Service'!D$27/12,0)),"-")</f>
        <v>0</v>
      </c>
      <c r="G87" s="269">
        <f>IFERROR(IF(-SUM(G$20:G86)+G$15&lt;0.000001,0,IF($C87&gt;='H-32A-WP06 - Debt Service'!E$24,'H-32A-WP06 - Debt Service'!E$27/12,0)),"-")</f>
        <v>0</v>
      </c>
      <c r="H87" s="269">
        <f>IFERROR(IF(-SUM(H$20:H86)+H$15&lt;0.000001,0,IF($C87&gt;='H-32A-WP06 - Debt Service'!F$24,'H-32A-WP06 - Debt Service'!F$27/12,0)),"-")</f>
        <v>0</v>
      </c>
      <c r="I87" s="269">
        <f>IFERROR(IF(-SUM(I$20:I86)+I$15&lt;0.000001,0,IF($C87&gt;='H-32A-WP06 - Debt Service'!G$24,'H-32A-WP06 - Debt Service'!#REF!/12,0)),"-")</f>
        <v>0</v>
      </c>
      <c r="J87" s="269">
        <f>IFERROR(IF(-SUM(J$20:J86)+J$15&lt;0.000001,0,IF($C87&gt;='H-32A-WP06 - Debt Service'!H$24,'H-32A-WP06 - Debt Service'!H$27/12,0)),"-")</f>
        <v>0</v>
      </c>
      <c r="K87" s="269">
        <f>IFERROR(IF(-SUM(K$20:K86)+K$15&lt;0.000001,0,IF($C87&gt;='H-32A-WP06 - Debt Service'!I$24,'H-32A-WP06 - Debt Service'!I$27/12,0)),"-")</f>
        <v>0</v>
      </c>
      <c r="L87" s="269">
        <f>IFERROR(IF(-SUM(L$20:L86)+L$15&lt;0.000001,0,IF($C87&gt;='H-32A-WP06 - Debt Service'!J$24,'H-32A-WP06 - Debt Service'!J$27/12,0)),"-")</f>
        <v>0</v>
      </c>
      <c r="M87" s="269">
        <f>IFERROR(IF(-SUM(M$20:M86)+M$15&lt;0.000001,0,IF($C87&gt;='H-32A-WP06 - Debt Service'!L$24,'H-32A-WP06 - Debt Service'!L$27/12,0)),"-")</f>
        <v>0</v>
      </c>
      <c r="N87" s="269">
        <v>0</v>
      </c>
      <c r="O87" s="269">
        <v>0</v>
      </c>
      <c r="P87" s="269">
        <v>0</v>
      </c>
      <c r="Q87" s="269">
        <f>IFERROR(IF(-SUM(Q$20:Q86)+Q$15&lt;0.000001,0,IF($C87&gt;='H-32A-WP06 - Debt Service'!#REF!,'H-32A-WP06 - Debt Service'!#REF!/12,0)),"-")</f>
        <v>0</v>
      </c>
      <c r="R87" s="269"/>
      <c r="S87" s="269"/>
      <c r="T87" s="269"/>
      <c r="U87" s="269"/>
      <c r="V87" s="269"/>
      <c r="X87" s="260">
        <f t="shared" si="5"/>
        <v>2028</v>
      </c>
      <c r="Y87" s="281">
        <f t="shared" si="7"/>
        <v>46966</v>
      </c>
      <c r="Z87" s="281"/>
      <c r="AA87" s="269">
        <f>IFERROR(IF(-SUM(AA$20:AA86)+AA$15&lt;0.000001,0,IF($C87&gt;='H-32A-WP06 - Debt Service'!X$24,'H-32A-WP06 - Debt Service'!X$27/12,0)),"-")</f>
        <v>0</v>
      </c>
      <c r="AB87" s="269">
        <f>IFERROR(IF(-SUM(AB$20:AB86)+AB$15&lt;0.000001,0,IF($C87&gt;='H-32A-WP06 - Debt Service'!Y$24,'H-32A-WP06 - Debt Service'!Y$27/12,0)),"-")</f>
        <v>0</v>
      </c>
      <c r="AC87" s="269">
        <f>IFERROR(IF(-SUM(AC$20:AC86)+AC$15&lt;0.000001,0,IF($C87&gt;='H-32A-WP06 - Debt Service'!Z$24,'H-32A-WP06 - Debt Service'!Z$27/12,0)),"-")</f>
        <v>0</v>
      </c>
      <c r="AD87" s="269">
        <f>IFERROR(IF(-SUM(AD$20:AD86)+AD$15&lt;0.000001,0,IF($C87&gt;='H-32A-WP06 - Debt Service'!AA$24,'H-32A-WP06 - Debt Service'!AA$27/12,0)),"-")</f>
        <v>0</v>
      </c>
      <c r="AE87" s="269">
        <f>IFERROR(IF(-SUM(AE$20:AE86)+AE$15&lt;0.000001,0,IF($C87&gt;='H-32A-WP06 - Debt Service'!AB$24,'H-32A-WP06 - Debt Service'!AB$27/12,0)),"-")</f>
        <v>0</v>
      </c>
      <c r="AF87" s="269">
        <f>IFERROR(IF(-SUM(AF$20:AF86)+AF$15&lt;0.000001,0,IF($C87&gt;='H-32A-WP06 - Debt Service'!AC$24,'H-32A-WP06 - Debt Service'!AC$27/12,0)),"-")</f>
        <v>0</v>
      </c>
      <c r="AG87" s="269">
        <f>IFERROR(IF(-SUM(AG$20:AG86)+AG$15&lt;0.000001,0,IF($C87&gt;='H-32A-WP06 - Debt Service'!AD$24,'H-32A-WP06 - Debt Service'!AD$27/12,0)),"-")</f>
        <v>0</v>
      </c>
      <c r="AH87" s="269">
        <f>IFERROR(IF(-SUM(AH$20:AH86)+AH$15&lt;0.000001,0,IF($C87&gt;='H-32A-WP06 - Debt Service'!AE$24,'H-32A-WP06 - Debt Service'!AE$27/12,0)),"-")</f>
        <v>0</v>
      </c>
      <c r="AI87" s="269">
        <f>IFERROR(IF(-SUM(AI$20:AI86)+AI$15&lt;0.000001,0,IF($C87&gt;='H-32A-WP06 - Debt Service'!AF$24,'H-32A-WP06 - Debt Service'!AF$27/12,0)),"-")</f>
        <v>0</v>
      </c>
      <c r="AJ87" s="269">
        <f>IFERROR(IF(-SUM(AJ$20:AJ86)+AJ$15&lt;0.000001,0,IF($C87&gt;='H-32A-WP06 - Debt Service'!AG$24,'H-32A-WP06 - Debt Service'!AG$27/12,0)),"-")</f>
        <v>0</v>
      </c>
    </row>
    <row r="88" spans="2:36" hidden="1">
      <c r="B88" s="260">
        <f t="shared" si="4"/>
        <v>2028</v>
      </c>
      <c r="C88" s="281">
        <f t="shared" si="6"/>
        <v>46997</v>
      </c>
      <c r="D88" s="281"/>
      <c r="E88" s="269">
        <f>IFERROR(IF(-SUM(E$20:E87)+E$15&lt;0.000001,0,IF($C88&gt;='H-32A-WP06 - Debt Service'!C$24,'H-32A-WP06 - Debt Service'!C$27/12,0)),"-")</f>
        <v>0</v>
      </c>
      <c r="F88" s="269">
        <f>IFERROR(IF(-SUM(F$20:F87)+F$15&lt;0.000001,0,IF($C88&gt;='H-32A-WP06 - Debt Service'!D$24,'H-32A-WP06 - Debt Service'!D$27/12,0)),"-")</f>
        <v>0</v>
      </c>
      <c r="G88" s="269">
        <f>IFERROR(IF(-SUM(G$20:G87)+G$15&lt;0.000001,0,IF($C88&gt;='H-32A-WP06 - Debt Service'!E$24,'H-32A-WP06 - Debt Service'!E$27/12,0)),"-")</f>
        <v>0</v>
      </c>
      <c r="H88" s="269">
        <f>IFERROR(IF(-SUM(H$20:H87)+H$15&lt;0.000001,0,IF($C88&gt;='H-32A-WP06 - Debt Service'!F$24,'H-32A-WP06 - Debt Service'!F$27/12,0)),"-")</f>
        <v>0</v>
      </c>
      <c r="I88" s="269">
        <f>IFERROR(IF(-SUM(I$20:I87)+I$15&lt;0.000001,0,IF($C88&gt;='H-32A-WP06 - Debt Service'!G$24,'H-32A-WP06 - Debt Service'!#REF!/12,0)),"-")</f>
        <v>0</v>
      </c>
      <c r="J88" s="269">
        <f>IFERROR(IF(-SUM(J$20:J87)+J$15&lt;0.000001,0,IF($C88&gt;='H-32A-WP06 - Debt Service'!H$24,'H-32A-WP06 - Debt Service'!H$27/12,0)),"-")</f>
        <v>0</v>
      </c>
      <c r="K88" s="269">
        <f>IFERROR(IF(-SUM(K$20:K87)+K$15&lt;0.000001,0,IF($C88&gt;='H-32A-WP06 - Debt Service'!I$24,'H-32A-WP06 - Debt Service'!I$27/12,0)),"-")</f>
        <v>0</v>
      </c>
      <c r="L88" s="269">
        <f>IFERROR(IF(-SUM(L$20:L87)+L$15&lt;0.000001,0,IF($C88&gt;='H-32A-WP06 - Debt Service'!J$24,'H-32A-WP06 - Debt Service'!J$27/12,0)),"-")</f>
        <v>0</v>
      </c>
      <c r="M88" s="269">
        <f>IFERROR(IF(-SUM(M$20:M87)+M$15&lt;0.000001,0,IF($C88&gt;='H-32A-WP06 - Debt Service'!L$24,'H-32A-WP06 - Debt Service'!L$27/12,0)),"-")</f>
        <v>0</v>
      </c>
      <c r="N88" s="269">
        <v>0</v>
      </c>
      <c r="O88" s="269">
        <v>0</v>
      </c>
      <c r="P88" s="269">
        <v>0</v>
      </c>
      <c r="Q88" s="269">
        <f>IFERROR(IF(-SUM(Q$20:Q87)+Q$15&lt;0.000001,0,IF($C88&gt;='H-32A-WP06 - Debt Service'!#REF!,'H-32A-WP06 - Debt Service'!#REF!/12,0)),"-")</f>
        <v>0</v>
      </c>
      <c r="R88" s="269"/>
      <c r="S88" s="269"/>
      <c r="T88" s="269"/>
      <c r="U88" s="269"/>
      <c r="V88" s="269"/>
      <c r="X88" s="260">
        <f t="shared" si="5"/>
        <v>2028</v>
      </c>
      <c r="Y88" s="281">
        <f t="shared" si="7"/>
        <v>46997</v>
      </c>
      <c r="Z88" s="281"/>
      <c r="AA88" s="269">
        <f>IFERROR(IF(-SUM(AA$20:AA87)+AA$15&lt;0.000001,0,IF($C88&gt;='H-32A-WP06 - Debt Service'!X$24,'H-32A-WP06 - Debt Service'!X$27/12,0)),"-")</f>
        <v>0</v>
      </c>
      <c r="AB88" s="269">
        <f>IFERROR(IF(-SUM(AB$20:AB87)+AB$15&lt;0.000001,0,IF($C88&gt;='H-32A-WP06 - Debt Service'!Y$24,'H-32A-WP06 - Debt Service'!Y$27/12,0)),"-")</f>
        <v>0</v>
      </c>
      <c r="AC88" s="269">
        <f>IFERROR(IF(-SUM(AC$20:AC87)+AC$15&lt;0.000001,0,IF($C88&gt;='H-32A-WP06 - Debt Service'!Z$24,'H-32A-WP06 - Debt Service'!Z$27/12,0)),"-")</f>
        <v>0</v>
      </c>
      <c r="AD88" s="269">
        <f>IFERROR(IF(-SUM(AD$20:AD87)+AD$15&lt;0.000001,0,IF($C88&gt;='H-32A-WP06 - Debt Service'!AA$24,'H-32A-WP06 - Debt Service'!AA$27/12,0)),"-")</f>
        <v>0</v>
      </c>
      <c r="AE88" s="269">
        <f>IFERROR(IF(-SUM(AE$20:AE87)+AE$15&lt;0.000001,0,IF($C88&gt;='H-32A-WP06 - Debt Service'!AB$24,'H-32A-WP06 - Debt Service'!AB$27/12,0)),"-")</f>
        <v>0</v>
      </c>
      <c r="AF88" s="269">
        <f>IFERROR(IF(-SUM(AF$20:AF87)+AF$15&lt;0.000001,0,IF($C88&gt;='H-32A-WP06 - Debt Service'!AC$24,'H-32A-WP06 - Debt Service'!AC$27/12,0)),"-")</f>
        <v>0</v>
      </c>
      <c r="AG88" s="269">
        <f>IFERROR(IF(-SUM(AG$20:AG87)+AG$15&lt;0.000001,0,IF($C88&gt;='H-32A-WP06 - Debt Service'!AD$24,'H-32A-WP06 - Debt Service'!AD$27/12,0)),"-")</f>
        <v>0</v>
      </c>
      <c r="AH88" s="269">
        <f>IFERROR(IF(-SUM(AH$20:AH87)+AH$15&lt;0.000001,0,IF($C88&gt;='H-32A-WP06 - Debt Service'!AE$24,'H-32A-WP06 - Debt Service'!AE$27/12,0)),"-")</f>
        <v>0</v>
      </c>
      <c r="AI88" s="269">
        <f>IFERROR(IF(-SUM(AI$20:AI87)+AI$15&lt;0.000001,0,IF($C88&gt;='H-32A-WP06 - Debt Service'!AF$24,'H-32A-WP06 - Debt Service'!AF$27/12,0)),"-")</f>
        <v>0</v>
      </c>
      <c r="AJ88" s="269">
        <f>IFERROR(IF(-SUM(AJ$20:AJ87)+AJ$15&lt;0.000001,0,IF($C88&gt;='H-32A-WP06 - Debt Service'!AG$24,'H-32A-WP06 - Debt Service'!AG$27/12,0)),"-")</f>
        <v>0</v>
      </c>
    </row>
    <row r="89" spans="2:36" hidden="1">
      <c r="B89" s="260">
        <f t="shared" si="4"/>
        <v>2028</v>
      </c>
      <c r="C89" s="281">
        <f t="shared" si="6"/>
        <v>47027</v>
      </c>
      <c r="D89" s="281"/>
      <c r="E89" s="269">
        <f>IFERROR(IF(-SUM(E$20:E88)+E$15&lt;0.000001,0,IF($C89&gt;='H-32A-WP06 - Debt Service'!C$24,'H-32A-WP06 - Debt Service'!C$27/12,0)),"-")</f>
        <v>0</v>
      </c>
      <c r="F89" s="269">
        <f>IFERROR(IF(-SUM(F$20:F88)+F$15&lt;0.000001,0,IF($C89&gt;='H-32A-WP06 - Debt Service'!D$24,'H-32A-WP06 - Debt Service'!D$27/12,0)),"-")</f>
        <v>0</v>
      </c>
      <c r="G89" s="269">
        <f>IFERROR(IF(-SUM(G$20:G88)+G$15&lt;0.000001,0,IF($C89&gt;='H-32A-WP06 - Debt Service'!E$24,'H-32A-WP06 - Debt Service'!E$27/12,0)),"-")</f>
        <v>0</v>
      </c>
      <c r="H89" s="269">
        <f>IFERROR(IF(-SUM(H$20:H88)+H$15&lt;0.000001,0,IF($C89&gt;='H-32A-WP06 - Debt Service'!F$24,'H-32A-WP06 - Debt Service'!F$27/12,0)),"-")</f>
        <v>0</v>
      </c>
      <c r="I89" s="269">
        <f>IFERROR(IF(-SUM(I$20:I88)+I$15&lt;0.000001,0,IF($C89&gt;='H-32A-WP06 - Debt Service'!G$24,'H-32A-WP06 - Debt Service'!#REF!/12,0)),"-")</f>
        <v>0</v>
      </c>
      <c r="J89" s="269">
        <f>IFERROR(IF(-SUM(J$20:J88)+J$15&lt;0.000001,0,IF($C89&gt;='H-32A-WP06 - Debt Service'!H$24,'H-32A-WP06 - Debt Service'!H$27/12,0)),"-")</f>
        <v>0</v>
      </c>
      <c r="K89" s="269">
        <f>IFERROR(IF(-SUM(K$20:K88)+K$15&lt;0.000001,0,IF($C89&gt;='H-32A-WP06 - Debt Service'!I$24,'H-32A-WP06 - Debt Service'!I$27/12,0)),"-")</f>
        <v>0</v>
      </c>
      <c r="L89" s="269">
        <f>IFERROR(IF(-SUM(L$20:L88)+L$15&lt;0.000001,0,IF($C89&gt;='H-32A-WP06 - Debt Service'!J$24,'H-32A-WP06 - Debt Service'!J$27/12,0)),"-")</f>
        <v>0</v>
      </c>
      <c r="M89" s="269">
        <f>IFERROR(IF(-SUM(M$20:M88)+M$15&lt;0.000001,0,IF($C89&gt;='H-32A-WP06 - Debt Service'!L$24,'H-32A-WP06 - Debt Service'!L$27/12,0)),"-")</f>
        <v>0</v>
      </c>
      <c r="N89" s="269">
        <v>0</v>
      </c>
      <c r="O89" s="269">
        <v>0</v>
      </c>
      <c r="P89" s="269">
        <v>0</v>
      </c>
      <c r="Q89" s="269">
        <f>IFERROR(IF(-SUM(Q$20:Q88)+Q$15&lt;0.000001,0,IF($C89&gt;='H-32A-WP06 - Debt Service'!#REF!,'H-32A-WP06 - Debt Service'!#REF!/12,0)),"-")</f>
        <v>0</v>
      </c>
      <c r="R89" s="269"/>
      <c r="S89" s="269"/>
      <c r="T89" s="269"/>
      <c r="U89" s="269"/>
      <c r="V89" s="269"/>
      <c r="X89" s="260">
        <f t="shared" si="5"/>
        <v>2028</v>
      </c>
      <c r="Y89" s="281">
        <f t="shared" si="7"/>
        <v>47027</v>
      </c>
      <c r="Z89" s="281"/>
      <c r="AA89" s="269">
        <f>IFERROR(IF(-SUM(AA$20:AA88)+AA$15&lt;0.000001,0,IF($C89&gt;='H-32A-WP06 - Debt Service'!X$24,'H-32A-WP06 - Debt Service'!X$27/12,0)),"-")</f>
        <v>0</v>
      </c>
      <c r="AB89" s="269">
        <f>IFERROR(IF(-SUM(AB$20:AB88)+AB$15&lt;0.000001,0,IF($C89&gt;='H-32A-WP06 - Debt Service'!Y$24,'H-32A-WP06 - Debt Service'!Y$27/12,0)),"-")</f>
        <v>0</v>
      </c>
      <c r="AC89" s="269">
        <f>IFERROR(IF(-SUM(AC$20:AC88)+AC$15&lt;0.000001,0,IF($C89&gt;='H-32A-WP06 - Debt Service'!Z$24,'H-32A-WP06 - Debt Service'!Z$27/12,0)),"-")</f>
        <v>0</v>
      </c>
      <c r="AD89" s="269">
        <f>IFERROR(IF(-SUM(AD$20:AD88)+AD$15&lt;0.000001,0,IF($C89&gt;='H-32A-WP06 - Debt Service'!AA$24,'H-32A-WP06 - Debt Service'!AA$27/12,0)),"-")</f>
        <v>0</v>
      </c>
      <c r="AE89" s="269">
        <f>IFERROR(IF(-SUM(AE$20:AE88)+AE$15&lt;0.000001,0,IF($C89&gt;='H-32A-WP06 - Debt Service'!AB$24,'H-32A-WP06 - Debt Service'!AB$27/12,0)),"-")</f>
        <v>0</v>
      </c>
      <c r="AF89" s="269">
        <f>IFERROR(IF(-SUM(AF$20:AF88)+AF$15&lt;0.000001,0,IF($C89&gt;='H-32A-WP06 - Debt Service'!AC$24,'H-32A-WP06 - Debt Service'!AC$27/12,0)),"-")</f>
        <v>0</v>
      </c>
      <c r="AG89" s="269">
        <f>IFERROR(IF(-SUM(AG$20:AG88)+AG$15&lt;0.000001,0,IF($C89&gt;='H-32A-WP06 - Debt Service'!AD$24,'H-32A-WP06 - Debt Service'!AD$27/12,0)),"-")</f>
        <v>0</v>
      </c>
      <c r="AH89" s="269">
        <f>IFERROR(IF(-SUM(AH$20:AH88)+AH$15&lt;0.000001,0,IF($C89&gt;='H-32A-WP06 - Debt Service'!AE$24,'H-32A-WP06 - Debt Service'!AE$27/12,0)),"-")</f>
        <v>0</v>
      </c>
      <c r="AI89" s="269">
        <f>IFERROR(IF(-SUM(AI$20:AI88)+AI$15&lt;0.000001,0,IF($C89&gt;='H-32A-WP06 - Debt Service'!AF$24,'H-32A-WP06 - Debt Service'!AF$27/12,0)),"-")</f>
        <v>0</v>
      </c>
      <c r="AJ89" s="269">
        <f>IFERROR(IF(-SUM(AJ$20:AJ88)+AJ$15&lt;0.000001,0,IF($C89&gt;='H-32A-WP06 - Debt Service'!AG$24,'H-32A-WP06 - Debt Service'!AG$27/12,0)),"-")</f>
        <v>0</v>
      </c>
    </row>
    <row r="90" spans="2:36" hidden="1">
      <c r="B90" s="260">
        <f t="shared" si="4"/>
        <v>2028</v>
      </c>
      <c r="C90" s="281">
        <f t="shared" si="6"/>
        <v>47058</v>
      </c>
      <c r="D90" s="281"/>
      <c r="E90" s="269">
        <f>IFERROR(IF(-SUM(E$20:E89)+E$15&lt;0.000001,0,IF($C90&gt;='H-32A-WP06 - Debt Service'!C$24,'H-32A-WP06 - Debt Service'!C$27/12,0)),"-")</f>
        <v>0</v>
      </c>
      <c r="F90" s="269">
        <f>IFERROR(IF(-SUM(F$20:F89)+F$15&lt;0.000001,0,IF($C90&gt;='H-32A-WP06 - Debt Service'!D$24,'H-32A-WP06 - Debt Service'!D$27/12,0)),"-")</f>
        <v>0</v>
      </c>
      <c r="G90" s="269">
        <f>IFERROR(IF(-SUM(G$20:G89)+G$15&lt;0.000001,0,IF($C90&gt;='H-32A-WP06 - Debt Service'!E$24,'H-32A-WP06 - Debt Service'!E$27/12,0)),"-")</f>
        <v>0</v>
      </c>
      <c r="H90" s="269">
        <f>IFERROR(IF(-SUM(H$20:H89)+H$15&lt;0.000001,0,IF($C90&gt;='H-32A-WP06 - Debt Service'!F$24,'H-32A-WP06 - Debt Service'!F$27/12,0)),"-")</f>
        <v>0</v>
      </c>
      <c r="I90" s="269">
        <f>IFERROR(IF(-SUM(I$20:I89)+I$15&lt;0.000001,0,IF($C90&gt;='H-32A-WP06 - Debt Service'!G$24,'H-32A-WP06 - Debt Service'!#REF!/12,0)),"-")</f>
        <v>0</v>
      </c>
      <c r="J90" s="269">
        <f>IFERROR(IF(-SUM(J$20:J89)+J$15&lt;0.000001,0,IF($C90&gt;='H-32A-WP06 - Debt Service'!H$24,'H-32A-WP06 - Debt Service'!H$27/12,0)),"-")</f>
        <v>0</v>
      </c>
      <c r="K90" s="269">
        <f>IFERROR(IF(-SUM(K$20:K89)+K$15&lt;0.000001,0,IF($C90&gt;='H-32A-WP06 - Debt Service'!I$24,'H-32A-WP06 - Debt Service'!I$27/12,0)),"-")</f>
        <v>0</v>
      </c>
      <c r="L90" s="269">
        <f>IFERROR(IF(-SUM(L$20:L89)+L$15&lt;0.000001,0,IF($C90&gt;='H-32A-WP06 - Debt Service'!J$24,'H-32A-WP06 - Debt Service'!J$27/12,0)),"-")</f>
        <v>0</v>
      </c>
      <c r="M90" s="269">
        <f>IFERROR(IF(-SUM(M$20:M89)+M$15&lt;0.000001,0,IF($C90&gt;='H-32A-WP06 - Debt Service'!L$24,'H-32A-WP06 - Debt Service'!L$27/12,0)),"-")</f>
        <v>0</v>
      </c>
      <c r="N90" s="269">
        <v>0</v>
      </c>
      <c r="O90" s="269">
        <v>0</v>
      </c>
      <c r="P90" s="269">
        <v>0</v>
      </c>
      <c r="Q90" s="269">
        <f>IFERROR(IF(-SUM(Q$20:Q89)+Q$15&lt;0.000001,0,IF($C90&gt;='H-32A-WP06 - Debt Service'!#REF!,'H-32A-WP06 - Debt Service'!#REF!/12,0)),"-")</f>
        <v>0</v>
      </c>
      <c r="R90" s="269"/>
      <c r="S90" s="269"/>
      <c r="T90" s="269"/>
      <c r="U90" s="269"/>
      <c r="V90" s="269"/>
      <c r="X90" s="260">
        <f t="shared" si="5"/>
        <v>2028</v>
      </c>
      <c r="Y90" s="281">
        <f t="shared" si="7"/>
        <v>47058</v>
      </c>
      <c r="Z90" s="281"/>
      <c r="AA90" s="269">
        <f>IFERROR(IF(-SUM(AA$20:AA89)+AA$15&lt;0.000001,0,IF($C90&gt;='H-32A-WP06 - Debt Service'!X$24,'H-32A-WP06 - Debt Service'!X$27/12,0)),"-")</f>
        <v>0</v>
      </c>
      <c r="AB90" s="269">
        <f>IFERROR(IF(-SUM(AB$20:AB89)+AB$15&lt;0.000001,0,IF($C90&gt;='H-32A-WP06 - Debt Service'!Y$24,'H-32A-WP06 - Debt Service'!Y$27/12,0)),"-")</f>
        <v>0</v>
      </c>
      <c r="AC90" s="269">
        <f>IFERROR(IF(-SUM(AC$20:AC89)+AC$15&lt;0.000001,0,IF($C90&gt;='H-32A-WP06 - Debt Service'!Z$24,'H-32A-WP06 - Debt Service'!Z$27/12,0)),"-")</f>
        <v>0</v>
      </c>
      <c r="AD90" s="269">
        <f>IFERROR(IF(-SUM(AD$20:AD89)+AD$15&lt;0.000001,0,IF($C90&gt;='H-32A-WP06 - Debt Service'!AA$24,'H-32A-WP06 - Debt Service'!AA$27/12,0)),"-")</f>
        <v>0</v>
      </c>
      <c r="AE90" s="269">
        <f>IFERROR(IF(-SUM(AE$20:AE89)+AE$15&lt;0.000001,0,IF($C90&gt;='H-32A-WP06 - Debt Service'!AB$24,'H-32A-WP06 - Debt Service'!AB$27/12,0)),"-")</f>
        <v>0</v>
      </c>
      <c r="AF90" s="269">
        <f>IFERROR(IF(-SUM(AF$20:AF89)+AF$15&lt;0.000001,0,IF($C90&gt;='H-32A-WP06 - Debt Service'!AC$24,'H-32A-WP06 - Debt Service'!AC$27/12,0)),"-")</f>
        <v>0</v>
      </c>
      <c r="AG90" s="269">
        <f>IFERROR(IF(-SUM(AG$20:AG89)+AG$15&lt;0.000001,0,IF($C90&gt;='H-32A-WP06 - Debt Service'!AD$24,'H-32A-WP06 - Debt Service'!AD$27/12,0)),"-")</f>
        <v>0</v>
      </c>
      <c r="AH90" s="269">
        <f>IFERROR(IF(-SUM(AH$20:AH89)+AH$15&lt;0.000001,0,IF($C90&gt;='H-32A-WP06 - Debt Service'!AE$24,'H-32A-WP06 - Debt Service'!AE$27/12,0)),"-")</f>
        <v>0</v>
      </c>
      <c r="AI90" s="269">
        <f>IFERROR(IF(-SUM(AI$20:AI89)+AI$15&lt;0.000001,0,IF($C90&gt;='H-32A-WP06 - Debt Service'!AF$24,'H-32A-WP06 - Debt Service'!AF$27/12,0)),"-")</f>
        <v>0</v>
      </c>
      <c r="AJ90" s="269">
        <f>IFERROR(IF(-SUM(AJ$20:AJ89)+AJ$15&lt;0.000001,0,IF($C90&gt;='H-32A-WP06 - Debt Service'!AG$24,'H-32A-WP06 - Debt Service'!AG$27/12,0)),"-")</f>
        <v>0</v>
      </c>
    </row>
    <row r="91" spans="2:36" hidden="1">
      <c r="B91" s="260">
        <f t="shared" si="4"/>
        <v>2028</v>
      </c>
      <c r="C91" s="281">
        <f t="shared" si="6"/>
        <v>47088</v>
      </c>
      <c r="D91" s="281"/>
      <c r="E91" s="269">
        <f>IFERROR(IF(-SUM(E$20:E90)+E$15&lt;0.000001,0,IF($C91&gt;='H-32A-WP06 - Debt Service'!C$24,'H-32A-WP06 - Debt Service'!C$27/12,0)),"-")</f>
        <v>0</v>
      </c>
      <c r="F91" s="269">
        <f>IFERROR(IF(-SUM(F$20:F90)+F$15&lt;0.000001,0,IF($C91&gt;='H-32A-WP06 - Debt Service'!D$24,'H-32A-WP06 - Debt Service'!D$27/12,0)),"-")</f>
        <v>0</v>
      </c>
      <c r="G91" s="269">
        <f>IFERROR(IF(-SUM(G$20:G90)+G$15&lt;0.000001,0,IF($C91&gt;='H-32A-WP06 - Debt Service'!E$24,'H-32A-WP06 - Debt Service'!E$27/12,0)),"-")</f>
        <v>0</v>
      </c>
      <c r="H91" s="269">
        <f>IFERROR(IF(-SUM(H$20:H90)+H$15&lt;0.000001,0,IF($C91&gt;='H-32A-WP06 - Debt Service'!F$24,'H-32A-WP06 - Debt Service'!F$27/12,0)),"-")</f>
        <v>0</v>
      </c>
      <c r="I91" s="269">
        <f>IFERROR(IF(-SUM(I$20:I90)+I$15&lt;0.000001,0,IF($C91&gt;='H-32A-WP06 - Debt Service'!G$24,'H-32A-WP06 - Debt Service'!#REF!/12,0)),"-")</f>
        <v>0</v>
      </c>
      <c r="J91" s="269">
        <f>IFERROR(IF(-SUM(J$20:J90)+J$15&lt;0.000001,0,IF($C91&gt;='H-32A-WP06 - Debt Service'!H$24,'H-32A-WP06 - Debt Service'!H$27/12,0)),"-")</f>
        <v>0</v>
      </c>
      <c r="K91" s="269">
        <f>IFERROR(IF(-SUM(K$20:K90)+K$15&lt;0.000001,0,IF($C91&gt;='H-32A-WP06 - Debt Service'!I$24,'H-32A-WP06 - Debt Service'!I$27/12,0)),"-")</f>
        <v>0</v>
      </c>
      <c r="L91" s="269">
        <f>IFERROR(IF(-SUM(L$20:L90)+L$15&lt;0.000001,0,IF($C91&gt;='H-32A-WP06 - Debt Service'!J$24,'H-32A-WP06 - Debt Service'!J$27/12,0)),"-")</f>
        <v>0</v>
      </c>
      <c r="M91" s="269">
        <f>IFERROR(IF(-SUM(M$20:M90)+M$15&lt;0.000001,0,IF($C91&gt;='H-32A-WP06 - Debt Service'!L$24,'H-32A-WP06 - Debt Service'!L$27/12,0)),"-")</f>
        <v>0</v>
      </c>
      <c r="N91" s="269">
        <v>0</v>
      </c>
      <c r="O91" s="269">
        <v>0</v>
      </c>
      <c r="P91" s="269">
        <v>0</v>
      </c>
      <c r="Q91" s="269">
        <f>IFERROR(IF(-SUM(Q$20:Q90)+Q$15&lt;0.000001,0,IF($C91&gt;='H-32A-WP06 - Debt Service'!#REF!,'H-32A-WP06 - Debt Service'!#REF!/12,0)),"-")</f>
        <v>0</v>
      </c>
      <c r="R91" s="269"/>
      <c r="S91" s="269"/>
      <c r="T91" s="269"/>
      <c r="U91" s="269"/>
      <c r="V91" s="269"/>
      <c r="X91" s="260">
        <f t="shared" si="5"/>
        <v>2028</v>
      </c>
      <c r="Y91" s="281">
        <f t="shared" si="7"/>
        <v>47088</v>
      </c>
      <c r="Z91" s="281"/>
      <c r="AA91" s="269">
        <f>IFERROR(IF(-SUM(AA$20:AA90)+AA$15&lt;0.000001,0,IF($C91&gt;='H-32A-WP06 - Debt Service'!X$24,'H-32A-WP06 - Debt Service'!X$27/12,0)),"-")</f>
        <v>0</v>
      </c>
      <c r="AB91" s="269">
        <f>IFERROR(IF(-SUM(AB$20:AB90)+AB$15&lt;0.000001,0,IF($C91&gt;='H-32A-WP06 - Debt Service'!Y$24,'H-32A-WP06 - Debt Service'!Y$27/12,0)),"-")</f>
        <v>0</v>
      </c>
      <c r="AC91" s="269">
        <f>IFERROR(IF(-SUM(AC$20:AC90)+AC$15&lt;0.000001,0,IF($C91&gt;='H-32A-WP06 - Debt Service'!Z$24,'H-32A-WP06 - Debt Service'!Z$27/12,0)),"-")</f>
        <v>0</v>
      </c>
      <c r="AD91" s="269">
        <f>IFERROR(IF(-SUM(AD$20:AD90)+AD$15&lt;0.000001,0,IF($C91&gt;='H-32A-WP06 - Debt Service'!AA$24,'H-32A-WP06 - Debt Service'!AA$27/12,0)),"-")</f>
        <v>0</v>
      </c>
      <c r="AE91" s="269">
        <f>IFERROR(IF(-SUM(AE$20:AE90)+AE$15&lt;0.000001,0,IF($C91&gt;='H-32A-WP06 - Debt Service'!AB$24,'H-32A-WP06 - Debt Service'!AB$27/12,0)),"-")</f>
        <v>0</v>
      </c>
      <c r="AF91" s="269">
        <f>IFERROR(IF(-SUM(AF$20:AF90)+AF$15&lt;0.000001,0,IF($C91&gt;='H-32A-WP06 - Debt Service'!AC$24,'H-32A-WP06 - Debt Service'!AC$27/12,0)),"-")</f>
        <v>0</v>
      </c>
      <c r="AG91" s="269">
        <f>IFERROR(IF(-SUM(AG$20:AG90)+AG$15&lt;0.000001,0,IF($C91&gt;='H-32A-WP06 - Debt Service'!AD$24,'H-32A-WP06 - Debt Service'!AD$27/12,0)),"-")</f>
        <v>0</v>
      </c>
      <c r="AH91" s="269">
        <f>IFERROR(IF(-SUM(AH$20:AH90)+AH$15&lt;0.000001,0,IF($C91&gt;='H-32A-WP06 - Debt Service'!AE$24,'H-32A-WP06 - Debt Service'!AE$27/12,0)),"-")</f>
        <v>0</v>
      </c>
      <c r="AI91" s="269">
        <f>IFERROR(IF(-SUM(AI$20:AI90)+AI$15&lt;0.000001,0,IF($C91&gt;='H-32A-WP06 - Debt Service'!AF$24,'H-32A-WP06 - Debt Service'!AF$27/12,0)),"-")</f>
        <v>0</v>
      </c>
      <c r="AJ91" s="269">
        <f>IFERROR(IF(-SUM(AJ$20:AJ90)+AJ$15&lt;0.000001,0,IF($C91&gt;='H-32A-WP06 - Debt Service'!AG$24,'H-32A-WP06 - Debt Service'!AG$27/12,0)),"-")</f>
        <v>0</v>
      </c>
    </row>
    <row r="92" spans="2:36" hidden="1">
      <c r="B92" s="260">
        <f t="shared" si="4"/>
        <v>2029</v>
      </c>
      <c r="C92" s="281">
        <f t="shared" si="6"/>
        <v>47119</v>
      </c>
      <c r="D92" s="281"/>
      <c r="E92" s="269">
        <f>IFERROR(IF(-SUM(E$20:E91)+E$15&lt;0.000001,0,IF($C92&gt;='H-32A-WP06 - Debt Service'!C$24,'H-32A-WP06 - Debt Service'!C$27/12,0)),"-")</f>
        <v>0</v>
      </c>
      <c r="F92" s="269">
        <f>IFERROR(IF(-SUM(F$20:F91)+F$15&lt;0.000001,0,IF($C92&gt;='H-32A-WP06 - Debt Service'!D$24,'H-32A-WP06 - Debt Service'!D$27/12,0)),"-")</f>
        <v>0</v>
      </c>
      <c r="G92" s="269">
        <f>IFERROR(IF(-SUM(G$20:G91)+G$15&lt;0.000001,0,IF($C92&gt;='H-32A-WP06 - Debt Service'!E$24,'H-32A-WP06 - Debt Service'!E$27/12,0)),"-")</f>
        <v>0</v>
      </c>
      <c r="H92" s="269">
        <f>IFERROR(IF(-SUM(H$20:H91)+H$15&lt;0.000001,0,IF($C92&gt;='H-32A-WP06 - Debt Service'!F$24,'H-32A-WP06 - Debt Service'!F$27/12,0)),"-")</f>
        <v>0</v>
      </c>
      <c r="I92" s="269">
        <f>IFERROR(IF(-SUM(I$20:I91)+I$15&lt;0.000001,0,IF($C92&gt;='H-32A-WP06 - Debt Service'!G$24,'H-32A-WP06 - Debt Service'!#REF!/12,0)),"-")</f>
        <v>0</v>
      </c>
      <c r="J92" s="269">
        <f>IFERROR(IF(-SUM(J$20:J91)+J$15&lt;0.000001,0,IF($C92&gt;='H-32A-WP06 - Debt Service'!H$24,'H-32A-WP06 - Debt Service'!H$27/12,0)),"-")</f>
        <v>0</v>
      </c>
      <c r="K92" s="269">
        <f>IFERROR(IF(-SUM(K$20:K91)+K$15&lt;0.000001,0,IF($C92&gt;='H-32A-WP06 - Debt Service'!I$24,'H-32A-WP06 - Debt Service'!I$27/12,0)),"-")</f>
        <v>0</v>
      </c>
      <c r="L92" s="269">
        <f>IFERROR(IF(-SUM(L$20:L91)+L$15&lt;0.000001,0,IF($C92&gt;='H-32A-WP06 - Debt Service'!J$24,'H-32A-WP06 - Debt Service'!J$27/12,0)),"-")</f>
        <v>0</v>
      </c>
      <c r="M92" s="269">
        <f>IFERROR(IF(-SUM(M$20:M91)+M$15&lt;0.000001,0,IF($C92&gt;='H-32A-WP06 - Debt Service'!L$24,'H-32A-WP06 - Debt Service'!L$27/12,0)),"-")</f>
        <v>0</v>
      </c>
      <c r="N92" s="269">
        <v>0</v>
      </c>
      <c r="O92" s="269">
        <v>0</v>
      </c>
      <c r="P92" s="269">
        <v>0</v>
      </c>
      <c r="Q92" s="269">
        <f>IFERROR(IF(-SUM(Q$20:Q91)+Q$15&lt;0.000001,0,IF($C92&gt;='H-32A-WP06 - Debt Service'!#REF!,'H-32A-WP06 - Debt Service'!#REF!/12,0)),"-")</f>
        <v>0</v>
      </c>
      <c r="R92" s="269"/>
      <c r="S92" s="269"/>
      <c r="T92" s="269"/>
      <c r="U92" s="269"/>
      <c r="V92" s="269"/>
      <c r="X92" s="260">
        <f t="shared" si="5"/>
        <v>2029</v>
      </c>
      <c r="Y92" s="281">
        <f t="shared" si="7"/>
        <v>47119</v>
      </c>
      <c r="Z92" s="281"/>
      <c r="AA92" s="269">
        <f>IFERROR(IF(-SUM(AA$20:AA91)+AA$15&lt;0.000001,0,IF($C92&gt;='H-32A-WP06 - Debt Service'!X$24,'H-32A-WP06 - Debt Service'!X$27/12,0)),"-")</f>
        <v>0</v>
      </c>
      <c r="AB92" s="269">
        <f>IFERROR(IF(-SUM(AB$20:AB91)+AB$15&lt;0.000001,0,IF($C92&gt;='H-32A-WP06 - Debt Service'!Y$24,'H-32A-WP06 - Debt Service'!Y$27/12,0)),"-")</f>
        <v>0</v>
      </c>
      <c r="AC92" s="269">
        <f>IFERROR(IF(-SUM(AC$20:AC91)+AC$15&lt;0.000001,0,IF($C92&gt;='H-32A-WP06 - Debt Service'!Z$24,'H-32A-WP06 - Debt Service'!Z$27/12,0)),"-")</f>
        <v>0</v>
      </c>
      <c r="AD92" s="269">
        <f>IFERROR(IF(-SUM(AD$20:AD91)+AD$15&lt;0.000001,0,IF($C92&gt;='H-32A-WP06 - Debt Service'!AA$24,'H-32A-WP06 - Debt Service'!AA$27/12,0)),"-")</f>
        <v>0</v>
      </c>
      <c r="AE92" s="269">
        <f>IFERROR(IF(-SUM(AE$20:AE91)+AE$15&lt;0.000001,0,IF($C92&gt;='H-32A-WP06 - Debt Service'!AB$24,'H-32A-WP06 - Debt Service'!AB$27/12,0)),"-")</f>
        <v>0</v>
      </c>
      <c r="AF92" s="269">
        <f>IFERROR(IF(-SUM(AF$20:AF91)+AF$15&lt;0.000001,0,IF($C92&gt;='H-32A-WP06 - Debt Service'!AC$24,'H-32A-WP06 - Debt Service'!AC$27/12,0)),"-")</f>
        <v>0</v>
      </c>
      <c r="AG92" s="269">
        <f>IFERROR(IF(-SUM(AG$20:AG91)+AG$15&lt;0.000001,0,IF($C92&gt;='H-32A-WP06 - Debt Service'!AD$24,'H-32A-WP06 - Debt Service'!AD$27/12,0)),"-")</f>
        <v>0</v>
      </c>
      <c r="AH92" s="269">
        <f>IFERROR(IF(-SUM(AH$20:AH91)+AH$15&lt;0.000001,0,IF($C92&gt;='H-32A-WP06 - Debt Service'!AE$24,'H-32A-WP06 - Debt Service'!AE$27/12,0)),"-")</f>
        <v>0</v>
      </c>
      <c r="AI92" s="269">
        <f>IFERROR(IF(-SUM(AI$20:AI91)+AI$15&lt;0.000001,0,IF($C92&gt;='H-32A-WP06 - Debt Service'!AF$24,'H-32A-WP06 - Debt Service'!AF$27/12,0)),"-")</f>
        <v>0</v>
      </c>
      <c r="AJ92" s="269">
        <f>IFERROR(IF(-SUM(AJ$20:AJ91)+AJ$15&lt;0.000001,0,IF($C92&gt;='H-32A-WP06 - Debt Service'!AG$24,'H-32A-WP06 - Debt Service'!AG$27/12,0)),"-")</f>
        <v>0</v>
      </c>
    </row>
    <row r="93" spans="2:36" hidden="1">
      <c r="B93" s="260">
        <f t="shared" si="4"/>
        <v>2029</v>
      </c>
      <c r="C93" s="281">
        <f t="shared" si="6"/>
        <v>47150</v>
      </c>
      <c r="D93" s="281"/>
      <c r="E93" s="269">
        <f>IFERROR(IF(-SUM(E$20:E92)+E$15&lt;0.000001,0,IF($C93&gt;='H-32A-WP06 - Debt Service'!C$24,'H-32A-WP06 - Debt Service'!C$27/12,0)),"-")</f>
        <v>0</v>
      </c>
      <c r="F93" s="269">
        <f>IFERROR(IF(-SUM(F$20:F92)+F$15&lt;0.000001,0,IF($C93&gt;='H-32A-WP06 - Debt Service'!D$24,'H-32A-WP06 - Debt Service'!D$27/12,0)),"-")</f>
        <v>0</v>
      </c>
      <c r="G93" s="269">
        <f>IFERROR(IF(-SUM(G$20:G92)+G$15&lt;0.000001,0,IF($C93&gt;='H-32A-WP06 - Debt Service'!E$24,'H-32A-WP06 - Debt Service'!E$27/12,0)),"-")</f>
        <v>0</v>
      </c>
      <c r="H93" s="269">
        <f>IFERROR(IF(-SUM(H$20:H92)+H$15&lt;0.000001,0,IF($C93&gt;='H-32A-WP06 - Debt Service'!F$24,'H-32A-WP06 - Debt Service'!F$27/12,0)),"-")</f>
        <v>0</v>
      </c>
      <c r="I93" s="269">
        <f>IFERROR(IF(-SUM(I$20:I92)+I$15&lt;0.000001,0,IF($C93&gt;='H-32A-WP06 - Debt Service'!G$24,'H-32A-WP06 - Debt Service'!#REF!/12,0)),"-")</f>
        <v>0</v>
      </c>
      <c r="J93" s="269">
        <f>IFERROR(IF(-SUM(J$20:J92)+J$15&lt;0.000001,0,IF($C93&gt;='H-32A-WP06 - Debt Service'!H$24,'H-32A-WP06 - Debt Service'!H$27/12,0)),"-")</f>
        <v>0</v>
      </c>
      <c r="K93" s="269">
        <f>IFERROR(IF(-SUM(K$20:K92)+K$15&lt;0.000001,0,IF($C93&gt;='H-32A-WP06 - Debt Service'!I$24,'H-32A-WP06 - Debt Service'!I$27/12,0)),"-")</f>
        <v>0</v>
      </c>
      <c r="L93" s="269">
        <f>IFERROR(IF(-SUM(L$20:L92)+L$15&lt;0.000001,0,IF($C93&gt;='H-32A-WP06 - Debt Service'!J$24,'H-32A-WP06 - Debt Service'!J$27/12,0)),"-")</f>
        <v>0</v>
      </c>
      <c r="M93" s="269">
        <f>IFERROR(IF(-SUM(M$20:M92)+M$15&lt;0.000001,0,IF($C93&gt;='H-32A-WP06 - Debt Service'!L$24,'H-32A-WP06 - Debt Service'!L$27/12,0)),"-")</f>
        <v>0</v>
      </c>
      <c r="N93" s="269">
        <v>0</v>
      </c>
      <c r="O93" s="269">
        <v>0</v>
      </c>
      <c r="P93" s="269">
        <v>0</v>
      </c>
      <c r="Q93" s="269">
        <f>IFERROR(IF(-SUM(Q$20:Q92)+Q$15&lt;0.000001,0,IF($C93&gt;='H-32A-WP06 - Debt Service'!#REF!,'H-32A-WP06 - Debt Service'!#REF!/12,0)),"-")</f>
        <v>0</v>
      </c>
      <c r="R93" s="269"/>
      <c r="S93" s="269"/>
      <c r="T93" s="269"/>
      <c r="U93" s="269"/>
      <c r="V93" s="269"/>
      <c r="X93" s="260">
        <f t="shared" si="5"/>
        <v>2029</v>
      </c>
      <c r="Y93" s="281">
        <f t="shared" si="7"/>
        <v>47150</v>
      </c>
      <c r="Z93" s="281"/>
      <c r="AA93" s="269">
        <f>IFERROR(IF(-SUM(AA$20:AA92)+AA$15&lt;0.000001,0,IF($C93&gt;='H-32A-WP06 - Debt Service'!X$24,'H-32A-WP06 - Debt Service'!X$27/12,0)),"-")</f>
        <v>0</v>
      </c>
      <c r="AB93" s="269">
        <f>IFERROR(IF(-SUM(AB$20:AB92)+AB$15&lt;0.000001,0,IF($C93&gt;='H-32A-WP06 - Debt Service'!Y$24,'H-32A-WP06 - Debt Service'!Y$27/12,0)),"-")</f>
        <v>0</v>
      </c>
      <c r="AC93" s="269">
        <f>IFERROR(IF(-SUM(AC$20:AC92)+AC$15&lt;0.000001,0,IF($C93&gt;='H-32A-WP06 - Debt Service'!Z$24,'H-32A-WP06 - Debt Service'!Z$27/12,0)),"-")</f>
        <v>0</v>
      </c>
      <c r="AD93" s="269">
        <f>IFERROR(IF(-SUM(AD$20:AD92)+AD$15&lt;0.000001,0,IF($C93&gt;='H-32A-WP06 - Debt Service'!AA$24,'H-32A-WP06 - Debt Service'!AA$27/12,0)),"-")</f>
        <v>0</v>
      </c>
      <c r="AE93" s="269">
        <f>IFERROR(IF(-SUM(AE$20:AE92)+AE$15&lt;0.000001,0,IF($C93&gt;='H-32A-WP06 - Debt Service'!AB$24,'H-32A-WP06 - Debt Service'!AB$27/12,0)),"-")</f>
        <v>0</v>
      </c>
      <c r="AF93" s="269">
        <f>IFERROR(IF(-SUM(AF$20:AF92)+AF$15&lt;0.000001,0,IF($C93&gt;='H-32A-WP06 - Debt Service'!AC$24,'H-32A-WP06 - Debt Service'!AC$27/12,0)),"-")</f>
        <v>0</v>
      </c>
      <c r="AG93" s="269">
        <f>IFERROR(IF(-SUM(AG$20:AG92)+AG$15&lt;0.000001,0,IF($C93&gt;='H-32A-WP06 - Debt Service'!AD$24,'H-32A-WP06 - Debt Service'!AD$27/12,0)),"-")</f>
        <v>0</v>
      </c>
      <c r="AH93" s="269">
        <f>IFERROR(IF(-SUM(AH$20:AH92)+AH$15&lt;0.000001,0,IF($C93&gt;='H-32A-WP06 - Debt Service'!AE$24,'H-32A-WP06 - Debt Service'!AE$27/12,0)),"-")</f>
        <v>0</v>
      </c>
      <c r="AI93" s="269">
        <f>IFERROR(IF(-SUM(AI$20:AI92)+AI$15&lt;0.000001,0,IF($C93&gt;='H-32A-WP06 - Debt Service'!AF$24,'H-32A-WP06 - Debt Service'!AF$27/12,0)),"-")</f>
        <v>0</v>
      </c>
      <c r="AJ93" s="269">
        <f>IFERROR(IF(-SUM(AJ$20:AJ92)+AJ$15&lt;0.000001,0,IF($C93&gt;='H-32A-WP06 - Debt Service'!AG$24,'H-32A-WP06 - Debt Service'!AG$27/12,0)),"-")</f>
        <v>0</v>
      </c>
    </row>
    <row r="94" spans="2:36" hidden="1">
      <c r="B94" s="260">
        <f t="shared" si="4"/>
        <v>2029</v>
      </c>
      <c r="C94" s="281">
        <f t="shared" si="6"/>
        <v>47178</v>
      </c>
      <c r="D94" s="281"/>
      <c r="E94" s="269">
        <f>IFERROR(IF(-SUM(E$20:E93)+E$15&lt;0.000001,0,IF($C94&gt;='H-32A-WP06 - Debt Service'!C$24,'H-32A-WP06 - Debt Service'!C$27/12,0)),"-")</f>
        <v>0</v>
      </c>
      <c r="F94" s="269">
        <f>IFERROR(IF(-SUM(F$20:F93)+F$15&lt;0.000001,0,IF($C94&gt;='H-32A-WP06 - Debt Service'!D$24,'H-32A-WP06 - Debt Service'!D$27/12,0)),"-")</f>
        <v>0</v>
      </c>
      <c r="G94" s="269">
        <f>IFERROR(IF(-SUM(G$20:G93)+G$15&lt;0.000001,0,IF($C94&gt;='H-32A-WP06 - Debt Service'!E$24,'H-32A-WP06 - Debt Service'!E$27/12,0)),"-")</f>
        <v>0</v>
      </c>
      <c r="H94" s="269">
        <f>IFERROR(IF(-SUM(H$20:H93)+H$15&lt;0.000001,0,IF($C94&gt;='H-32A-WP06 - Debt Service'!F$24,'H-32A-WP06 - Debt Service'!F$27/12,0)),"-")</f>
        <v>0</v>
      </c>
      <c r="I94" s="269">
        <f>IFERROR(IF(-SUM(I$20:I93)+I$15&lt;0.000001,0,IF($C94&gt;='H-32A-WP06 - Debt Service'!G$24,'H-32A-WP06 - Debt Service'!#REF!/12,0)),"-")</f>
        <v>0</v>
      </c>
      <c r="J94" s="269">
        <f>IFERROR(IF(-SUM(J$20:J93)+J$15&lt;0.000001,0,IF($C94&gt;='H-32A-WP06 - Debt Service'!H$24,'H-32A-WP06 - Debt Service'!H$27/12,0)),"-")</f>
        <v>0</v>
      </c>
      <c r="K94" s="269">
        <f>IFERROR(IF(-SUM(K$20:K93)+K$15&lt;0.000001,0,IF($C94&gt;='H-32A-WP06 - Debt Service'!I$24,'H-32A-WP06 - Debt Service'!I$27/12,0)),"-")</f>
        <v>0</v>
      </c>
      <c r="L94" s="269">
        <f>IFERROR(IF(-SUM(L$20:L93)+L$15&lt;0.000001,0,IF($C94&gt;='H-32A-WP06 - Debt Service'!J$24,'H-32A-WP06 - Debt Service'!J$27/12,0)),"-")</f>
        <v>0</v>
      </c>
      <c r="M94" s="269">
        <f>IFERROR(IF(-SUM(M$20:M93)+M$15&lt;0.000001,0,IF($C94&gt;='H-32A-WP06 - Debt Service'!L$24,'H-32A-WP06 - Debt Service'!L$27/12,0)),"-")</f>
        <v>0</v>
      </c>
      <c r="N94" s="269">
        <v>0</v>
      </c>
      <c r="O94" s="269">
        <v>0</v>
      </c>
      <c r="P94" s="269">
        <v>0</v>
      </c>
      <c r="Q94" s="269">
        <f>IFERROR(IF(-SUM(Q$20:Q93)+Q$15&lt;0.000001,0,IF($C94&gt;='H-32A-WP06 - Debt Service'!#REF!,'H-32A-WP06 - Debt Service'!#REF!/12,0)),"-")</f>
        <v>0</v>
      </c>
      <c r="R94" s="269"/>
      <c r="S94" s="269"/>
      <c r="T94" s="269"/>
      <c r="U94" s="269"/>
      <c r="V94" s="269"/>
      <c r="X94" s="260">
        <f t="shared" si="5"/>
        <v>2029</v>
      </c>
      <c r="Y94" s="281">
        <f t="shared" si="7"/>
        <v>47178</v>
      </c>
      <c r="Z94" s="281"/>
      <c r="AA94" s="269">
        <f>IFERROR(IF(-SUM(AA$20:AA93)+AA$15&lt;0.000001,0,IF($C94&gt;='H-32A-WP06 - Debt Service'!X$24,'H-32A-WP06 - Debt Service'!X$27/12,0)),"-")</f>
        <v>0</v>
      </c>
      <c r="AB94" s="269">
        <f>IFERROR(IF(-SUM(AB$20:AB93)+AB$15&lt;0.000001,0,IF($C94&gt;='H-32A-WP06 - Debt Service'!Y$24,'H-32A-WP06 - Debt Service'!Y$27/12,0)),"-")</f>
        <v>0</v>
      </c>
      <c r="AC94" s="269">
        <f>IFERROR(IF(-SUM(AC$20:AC93)+AC$15&lt;0.000001,0,IF($C94&gt;='H-32A-WP06 - Debt Service'!Z$24,'H-32A-WP06 - Debt Service'!Z$27/12,0)),"-")</f>
        <v>0</v>
      </c>
      <c r="AD94" s="269">
        <f>IFERROR(IF(-SUM(AD$20:AD93)+AD$15&lt;0.000001,0,IF($C94&gt;='H-32A-WP06 - Debt Service'!AA$24,'H-32A-WP06 - Debt Service'!AA$27/12,0)),"-")</f>
        <v>0</v>
      </c>
      <c r="AE94" s="269">
        <f>IFERROR(IF(-SUM(AE$20:AE93)+AE$15&lt;0.000001,0,IF($C94&gt;='H-32A-WP06 - Debt Service'!AB$24,'H-32A-WP06 - Debt Service'!AB$27/12,0)),"-")</f>
        <v>0</v>
      </c>
      <c r="AF94" s="269">
        <f>IFERROR(IF(-SUM(AF$20:AF93)+AF$15&lt;0.000001,0,IF($C94&gt;='H-32A-WP06 - Debt Service'!AC$24,'H-32A-WP06 - Debt Service'!AC$27/12,0)),"-")</f>
        <v>0</v>
      </c>
      <c r="AG94" s="269">
        <f>IFERROR(IF(-SUM(AG$20:AG93)+AG$15&lt;0.000001,0,IF($C94&gt;='H-32A-WP06 - Debt Service'!AD$24,'H-32A-WP06 - Debt Service'!AD$27/12,0)),"-")</f>
        <v>0</v>
      </c>
      <c r="AH94" s="269">
        <f>IFERROR(IF(-SUM(AH$20:AH93)+AH$15&lt;0.000001,0,IF($C94&gt;='H-32A-WP06 - Debt Service'!AE$24,'H-32A-WP06 - Debt Service'!AE$27/12,0)),"-")</f>
        <v>0</v>
      </c>
      <c r="AI94" s="269">
        <f>IFERROR(IF(-SUM(AI$20:AI93)+AI$15&lt;0.000001,0,IF($C94&gt;='H-32A-WP06 - Debt Service'!AF$24,'H-32A-WP06 - Debt Service'!AF$27/12,0)),"-")</f>
        <v>0</v>
      </c>
      <c r="AJ94" s="269">
        <f>IFERROR(IF(-SUM(AJ$20:AJ93)+AJ$15&lt;0.000001,0,IF($C94&gt;='H-32A-WP06 - Debt Service'!AG$24,'H-32A-WP06 - Debt Service'!AG$27/12,0)),"-")</f>
        <v>0</v>
      </c>
    </row>
    <row r="95" spans="2:36" hidden="1">
      <c r="B95" s="260">
        <f t="shared" si="4"/>
        <v>2029</v>
      </c>
      <c r="C95" s="281">
        <f t="shared" si="6"/>
        <v>47209</v>
      </c>
      <c r="D95" s="281"/>
      <c r="E95" s="269">
        <f>IFERROR(IF(-SUM(E$20:E94)+E$15&lt;0.000001,0,IF($C95&gt;='H-32A-WP06 - Debt Service'!C$24,'H-32A-WP06 - Debt Service'!C$27/12,0)),"-")</f>
        <v>0</v>
      </c>
      <c r="F95" s="269">
        <f>IFERROR(IF(-SUM(F$20:F94)+F$15&lt;0.000001,0,IF($C95&gt;='H-32A-WP06 - Debt Service'!D$24,'H-32A-WP06 - Debt Service'!D$27/12,0)),"-")</f>
        <v>0</v>
      </c>
      <c r="G95" s="269">
        <f>IFERROR(IF(-SUM(G$20:G94)+G$15&lt;0.000001,0,IF($C95&gt;='H-32A-WP06 - Debt Service'!E$24,'H-32A-WP06 - Debt Service'!E$27/12,0)),"-")</f>
        <v>0</v>
      </c>
      <c r="H95" s="269">
        <f>IFERROR(IF(-SUM(H$20:H94)+H$15&lt;0.000001,0,IF($C95&gt;='H-32A-WP06 - Debt Service'!F$24,'H-32A-WP06 - Debt Service'!F$27/12,0)),"-")</f>
        <v>0</v>
      </c>
      <c r="I95" s="269">
        <f>IFERROR(IF(-SUM(I$20:I94)+I$15&lt;0.000001,0,IF($C95&gt;='H-32A-WP06 - Debt Service'!G$24,'H-32A-WP06 - Debt Service'!#REF!/12,0)),"-")</f>
        <v>0</v>
      </c>
      <c r="J95" s="269">
        <f>IFERROR(IF(-SUM(J$20:J94)+J$15&lt;0.000001,0,IF($C95&gt;='H-32A-WP06 - Debt Service'!H$24,'H-32A-WP06 - Debt Service'!H$27/12,0)),"-")</f>
        <v>0</v>
      </c>
      <c r="K95" s="269">
        <f>IFERROR(IF(-SUM(K$20:K94)+K$15&lt;0.000001,0,IF($C95&gt;='H-32A-WP06 - Debt Service'!I$24,'H-32A-WP06 - Debt Service'!I$27/12,0)),"-")</f>
        <v>0</v>
      </c>
      <c r="L95" s="269">
        <f>IFERROR(IF(-SUM(L$20:L94)+L$15&lt;0.000001,0,IF($C95&gt;='H-32A-WP06 - Debt Service'!J$24,'H-32A-WP06 - Debt Service'!J$27/12,0)),"-")</f>
        <v>0</v>
      </c>
      <c r="M95" s="269">
        <f>IFERROR(IF(-SUM(M$20:M94)+M$15&lt;0.000001,0,IF($C95&gt;='H-32A-WP06 - Debt Service'!L$24,'H-32A-WP06 - Debt Service'!L$27/12,0)),"-")</f>
        <v>0</v>
      </c>
      <c r="N95" s="269">
        <v>0</v>
      </c>
      <c r="O95" s="269">
        <v>0</v>
      </c>
      <c r="P95" s="269">
        <v>0</v>
      </c>
      <c r="Q95" s="269">
        <f>IFERROR(IF(-SUM(Q$20:Q94)+Q$15&lt;0.000001,0,IF($C95&gt;='H-32A-WP06 - Debt Service'!#REF!,'H-32A-WP06 - Debt Service'!#REF!/12,0)),"-")</f>
        <v>0</v>
      </c>
      <c r="R95" s="269"/>
      <c r="S95" s="269"/>
      <c r="T95" s="269"/>
      <c r="U95" s="269"/>
      <c r="V95" s="269"/>
      <c r="X95" s="260">
        <f t="shared" si="5"/>
        <v>2029</v>
      </c>
      <c r="Y95" s="281">
        <f t="shared" si="7"/>
        <v>47209</v>
      </c>
      <c r="Z95" s="281"/>
      <c r="AA95" s="269">
        <f>IFERROR(IF(-SUM(AA$20:AA94)+AA$15&lt;0.000001,0,IF($C95&gt;='H-32A-WP06 - Debt Service'!X$24,'H-32A-WP06 - Debt Service'!X$27/12,0)),"-")</f>
        <v>0</v>
      </c>
      <c r="AB95" s="269">
        <f>IFERROR(IF(-SUM(AB$20:AB94)+AB$15&lt;0.000001,0,IF($C95&gt;='H-32A-WP06 - Debt Service'!Y$24,'H-32A-WP06 - Debt Service'!Y$27/12,0)),"-")</f>
        <v>0</v>
      </c>
      <c r="AC95" s="269">
        <f>IFERROR(IF(-SUM(AC$20:AC94)+AC$15&lt;0.000001,0,IF($C95&gt;='H-32A-WP06 - Debt Service'!Z$24,'H-32A-WP06 - Debt Service'!Z$27/12,0)),"-")</f>
        <v>0</v>
      </c>
      <c r="AD95" s="269">
        <f>IFERROR(IF(-SUM(AD$20:AD94)+AD$15&lt;0.000001,0,IF($C95&gt;='H-32A-WP06 - Debt Service'!AA$24,'H-32A-WP06 - Debt Service'!AA$27/12,0)),"-")</f>
        <v>0</v>
      </c>
      <c r="AE95" s="269">
        <f>IFERROR(IF(-SUM(AE$20:AE94)+AE$15&lt;0.000001,0,IF($C95&gt;='H-32A-WP06 - Debt Service'!AB$24,'H-32A-WP06 - Debt Service'!AB$27/12,0)),"-")</f>
        <v>0</v>
      </c>
      <c r="AF95" s="269">
        <f>IFERROR(IF(-SUM(AF$20:AF94)+AF$15&lt;0.000001,0,IF($C95&gt;='H-32A-WP06 - Debt Service'!AC$24,'H-32A-WP06 - Debt Service'!AC$27/12,0)),"-")</f>
        <v>0</v>
      </c>
      <c r="AG95" s="269">
        <f>IFERROR(IF(-SUM(AG$20:AG94)+AG$15&lt;0.000001,0,IF($C95&gt;='H-32A-WP06 - Debt Service'!AD$24,'H-32A-WP06 - Debt Service'!AD$27/12,0)),"-")</f>
        <v>0</v>
      </c>
      <c r="AH95" s="269">
        <f>IFERROR(IF(-SUM(AH$20:AH94)+AH$15&lt;0.000001,0,IF($C95&gt;='H-32A-WP06 - Debt Service'!AE$24,'H-32A-WP06 - Debt Service'!AE$27/12,0)),"-")</f>
        <v>0</v>
      </c>
      <c r="AI95" s="269">
        <f>IFERROR(IF(-SUM(AI$20:AI94)+AI$15&lt;0.000001,0,IF($C95&gt;='H-32A-WP06 - Debt Service'!AF$24,'H-32A-WP06 - Debt Service'!AF$27/12,0)),"-")</f>
        <v>0</v>
      </c>
      <c r="AJ95" s="269">
        <f>IFERROR(IF(-SUM(AJ$20:AJ94)+AJ$15&lt;0.000001,0,IF($C95&gt;='H-32A-WP06 - Debt Service'!AG$24,'H-32A-WP06 - Debt Service'!AG$27/12,0)),"-")</f>
        <v>0</v>
      </c>
    </row>
    <row r="96" spans="2:36" hidden="1">
      <c r="B96" s="260">
        <f t="shared" si="4"/>
        <v>2029</v>
      </c>
      <c r="C96" s="281">
        <f t="shared" si="6"/>
        <v>47239</v>
      </c>
      <c r="D96" s="281"/>
      <c r="E96" s="269">
        <f>IFERROR(IF(-SUM(E$20:E95)+E$15&lt;0.000001,0,IF($C96&gt;='H-32A-WP06 - Debt Service'!C$24,'H-32A-WP06 - Debt Service'!C$27/12,0)),"-")</f>
        <v>0</v>
      </c>
      <c r="F96" s="269">
        <f>IFERROR(IF(-SUM(F$20:F95)+F$15&lt;0.000001,0,IF($C96&gt;='H-32A-WP06 - Debt Service'!D$24,'H-32A-WP06 - Debt Service'!D$27/12,0)),"-")</f>
        <v>0</v>
      </c>
      <c r="G96" s="269">
        <f>IFERROR(IF(-SUM(G$20:G95)+G$15&lt;0.000001,0,IF($C96&gt;='H-32A-WP06 - Debt Service'!E$24,'H-32A-WP06 - Debt Service'!E$27/12,0)),"-")</f>
        <v>0</v>
      </c>
      <c r="H96" s="269">
        <f>IFERROR(IF(-SUM(H$20:H95)+H$15&lt;0.000001,0,IF($C96&gt;='H-32A-WP06 - Debt Service'!F$24,'H-32A-WP06 - Debt Service'!F$27/12,0)),"-")</f>
        <v>0</v>
      </c>
      <c r="I96" s="269">
        <f>IFERROR(IF(-SUM(I$20:I95)+I$15&lt;0.000001,0,IF($C96&gt;='H-32A-WP06 - Debt Service'!G$24,'H-32A-WP06 - Debt Service'!#REF!/12,0)),"-")</f>
        <v>0</v>
      </c>
      <c r="J96" s="269">
        <f>IFERROR(IF(-SUM(J$20:J95)+J$15&lt;0.000001,0,IF($C96&gt;='H-32A-WP06 - Debt Service'!H$24,'H-32A-WP06 - Debt Service'!H$27/12,0)),"-")</f>
        <v>0</v>
      </c>
      <c r="K96" s="269">
        <f>IFERROR(IF(-SUM(K$20:K95)+K$15&lt;0.000001,0,IF($C96&gt;='H-32A-WP06 - Debt Service'!I$24,'H-32A-WP06 - Debt Service'!I$27/12,0)),"-")</f>
        <v>0</v>
      </c>
      <c r="L96" s="269">
        <f>IFERROR(IF(-SUM(L$20:L95)+L$15&lt;0.000001,0,IF($C96&gt;='H-32A-WP06 - Debt Service'!J$24,'H-32A-WP06 - Debt Service'!J$27/12,0)),"-")</f>
        <v>0</v>
      </c>
      <c r="M96" s="269">
        <f>IFERROR(IF(-SUM(M$20:M95)+M$15&lt;0.000001,0,IF($C96&gt;='H-32A-WP06 - Debt Service'!L$24,'H-32A-WP06 - Debt Service'!L$27/12,0)),"-")</f>
        <v>0</v>
      </c>
      <c r="N96" s="269">
        <v>0</v>
      </c>
      <c r="O96" s="269">
        <v>0</v>
      </c>
      <c r="P96" s="269">
        <v>0</v>
      </c>
      <c r="Q96" s="269">
        <f>IFERROR(IF(-SUM(Q$20:Q95)+Q$15&lt;0.000001,0,IF($C96&gt;='H-32A-WP06 - Debt Service'!#REF!,'H-32A-WP06 - Debt Service'!#REF!/12,0)),"-")</f>
        <v>0</v>
      </c>
      <c r="R96" s="269"/>
      <c r="S96" s="269"/>
      <c r="T96" s="269"/>
      <c r="U96" s="269"/>
      <c r="V96" s="269"/>
      <c r="X96" s="260">
        <f t="shared" si="5"/>
        <v>2029</v>
      </c>
      <c r="Y96" s="281">
        <f t="shared" si="7"/>
        <v>47239</v>
      </c>
      <c r="Z96" s="281"/>
      <c r="AA96" s="269">
        <f>IFERROR(IF(-SUM(AA$20:AA95)+AA$15&lt;0.000001,0,IF($C96&gt;='H-32A-WP06 - Debt Service'!X$24,'H-32A-WP06 - Debt Service'!X$27/12,0)),"-")</f>
        <v>0</v>
      </c>
      <c r="AB96" s="269">
        <f>IFERROR(IF(-SUM(AB$20:AB95)+AB$15&lt;0.000001,0,IF($C96&gt;='H-32A-WP06 - Debt Service'!Y$24,'H-32A-WP06 - Debt Service'!Y$27/12,0)),"-")</f>
        <v>0</v>
      </c>
      <c r="AC96" s="269">
        <f>IFERROR(IF(-SUM(AC$20:AC95)+AC$15&lt;0.000001,0,IF($C96&gt;='H-32A-WP06 - Debt Service'!Z$24,'H-32A-WP06 - Debt Service'!Z$27/12,0)),"-")</f>
        <v>0</v>
      </c>
      <c r="AD96" s="269">
        <f>IFERROR(IF(-SUM(AD$20:AD95)+AD$15&lt;0.000001,0,IF($C96&gt;='H-32A-WP06 - Debt Service'!AA$24,'H-32A-WP06 - Debt Service'!AA$27/12,0)),"-")</f>
        <v>0</v>
      </c>
      <c r="AE96" s="269">
        <f>IFERROR(IF(-SUM(AE$20:AE95)+AE$15&lt;0.000001,0,IF($C96&gt;='H-32A-WP06 - Debt Service'!AB$24,'H-32A-WP06 - Debt Service'!AB$27/12,0)),"-")</f>
        <v>0</v>
      </c>
      <c r="AF96" s="269">
        <f>IFERROR(IF(-SUM(AF$20:AF95)+AF$15&lt;0.000001,0,IF($C96&gt;='H-32A-WP06 - Debt Service'!AC$24,'H-32A-WP06 - Debt Service'!AC$27/12,0)),"-")</f>
        <v>0</v>
      </c>
      <c r="AG96" s="269">
        <f>IFERROR(IF(-SUM(AG$20:AG95)+AG$15&lt;0.000001,0,IF($C96&gt;='H-32A-WP06 - Debt Service'!AD$24,'H-32A-WP06 - Debt Service'!AD$27/12,0)),"-")</f>
        <v>0</v>
      </c>
      <c r="AH96" s="269">
        <f>IFERROR(IF(-SUM(AH$20:AH95)+AH$15&lt;0.000001,0,IF($C96&gt;='H-32A-WP06 - Debt Service'!AE$24,'H-32A-WP06 - Debt Service'!AE$27/12,0)),"-")</f>
        <v>0</v>
      </c>
      <c r="AI96" s="269">
        <f>IFERROR(IF(-SUM(AI$20:AI95)+AI$15&lt;0.000001,0,IF($C96&gt;='H-32A-WP06 - Debt Service'!AF$24,'H-32A-WP06 - Debt Service'!AF$27/12,0)),"-")</f>
        <v>0</v>
      </c>
      <c r="AJ96" s="269">
        <f>IFERROR(IF(-SUM(AJ$20:AJ95)+AJ$15&lt;0.000001,0,IF($C96&gt;='H-32A-WP06 - Debt Service'!AG$24,'H-32A-WP06 - Debt Service'!AG$27/12,0)),"-")</f>
        <v>0</v>
      </c>
    </row>
    <row r="97" spans="2:36" hidden="1">
      <c r="B97" s="260">
        <f t="shared" si="4"/>
        <v>2029</v>
      </c>
      <c r="C97" s="281">
        <f t="shared" si="6"/>
        <v>47270</v>
      </c>
      <c r="D97" s="281"/>
      <c r="E97" s="269">
        <f>IFERROR(IF(-SUM(E$20:E96)+E$15&lt;0.000001,0,IF($C97&gt;='H-32A-WP06 - Debt Service'!C$24,'H-32A-WP06 - Debt Service'!C$27/12,0)),"-")</f>
        <v>0</v>
      </c>
      <c r="F97" s="269">
        <f>IFERROR(IF(-SUM(F$20:F96)+F$15&lt;0.000001,0,IF($C97&gt;='H-32A-WP06 - Debt Service'!D$24,'H-32A-WP06 - Debt Service'!D$27/12,0)),"-")</f>
        <v>0</v>
      </c>
      <c r="G97" s="269">
        <f>IFERROR(IF(-SUM(G$20:G96)+G$15&lt;0.000001,0,IF($C97&gt;='H-32A-WP06 - Debt Service'!E$24,'H-32A-WP06 - Debt Service'!E$27/12,0)),"-")</f>
        <v>0</v>
      </c>
      <c r="H97" s="269">
        <f>IFERROR(IF(-SUM(H$20:H96)+H$15&lt;0.000001,0,IF($C97&gt;='H-32A-WP06 - Debt Service'!F$24,'H-32A-WP06 - Debt Service'!F$27/12,0)),"-")</f>
        <v>0</v>
      </c>
      <c r="I97" s="269">
        <f>IFERROR(IF(-SUM(I$20:I96)+I$15&lt;0.000001,0,IF($C97&gt;='H-32A-WP06 - Debt Service'!G$24,'H-32A-WP06 - Debt Service'!#REF!/12,0)),"-")</f>
        <v>0</v>
      </c>
      <c r="J97" s="269">
        <f>IFERROR(IF(-SUM(J$20:J96)+J$15&lt;0.000001,0,IF($C97&gt;='H-32A-WP06 - Debt Service'!H$24,'H-32A-WP06 - Debt Service'!H$27/12,0)),"-")</f>
        <v>0</v>
      </c>
      <c r="K97" s="269">
        <f>IFERROR(IF(-SUM(K$20:K96)+K$15&lt;0.000001,0,IF($C97&gt;='H-32A-WP06 - Debt Service'!I$24,'H-32A-WP06 - Debt Service'!I$27/12,0)),"-")</f>
        <v>0</v>
      </c>
      <c r="L97" s="269">
        <f>IFERROR(IF(-SUM(L$20:L96)+L$15&lt;0.000001,0,IF($C97&gt;='H-32A-WP06 - Debt Service'!J$24,'H-32A-WP06 - Debt Service'!J$27/12,0)),"-")</f>
        <v>0</v>
      </c>
      <c r="M97" s="269">
        <f>IFERROR(IF(-SUM(M$20:M96)+M$15&lt;0.000001,0,IF($C97&gt;='H-32A-WP06 - Debt Service'!L$24,'H-32A-WP06 - Debt Service'!L$27/12,0)),"-")</f>
        <v>0</v>
      </c>
      <c r="N97" s="269">
        <v>0</v>
      </c>
      <c r="O97" s="269">
        <v>0</v>
      </c>
      <c r="P97" s="269">
        <v>0</v>
      </c>
      <c r="Q97" s="269">
        <f>IFERROR(IF(-SUM(Q$20:Q96)+Q$15&lt;0.000001,0,IF($C97&gt;='H-32A-WP06 - Debt Service'!#REF!,'H-32A-WP06 - Debt Service'!#REF!/12,0)),"-")</f>
        <v>0</v>
      </c>
      <c r="R97" s="269"/>
      <c r="S97" s="269"/>
      <c r="T97" s="269"/>
      <c r="U97" s="269"/>
      <c r="V97" s="269"/>
      <c r="X97" s="260">
        <f t="shared" si="5"/>
        <v>2029</v>
      </c>
      <c r="Y97" s="281">
        <f t="shared" si="7"/>
        <v>47270</v>
      </c>
      <c r="Z97" s="281"/>
      <c r="AA97" s="269">
        <f>IFERROR(IF(-SUM(AA$20:AA96)+AA$15&lt;0.000001,0,IF($C97&gt;='H-32A-WP06 - Debt Service'!X$24,'H-32A-WP06 - Debt Service'!X$27/12,0)),"-")</f>
        <v>0</v>
      </c>
      <c r="AB97" s="269">
        <f>IFERROR(IF(-SUM(AB$20:AB96)+AB$15&lt;0.000001,0,IF($C97&gt;='H-32A-WP06 - Debt Service'!Y$24,'H-32A-WP06 - Debt Service'!Y$27/12,0)),"-")</f>
        <v>0</v>
      </c>
      <c r="AC97" s="269">
        <f>IFERROR(IF(-SUM(AC$20:AC96)+AC$15&lt;0.000001,0,IF($C97&gt;='H-32A-WP06 - Debt Service'!Z$24,'H-32A-WP06 - Debt Service'!Z$27/12,0)),"-")</f>
        <v>0</v>
      </c>
      <c r="AD97" s="269">
        <f>IFERROR(IF(-SUM(AD$20:AD96)+AD$15&lt;0.000001,0,IF($C97&gt;='H-32A-WP06 - Debt Service'!AA$24,'H-32A-WP06 - Debt Service'!AA$27/12,0)),"-")</f>
        <v>0</v>
      </c>
      <c r="AE97" s="269">
        <f>IFERROR(IF(-SUM(AE$20:AE96)+AE$15&lt;0.000001,0,IF($C97&gt;='H-32A-WP06 - Debt Service'!AB$24,'H-32A-WP06 - Debt Service'!AB$27/12,0)),"-")</f>
        <v>0</v>
      </c>
      <c r="AF97" s="269">
        <f>IFERROR(IF(-SUM(AF$20:AF96)+AF$15&lt;0.000001,0,IF($C97&gt;='H-32A-WP06 - Debt Service'!AC$24,'H-32A-WP06 - Debt Service'!AC$27/12,0)),"-")</f>
        <v>0</v>
      </c>
      <c r="AG97" s="269">
        <f>IFERROR(IF(-SUM(AG$20:AG96)+AG$15&lt;0.000001,0,IF($C97&gt;='H-32A-WP06 - Debt Service'!AD$24,'H-32A-WP06 - Debt Service'!AD$27/12,0)),"-")</f>
        <v>0</v>
      </c>
      <c r="AH97" s="269">
        <f>IFERROR(IF(-SUM(AH$20:AH96)+AH$15&lt;0.000001,0,IF($C97&gt;='H-32A-WP06 - Debt Service'!AE$24,'H-32A-WP06 - Debt Service'!AE$27/12,0)),"-")</f>
        <v>0</v>
      </c>
      <c r="AI97" s="269">
        <f>IFERROR(IF(-SUM(AI$20:AI96)+AI$15&lt;0.000001,0,IF($C97&gt;='H-32A-WP06 - Debt Service'!AF$24,'H-32A-WP06 - Debt Service'!AF$27/12,0)),"-")</f>
        <v>0</v>
      </c>
      <c r="AJ97" s="269">
        <f>IFERROR(IF(-SUM(AJ$20:AJ96)+AJ$15&lt;0.000001,0,IF($C97&gt;='H-32A-WP06 - Debt Service'!AG$24,'H-32A-WP06 - Debt Service'!AG$27/12,0)),"-")</f>
        <v>0</v>
      </c>
    </row>
    <row r="98" spans="2:36" hidden="1">
      <c r="B98" s="260">
        <f t="shared" si="4"/>
        <v>2029</v>
      </c>
      <c r="C98" s="281">
        <f t="shared" si="6"/>
        <v>47300</v>
      </c>
      <c r="D98" s="281"/>
      <c r="E98" s="269">
        <f>IFERROR(IF(-SUM(E$20:E97)+E$15&lt;0.000001,0,IF($C98&gt;='H-32A-WP06 - Debt Service'!C$24,'H-32A-WP06 - Debt Service'!C$27/12,0)),"-")</f>
        <v>0</v>
      </c>
      <c r="F98" s="269">
        <f>IFERROR(IF(-SUM(F$20:F97)+F$15&lt;0.000001,0,IF($C98&gt;='H-32A-WP06 - Debt Service'!D$24,'H-32A-WP06 - Debt Service'!D$27/12,0)),"-")</f>
        <v>0</v>
      </c>
      <c r="G98" s="269">
        <f>IFERROR(IF(-SUM(G$20:G97)+G$15&lt;0.000001,0,IF($C98&gt;='H-32A-WP06 - Debt Service'!E$24,'H-32A-WP06 - Debt Service'!E$27/12,0)),"-")</f>
        <v>0</v>
      </c>
      <c r="H98" s="269">
        <f>IFERROR(IF(-SUM(H$20:H97)+H$15&lt;0.000001,0,IF($C98&gt;='H-32A-WP06 - Debt Service'!F$24,'H-32A-WP06 - Debt Service'!F$27/12,0)),"-")</f>
        <v>0</v>
      </c>
      <c r="I98" s="269">
        <f>IFERROR(IF(-SUM(I$20:I97)+I$15&lt;0.000001,0,IF($C98&gt;='H-32A-WP06 - Debt Service'!G$24,'H-32A-WP06 - Debt Service'!#REF!/12,0)),"-")</f>
        <v>0</v>
      </c>
      <c r="J98" s="269">
        <f>IFERROR(IF(-SUM(J$20:J97)+J$15&lt;0.000001,0,IF($C98&gt;='H-32A-WP06 - Debt Service'!H$24,'H-32A-WP06 - Debt Service'!H$27/12,0)),"-")</f>
        <v>0</v>
      </c>
      <c r="K98" s="269">
        <f>IFERROR(IF(-SUM(K$20:K97)+K$15&lt;0.000001,0,IF($C98&gt;='H-32A-WP06 - Debt Service'!I$24,'H-32A-WP06 - Debt Service'!I$27/12,0)),"-")</f>
        <v>0</v>
      </c>
      <c r="L98" s="269">
        <f>IFERROR(IF(-SUM(L$20:L97)+L$15&lt;0.000001,0,IF($C98&gt;='H-32A-WP06 - Debt Service'!J$24,'H-32A-WP06 - Debt Service'!J$27/12,0)),"-")</f>
        <v>0</v>
      </c>
      <c r="M98" s="269">
        <f>IFERROR(IF(-SUM(M$20:M97)+M$15&lt;0.000001,0,IF($C98&gt;='H-32A-WP06 - Debt Service'!L$24,'H-32A-WP06 - Debt Service'!L$27/12,0)),"-")</f>
        <v>0</v>
      </c>
      <c r="N98" s="269">
        <v>0</v>
      </c>
      <c r="O98" s="269">
        <v>0</v>
      </c>
      <c r="P98" s="269">
        <v>0</v>
      </c>
      <c r="Q98" s="269">
        <f>IFERROR(IF(-SUM(Q$20:Q97)+Q$15&lt;0.000001,0,IF($C98&gt;='H-32A-WP06 - Debt Service'!#REF!,'H-32A-WP06 - Debt Service'!#REF!/12,0)),"-")</f>
        <v>0</v>
      </c>
      <c r="R98" s="269"/>
      <c r="S98" s="269"/>
      <c r="T98" s="269"/>
      <c r="U98" s="269"/>
      <c r="V98" s="269"/>
      <c r="X98" s="260">
        <f t="shared" si="5"/>
        <v>2029</v>
      </c>
      <c r="Y98" s="281">
        <f t="shared" si="7"/>
        <v>47300</v>
      </c>
      <c r="Z98" s="281"/>
      <c r="AA98" s="269">
        <f>IFERROR(IF(-SUM(AA$20:AA97)+AA$15&lt;0.000001,0,IF($C98&gt;='H-32A-WP06 - Debt Service'!X$24,'H-32A-WP06 - Debt Service'!X$27/12,0)),"-")</f>
        <v>0</v>
      </c>
      <c r="AB98" s="269">
        <f>IFERROR(IF(-SUM(AB$20:AB97)+AB$15&lt;0.000001,0,IF($C98&gt;='H-32A-WP06 - Debt Service'!Y$24,'H-32A-WP06 - Debt Service'!Y$27/12,0)),"-")</f>
        <v>0</v>
      </c>
      <c r="AC98" s="269">
        <f>IFERROR(IF(-SUM(AC$20:AC97)+AC$15&lt;0.000001,0,IF($C98&gt;='H-32A-WP06 - Debt Service'!Z$24,'H-32A-WP06 - Debt Service'!Z$27/12,0)),"-")</f>
        <v>0</v>
      </c>
      <c r="AD98" s="269">
        <f>IFERROR(IF(-SUM(AD$20:AD97)+AD$15&lt;0.000001,0,IF($C98&gt;='H-32A-WP06 - Debt Service'!AA$24,'H-32A-WP06 - Debt Service'!AA$27/12,0)),"-")</f>
        <v>0</v>
      </c>
      <c r="AE98" s="269">
        <f>IFERROR(IF(-SUM(AE$20:AE97)+AE$15&lt;0.000001,0,IF($C98&gt;='H-32A-WP06 - Debt Service'!AB$24,'H-32A-WP06 - Debt Service'!AB$27/12,0)),"-")</f>
        <v>0</v>
      </c>
      <c r="AF98" s="269">
        <f>IFERROR(IF(-SUM(AF$20:AF97)+AF$15&lt;0.000001,0,IF($C98&gt;='H-32A-WP06 - Debt Service'!AC$24,'H-32A-WP06 - Debt Service'!AC$27/12,0)),"-")</f>
        <v>0</v>
      </c>
      <c r="AG98" s="269">
        <f>IFERROR(IF(-SUM(AG$20:AG97)+AG$15&lt;0.000001,0,IF($C98&gt;='H-32A-WP06 - Debt Service'!AD$24,'H-32A-WP06 - Debt Service'!AD$27/12,0)),"-")</f>
        <v>0</v>
      </c>
      <c r="AH98" s="269">
        <f>IFERROR(IF(-SUM(AH$20:AH97)+AH$15&lt;0.000001,0,IF($C98&gt;='H-32A-WP06 - Debt Service'!AE$24,'H-32A-WP06 - Debt Service'!AE$27/12,0)),"-")</f>
        <v>0</v>
      </c>
      <c r="AI98" s="269">
        <f>IFERROR(IF(-SUM(AI$20:AI97)+AI$15&lt;0.000001,0,IF($C98&gt;='H-32A-WP06 - Debt Service'!AF$24,'H-32A-WP06 - Debt Service'!AF$27/12,0)),"-")</f>
        <v>0</v>
      </c>
      <c r="AJ98" s="269">
        <f>IFERROR(IF(-SUM(AJ$20:AJ97)+AJ$15&lt;0.000001,0,IF($C98&gt;='H-32A-WP06 - Debt Service'!AG$24,'H-32A-WP06 - Debt Service'!AG$27/12,0)),"-")</f>
        <v>0</v>
      </c>
    </row>
    <row r="99" spans="2:36" hidden="1">
      <c r="B99" s="260">
        <f t="shared" si="4"/>
        <v>2029</v>
      </c>
      <c r="C99" s="281">
        <f t="shared" si="6"/>
        <v>47331</v>
      </c>
      <c r="D99" s="281"/>
      <c r="E99" s="269">
        <f>IFERROR(IF(-SUM(E$20:E98)+E$15&lt;0.000001,0,IF($C99&gt;='H-32A-WP06 - Debt Service'!C$24,'H-32A-WP06 - Debt Service'!C$27/12,0)),"-")</f>
        <v>0</v>
      </c>
      <c r="F99" s="269">
        <f>IFERROR(IF(-SUM(F$20:F98)+F$15&lt;0.000001,0,IF($C99&gt;='H-32A-WP06 - Debt Service'!D$24,'H-32A-WP06 - Debt Service'!D$27/12,0)),"-")</f>
        <v>0</v>
      </c>
      <c r="G99" s="269">
        <f>IFERROR(IF(-SUM(G$20:G98)+G$15&lt;0.000001,0,IF($C99&gt;='H-32A-WP06 - Debt Service'!E$24,'H-32A-WP06 - Debt Service'!E$27/12,0)),"-")</f>
        <v>0</v>
      </c>
      <c r="H99" s="269">
        <f>IFERROR(IF(-SUM(H$20:H98)+H$15&lt;0.000001,0,IF($C99&gt;='H-32A-WP06 - Debt Service'!F$24,'H-32A-WP06 - Debt Service'!F$27/12,0)),"-")</f>
        <v>0</v>
      </c>
      <c r="I99" s="269">
        <f>IFERROR(IF(-SUM(I$20:I98)+I$15&lt;0.000001,0,IF($C99&gt;='H-32A-WP06 - Debt Service'!G$24,'H-32A-WP06 - Debt Service'!#REF!/12,0)),"-")</f>
        <v>0</v>
      </c>
      <c r="J99" s="269">
        <f>IFERROR(IF(-SUM(J$20:J98)+J$15&lt;0.000001,0,IF($C99&gt;='H-32A-WP06 - Debt Service'!H$24,'H-32A-WP06 - Debt Service'!H$27/12,0)),"-")</f>
        <v>0</v>
      </c>
      <c r="K99" s="269">
        <f>IFERROR(IF(-SUM(K$20:K98)+K$15&lt;0.000001,0,IF($C99&gt;='H-32A-WP06 - Debt Service'!I$24,'H-32A-WP06 - Debt Service'!I$27/12,0)),"-")</f>
        <v>0</v>
      </c>
      <c r="L99" s="269">
        <f>IFERROR(IF(-SUM(L$20:L98)+L$15&lt;0.000001,0,IF($C99&gt;='H-32A-WP06 - Debt Service'!J$24,'H-32A-WP06 - Debt Service'!J$27/12,0)),"-")</f>
        <v>0</v>
      </c>
      <c r="M99" s="269">
        <f>IFERROR(IF(-SUM(M$20:M98)+M$15&lt;0.000001,0,IF($C99&gt;='H-32A-WP06 - Debt Service'!L$24,'H-32A-WP06 - Debt Service'!L$27/12,0)),"-")</f>
        <v>0</v>
      </c>
      <c r="N99" s="269">
        <v>0</v>
      </c>
      <c r="O99" s="269">
        <v>0</v>
      </c>
      <c r="P99" s="269">
        <v>0</v>
      </c>
      <c r="Q99" s="269">
        <f>IFERROR(IF(-SUM(Q$20:Q98)+Q$15&lt;0.000001,0,IF($C99&gt;='H-32A-WP06 - Debt Service'!#REF!,'H-32A-WP06 - Debt Service'!#REF!/12,0)),"-")</f>
        <v>0</v>
      </c>
      <c r="R99" s="269"/>
      <c r="S99" s="269"/>
      <c r="T99" s="269"/>
      <c r="U99" s="269"/>
      <c r="V99" s="269"/>
      <c r="X99" s="260">
        <f t="shared" si="5"/>
        <v>2029</v>
      </c>
      <c r="Y99" s="281">
        <f t="shared" si="7"/>
        <v>47331</v>
      </c>
      <c r="Z99" s="281"/>
      <c r="AA99" s="269">
        <f>IFERROR(IF(-SUM(AA$20:AA98)+AA$15&lt;0.000001,0,IF($C99&gt;='H-32A-WP06 - Debt Service'!X$24,'H-32A-WP06 - Debt Service'!X$27/12,0)),"-")</f>
        <v>0</v>
      </c>
      <c r="AB99" s="269">
        <f>IFERROR(IF(-SUM(AB$20:AB98)+AB$15&lt;0.000001,0,IF($C99&gt;='H-32A-WP06 - Debt Service'!Y$24,'H-32A-WP06 - Debt Service'!Y$27/12,0)),"-")</f>
        <v>0</v>
      </c>
      <c r="AC99" s="269">
        <f>IFERROR(IF(-SUM(AC$20:AC98)+AC$15&lt;0.000001,0,IF($C99&gt;='H-32A-WP06 - Debt Service'!Z$24,'H-32A-WP06 - Debt Service'!Z$27/12,0)),"-")</f>
        <v>0</v>
      </c>
      <c r="AD99" s="269">
        <f>IFERROR(IF(-SUM(AD$20:AD98)+AD$15&lt;0.000001,0,IF($C99&gt;='H-32A-WP06 - Debt Service'!AA$24,'H-32A-WP06 - Debt Service'!AA$27/12,0)),"-")</f>
        <v>0</v>
      </c>
      <c r="AE99" s="269">
        <f>IFERROR(IF(-SUM(AE$20:AE98)+AE$15&lt;0.000001,0,IF($C99&gt;='H-32A-WP06 - Debt Service'!AB$24,'H-32A-WP06 - Debt Service'!AB$27/12,0)),"-")</f>
        <v>0</v>
      </c>
      <c r="AF99" s="269">
        <f>IFERROR(IF(-SUM(AF$20:AF98)+AF$15&lt;0.000001,0,IF($C99&gt;='H-32A-WP06 - Debt Service'!AC$24,'H-32A-WP06 - Debt Service'!AC$27/12,0)),"-")</f>
        <v>0</v>
      </c>
      <c r="AG99" s="269">
        <f>IFERROR(IF(-SUM(AG$20:AG98)+AG$15&lt;0.000001,0,IF($C99&gt;='H-32A-WP06 - Debt Service'!AD$24,'H-32A-WP06 - Debt Service'!AD$27/12,0)),"-")</f>
        <v>0</v>
      </c>
      <c r="AH99" s="269">
        <f>IFERROR(IF(-SUM(AH$20:AH98)+AH$15&lt;0.000001,0,IF($C99&gt;='H-32A-WP06 - Debt Service'!AE$24,'H-32A-WP06 - Debt Service'!AE$27/12,0)),"-")</f>
        <v>0</v>
      </c>
      <c r="AI99" s="269">
        <f>IFERROR(IF(-SUM(AI$20:AI98)+AI$15&lt;0.000001,0,IF($C99&gt;='H-32A-WP06 - Debt Service'!AF$24,'H-32A-WP06 - Debt Service'!AF$27/12,0)),"-")</f>
        <v>0</v>
      </c>
      <c r="AJ99" s="269">
        <f>IFERROR(IF(-SUM(AJ$20:AJ98)+AJ$15&lt;0.000001,0,IF($C99&gt;='H-32A-WP06 - Debt Service'!AG$24,'H-32A-WP06 - Debt Service'!AG$27/12,0)),"-")</f>
        <v>0</v>
      </c>
    </row>
    <row r="100" spans="2:36" hidden="1">
      <c r="B100" s="260">
        <f t="shared" si="4"/>
        <v>2029</v>
      </c>
      <c r="C100" s="281">
        <f t="shared" si="6"/>
        <v>47362</v>
      </c>
      <c r="D100" s="281"/>
      <c r="E100" s="269">
        <f>IFERROR(IF(-SUM(E$20:E99)+E$15&lt;0.000001,0,IF($C100&gt;='H-32A-WP06 - Debt Service'!C$24,'H-32A-WP06 - Debt Service'!C$27/12,0)),"-")</f>
        <v>0</v>
      </c>
      <c r="F100" s="269">
        <f>IFERROR(IF(-SUM(F$20:F99)+F$15&lt;0.000001,0,IF($C100&gt;='H-32A-WP06 - Debt Service'!D$24,'H-32A-WP06 - Debt Service'!D$27/12,0)),"-")</f>
        <v>0</v>
      </c>
      <c r="G100" s="269">
        <f>IFERROR(IF(-SUM(G$20:G99)+G$15&lt;0.000001,0,IF($C100&gt;='H-32A-WP06 - Debt Service'!E$24,'H-32A-WP06 - Debt Service'!E$27/12,0)),"-")</f>
        <v>0</v>
      </c>
      <c r="H100" s="269">
        <f>IFERROR(IF(-SUM(H$20:H99)+H$15&lt;0.000001,0,IF($C100&gt;='H-32A-WP06 - Debt Service'!F$24,'H-32A-WP06 - Debt Service'!F$27/12,0)),"-")</f>
        <v>0</v>
      </c>
      <c r="I100" s="269">
        <f>IFERROR(IF(-SUM(I$20:I99)+I$15&lt;0.000001,0,IF($C100&gt;='H-32A-WP06 - Debt Service'!G$24,'H-32A-WP06 - Debt Service'!#REF!/12,0)),"-")</f>
        <v>0</v>
      </c>
      <c r="J100" s="269">
        <f>IFERROR(IF(-SUM(J$20:J99)+J$15&lt;0.000001,0,IF($C100&gt;='H-32A-WP06 - Debt Service'!H$24,'H-32A-WP06 - Debt Service'!H$27/12,0)),"-")</f>
        <v>0</v>
      </c>
      <c r="K100" s="269">
        <f>IFERROR(IF(-SUM(K$20:K99)+K$15&lt;0.000001,0,IF($C100&gt;='H-32A-WP06 - Debt Service'!I$24,'H-32A-WP06 - Debt Service'!I$27/12,0)),"-")</f>
        <v>0</v>
      </c>
      <c r="L100" s="269">
        <f>IFERROR(IF(-SUM(L$20:L99)+L$15&lt;0.000001,0,IF($C100&gt;='H-32A-WP06 - Debt Service'!J$24,'H-32A-WP06 - Debt Service'!J$27/12,0)),"-")</f>
        <v>0</v>
      </c>
      <c r="M100" s="269">
        <f>IFERROR(IF(-SUM(M$20:M99)+M$15&lt;0.000001,0,IF($C100&gt;='H-32A-WP06 - Debt Service'!L$24,'H-32A-WP06 - Debt Service'!L$27/12,0)),"-")</f>
        <v>0</v>
      </c>
      <c r="N100" s="269">
        <v>0</v>
      </c>
      <c r="O100" s="269">
        <v>0</v>
      </c>
      <c r="P100" s="269">
        <v>0</v>
      </c>
      <c r="Q100" s="269">
        <f>IFERROR(IF(-SUM(Q$20:Q99)+Q$15&lt;0.000001,0,IF($C100&gt;='H-32A-WP06 - Debt Service'!#REF!,'H-32A-WP06 - Debt Service'!#REF!/12,0)),"-")</f>
        <v>0</v>
      </c>
      <c r="R100" s="269"/>
      <c r="S100" s="269"/>
      <c r="T100" s="269"/>
      <c r="U100" s="269"/>
      <c r="V100" s="269"/>
      <c r="X100" s="260">
        <f t="shared" si="5"/>
        <v>2029</v>
      </c>
      <c r="Y100" s="281">
        <f t="shared" si="7"/>
        <v>47362</v>
      </c>
      <c r="Z100" s="281"/>
      <c r="AA100" s="269">
        <f>IFERROR(IF(-SUM(AA$20:AA99)+AA$15&lt;0.000001,0,IF($C100&gt;='H-32A-WP06 - Debt Service'!X$24,'H-32A-WP06 - Debt Service'!X$27/12,0)),"-")</f>
        <v>0</v>
      </c>
      <c r="AB100" s="269">
        <f>IFERROR(IF(-SUM(AB$20:AB99)+AB$15&lt;0.000001,0,IF($C100&gt;='H-32A-WP06 - Debt Service'!Y$24,'H-32A-WP06 - Debt Service'!Y$27/12,0)),"-")</f>
        <v>0</v>
      </c>
      <c r="AC100" s="269">
        <f>IFERROR(IF(-SUM(AC$20:AC99)+AC$15&lt;0.000001,0,IF($C100&gt;='H-32A-WP06 - Debt Service'!Z$24,'H-32A-WP06 - Debt Service'!Z$27/12,0)),"-")</f>
        <v>0</v>
      </c>
      <c r="AD100" s="269">
        <f>IFERROR(IF(-SUM(AD$20:AD99)+AD$15&lt;0.000001,0,IF($C100&gt;='H-32A-WP06 - Debt Service'!AA$24,'H-32A-WP06 - Debt Service'!AA$27/12,0)),"-")</f>
        <v>0</v>
      </c>
      <c r="AE100" s="269">
        <f>IFERROR(IF(-SUM(AE$20:AE99)+AE$15&lt;0.000001,0,IF($C100&gt;='H-32A-WP06 - Debt Service'!AB$24,'H-32A-WP06 - Debt Service'!AB$27/12,0)),"-")</f>
        <v>0</v>
      </c>
      <c r="AF100" s="269">
        <f>IFERROR(IF(-SUM(AF$20:AF99)+AF$15&lt;0.000001,0,IF($C100&gt;='H-32A-WP06 - Debt Service'!AC$24,'H-32A-WP06 - Debt Service'!AC$27/12,0)),"-")</f>
        <v>0</v>
      </c>
      <c r="AG100" s="269">
        <f>IFERROR(IF(-SUM(AG$20:AG99)+AG$15&lt;0.000001,0,IF($C100&gt;='H-32A-WP06 - Debt Service'!AD$24,'H-32A-WP06 - Debt Service'!AD$27/12,0)),"-")</f>
        <v>0</v>
      </c>
      <c r="AH100" s="269">
        <f>IFERROR(IF(-SUM(AH$20:AH99)+AH$15&lt;0.000001,0,IF($C100&gt;='H-32A-WP06 - Debt Service'!AE$24,'H-32A-WP06 - Debt Service'!AE$27/12,0)),"-")</f>
        <v>0</v>
      </c>
      <c r="AI100" s="269">
        <f>IFERROR(IF(-SUM(AI$20:AI99)+AI$15&lt;0.000001,0,IF($C100&gt;='H-32A-WP06 - Debt Service'!AF$24,'H-32A-WP06 - Debt Service'!AF$27/12,0)),"-")</f>
        <v>0</v>
      </c>
      <c r="AJ100" s="269">
        <f>IFERROR(IF(-SUM(AJ$20:AJ99)+AJ$15&lt;0.000001,0,IF($C100&gt;='H-32A-WP06 - Debt Service'!AG$24,'H-32A-WP06 - Debt Service'!AG$27/12,0)),"-")</f>
        <v>0</v>
      </c>
    </row>
    <row r="101" spans="2:36" hidden="1">
      <c r="B101" s="260">
        <f t="shared" ref="B101:B164" si="8">YEAR(C101)</f>
        <v>2029</v>
      </c>
      <c r="C101" s="281">
        <f t="shared" si="6"/>
        <v>47392</v>
      </c>
      <c r="D101" s="281"/>
      <c r="E101" s="269">
        <f>IFERROR(IF(-SUM(E$20:E100)+E$15&lt;0.000001,0,IF($C101&gt;='H-32A-WP06 - Debt Service'!C$24,'H-32A-WP06 - Debt Service'!C$27/12,0)),"-")</f>
        <v>0</v>
      </c>
      <c r="F101" s="269">
        <f>IFERROR(IF(-SUM(F$20:F100)+F$15&lt;0.000001,0,IF($C101&gt;='H-32A-WP06 - Debt Service'!D$24,'H-32A-WP06 - Debt Service'!D$27/12,0)),"-")</f>
        <v>0</v>
      </c>
      <c r="G101" s="269">
        <f>IFERROR(IF(-SUM(G$20:G100)+G$15&lt;0.000001,0,IF($C101&gt;='H-32A-WP06 - Debt Service'!E$24,'H-32A-WP06 - Debt Service'!E$27/12,0)),"-")</f>
        <v>0</v>
      </c>
      <c r="H101" s="269">
        <f>IFERROR(IF(-SUM(H$20:H100)+H$15&lt;0.000001,0,IF($C101&gt;='H-32A-WP06 - Debt Service'!F$24,'H-32A-WP06 - Debt Service'!F$27/12,0)),"-")</f>
        <v>0</v>
      </c>
      <c r="I101" s="269">
        <f>IFERROR(IF(-SUM(I$20:I100)+I$15&lt;0.000001,0,IF($C101&gt;='H-32A-WP06 - Debt Service'!G$24,'H-32A-WP06 - Debt Service'!#REF!/12,0)),"-")</f>
        <v>0</v>
      </c>
      <c r="J101" s="269">
        <f>IFERROR(IF(-SUM(J$20:J100)+J$15&lt;0.000001,0,IF($C101&gt;='H-32A-WP06 - Debt Service'!H$24,'H-32A-WP06 - Debt Service'!H$27/12,0)),"-")</f>
        <v>0</v>
      </c>
      <c r="K101" s="269">
        <f>IFERROR(IF(-SUM(K$20:K100)+K$15&lt;0.000001,0,IF($C101&gt;='H-32A-WP06 - Debt Service'!I$24,'H-32A-WP06 - Debt Service'!I$27/12,0)),"-")</f>
        <v>0</v>
      </c>
      <c r="L101" s="269">
        <f>IFERROR(IF(-SUM(L$20:L100)+L$15&lt;0.000001,0,IF($C101&gt;='H-32A-WP06 - Debt Service'!J$24,'H-32A-WP06 - Debt Service'!J$27/12,0)),"-")</f>
        <v>0</v>
      </c>
      <c r="M101" s="269">
        <f>IFERROR(IF(-SUM(M$20:M100)+M$15&lt;0.000001,0,IF($C101&gt;='H-32A-WP06 - Debt Service'!L$24,'H-32A-WP06 - Debt Service'!L$27/12,0)),"-")</f>
        <v>0</v>
      </c>
      <c r="N101" s="269">
        <v>0</v>
      </c>
      <c r="O101" s="269">
        <v>0</v>
      </c>
      <c r="P101" s="269">
        <v>0</v>
      </c>
      <c r="Q101" s="269">
        <f>IFERROR(IF(-SUM(Q$20:Q100)+Q$15&lt;0.000001,0,IF($C101&gt;='H-32A-WP06 - Debt Service'!#REF!,'H-32A-WP06 - Debt Service'!#REF!/12,0)),"-")</f>
        <v>0</v>
      </c>
      <c r="R101" s="269"/>
      <c r="S101" s="269"/>
      <c r="T101" s="269"/>
      <c r="U101" s="269"/>
      <c r="V101" s="269"/>
      <c r="X101" s="260">
        <f t="shared" ref="X101:X164" si="9">YEAR(Y101)</f>
        <v>2029</v>
      </c>
      <c r="Y101" s="281">
        <f t="shared" si="7"/>
        <v>47392</v>
      </c>
      <c r="Z101" s="281"/>
      <c r="AA101" s="269">
        <f>IFERROR(IF(-SUM(AA$20:AA100)+AA$15&lt;0.000001,0,IF($C101&gt;='H-32A-WP06 - Debt Service'!X$24,'H-32A-WP06 - Debt Service'!X$27/12,0)),"-")</f>
        <v>0</v>
      </c>
      <c r="AB101" s="269">
        <f>IFERROR(IF(-SUM(AB$20:AB100)+AB$15&lt;0.000001,0,IF($C101&gt;='H-32A-WP06 - Debt Service'!Y$24,'H-32A-WP06 - Debt Service'!Y$27/12,0)),"-")</f>
        <v>0</v>
      </c>
      <c r="AC101" s="269">
        <f>IFERROR(IF(-SUM(AC$20:AC100)+AC$15&lt;0.000001,0,IF($C101&gt;='H-32A-WP06 - Debt Service'!Z$24,'H-32A-WP06 - Debt Service'!Z$27/12,0)),"-")</f>
        <v>0</v>
      </c>
      <c r="AD101" s="269">
        <f>IFERROR(IF(-SUM(AD$20:AD100)+AD$15&lt;0.000001,0,IF($C101&gt;='H-32A-WP06 - Debt Service'!AA$24,'H-32A-WP06 - Debt Service'!AA$27/12,0)),"-")</f>
        <v>0</v>
      </c>
      <c r="AE101" s="269">
        <f>IFERROR(IF(-SUM(AE$20:AE100)+AE$15&lt;0.000001,0,IF($C101&gt;='H-32A-WP06 - Debt Service'!AB$24,'H-32A-WP06 - Debt Service'!AB$27/12,0)),"-")</f>
        <v>0</v>
      </c>
      <c r="AF101" s="269">
        <f>IFERROR(IF(-SUM(AF$20:AF100)+AF$15&lt;0.000001,0,IF($C101&gt;='H-32A-WP06 - Debt Service'!AC$24,'H-32A-WP06 - Debt Service'!AC$27/12,0)),"-")</f>
        <v>0</v>
      </c>
      <c r="AG101" s="269">
        <f>IFERROR(IF(-SUM(AG$20:AG100)+AG$15&lt;0.000001,0,IF($C101&gt;='H-32A-WP06 - Debt Service'!AD$24,'H-32A-WP06 - Debt Service'!AD$27/12,0)),"-")</f>
        <v>0</v>
      </c>
      <c r="AH101" s="269">
        <f>IFERROR(IF(-SUM(AH$20:AH100)+AH$15&lt;0.000001,0,IF($C101&gt;='H-32A-WP06 - Debt Service'!AE$24,'H-32A-WP06 - Debt Service'!AE$27/12,0)),"-")</f>
        <v>0</v>
      </c>
      <c r="AI101" s="269">
        <f>IFERROR(IF(-SUM(AI$20:AI100)+AI$15&lt;0.000001,0,IF($C101&gt;='H-32A-WP06 - Debt Service'!AF$24,'H-32A-WP06 - Debt Service'!AF$27/12,0)),"-")</f>
        <v>0</v>
      </c>
      <c r="AJ101" s="269">
        <f>IFERROR(IF(-SUM(AJ$20:AJ100)+AJ$15&lt;0.000001,0,IF($C101&gt;='H-32A-WP06 - Debt Service'!AG$24,'H-32A-WP06 - Debt Service'!AG$27/12,0)),"-")</f>
        <v>0</v>
      </c>
    </row>
    <row r="102" spans="2:36" hidden="1">
      <c r="B102" s="260">
        <f t="shared" si="8"/>
        <v>2029</v>
      </c>
      <c r="C102" s="281">
        <f t="shared" ref="C102:C165" si="10">EOMONTH(C101,0)+1</f>
        <v>47423</v>
      </c>
      <c r="D102" s="281"/>
      <c r="E102" s="269">
        <f>IFERROR(IF(-SUM(E$20:E101)+E$15&lt;0.000001,0,IF($C102&gt;='H-32A-WP06 - Debt Service'!C$24,'H-32A-WP06 - Debt Service'!C$27/12,0)),"-")</f>
        <v>0</v>
      </c>
      <c r="F102" s="269">
        <f>IFERROR(IF(-SUM(F$20:F101)+F$15&lt;0.000001,0,IF($C102&gt;='H-32A-WP06 - Debt Service'!D$24,'H-32A-WP06 - Debt Service'!D$27/12,0)),"-")</f>
        <v>0</v>
      </c>
      <c r="G102" s="269">
        <f>IFERROR(IF(-SUM(G$20:G101)+G$15&lt;0.000001,0,IF($C102&gt;='H-32A-WP06 - Debt Service'!E$24,'H-32A-WP06 - Debt Service'!E$27/12,0)),"-")</f>
        <v>0</v>
      </c>
      <c r="H102" s="269">
        <f>IFERROR(IF(-SUM(H$20:H101)+H$15&lt;0.000001,0,IF($C102&gt;='H-32A-WP06 - Debt Service'!F$24,'H-32A-WP06 - Debt Service'!F$27/12,0)),"-")</f>
        <v>0</v>
      </c>
      <c r="I102" s="269">
        <f>IFERROR(IF(-SUM(I$20:I101)+I$15&lt;0.000001,0,IF($C102&gt;='H-32A-WP06 - Debt Service'!G$24,'H-32A-WP06 - Debt Service'!#REF!/12,0)),"-")</f>
        <v>0</v>
      </c>
      <c r="J102" s="269">
        <f>IFERROR(IF(-SUM(J$20:J101)+J$15&lt;0.000001,0,IF($C102&gt;='H-32A-WP06 - Debt Service'!H$24,'H-32A-WP06 - Debt Service'!H$27/12,0)),"-")</f>
        <v>0</v>
      </c>
      <c r="K102" s="269">
        <f>IFERROR(IF(-SUM(K$20:K101)+K$15&lt;0.000001,0,IF($C102&gt;='H-32A-WP06 - Debt Service'!I$24,'H-32A-WP06 - Debt Service'!I$27/12,0)),"-")</f>
        <v>0</v>
      </c>
      <c r="L102" s="269">
        <f>IFERROR(IF(-SUM(L$20:L101)+L$15&lt;0.000001,0,IF($C102&gt;='H-32A-WP06 - Debt Service'!J$24,'H-32A-WP06 - Debt Service'!J$27/12,0)),"-")</f>
        <v>0</v>
      </c>
      <c r="M102" s="269">
        <f>IFERROR(IF(-SUM(M$20:M101)+M$15&lt;0.000001,0,IF($C102&gt;='H-32A-WP06 - Debt Service'!L$24,'H-32A-WP06 - Debt Service'!L$27/12,0)),"-")</f>
        <v>0</v>
      </c>
      <c r="N102" s="269">
        <v>0</v>
      </c>
      <c r="O102" s="269">
        <v>0</v>
      </c>
      <c r="P102" s="269">
        <v>0</v>
      </c>
      <c r="Q102" s="269">
        <f>IFERROR(IF(-SUM(Q$20:Q101)+Q$15&lt;0.000001,0,IF($C102&gt;='H-32A-WP06 - Debt Service'!#REF!,'H-32A-WP06 - Debt Service'!#REF!/12,0)),"-")</f>
        <v>0</v>
      </c>
      <c r="R102" s="269"/>
      <c r="S102" s="269"/>
      <c r="T102" s="269"/>
      <c r="U102" s="269"/>
      <c r="V102" s="269"/>
      <c r="X102" s="260">
        <f t="shared" si="9"/>
        <v>2029</v>
      </c>
      <c r="Y102" s="281">
        <f t="shared" ref="Y102:Y165" si="11">EOMONTH(Y101,0)+1</f>
        <v>47423</v>
      </c>
      <c r="Z102" s="281"/>
      <c r="AA102" s="269">
        <f>IFERROR(IF(-SUM(AA$20:AA101)+AA$15&lt;0.000001,0,IF($C102&gt;='H-32A-WP06 - Debt Service'!X$24,'H-32A-WP06 - Debt Service'!X$27/12,0)),"-")</f>
        <v>0</v>
      </c>
      <c r="AB102" s="269">
        <f>IFERROR(IF(-SUM(AB$20:AB101)+AB$15&lt;0.000001,0,IF($C102&gt;='H-32A-WP06 - Debt Service'!Y$24,'H-32A-WP06 - Debt Service'!Y$27/12,0)),"-")</f>
        <v>0</v>
      </c>
      <c r="AC102" s="269">
        <f>IFERROR(IF(-SUM(AC$20:AC101)+AC$15&lt;0.000001,0,IF($C102&gt;='H-32A-WP06 - Debt Service'!Z$24,'H-32A-WP06 - Debt Service'!Z$27/12,0)),"-")</f>
        <v>0</v>
      </c>
      <c r="AD102" s="269">
        <f>IFERROR(IF(-SUM(AD$20:AD101)+AD$15&lt;0.000001,0,IF($C102&gt;='H-32A-WP06 - Debt Service'!AA$24,'H-32A-WP06 - Debt Service'!AA$27/12,0)),"-")</f>
        <v>0</v>
      </c>
      <c r="AE102" s="269">
        <f>IFERROR(IF(-SUM(AE$20:AE101)+AE$15&lt;0.000001,0,IF($C102&gt;='H-32A-WP06 - Debt Service'!AB$24,'H-32A-WP06 - Debt Service'!AB$27/12,0)),"-")</f>
        <v>0</v>
      </c>
      <c r="AF102" s="269">
        <f>IFERROR(IF(-SUM(AF$20:AF101)+AF$15&lt;0.000001,0,IF($C102&gt;='H-32A-WP06 - Debt Service'!AC$24,'H-32A-WP06 - Debt Service'!AC$27/12,0)),"-")</f>
        <v>0</v>
      </c>
      <c r="AG102" s="269">
        <f>IFERROR(IF(-SUM(AG$20:AG101)+AG$15&lt;0.000001,0,IF($C102&gt;='H-32A-WP06 - Debt Service'!AD$24,'H-32A-WP06 - Debt Service'!AD$27/12,0)),"-")</f>
        <v>0</v>
      </c>
      <c r="AH102" s="269">
        <f>IFERROR(IF(-SUM(AH$20:AH101)+AH$15&lt;0.000001,0,IF($C102&gt;='H-32A-WP06 - Debt Service'!AE$24,'H-32A-WP06 - Debt Service'!AE$27/12,0)),"-")</f>
        <v>0</v>
      </c>
      <c r="AI102" s="269">
        <f>IFERROR(IF(-SUM(AI$20:AI101)+AI$15&lt;0.000001,0,IF($C102&gt;='H-32A-WP06 - Debt Service'!AF$24,'H-32A-WP06 - Debt Service'!AF$27/12,0)),"-")</f>
        <v>0</v>
      </c>
      <c r="AJ102" s="269">
        <f>IFERROR(IF(-SUM(AJ$20:AJ101)+AJ$15&lt;0.000001,0,IF($C102&gt;='H-32A-WP06 - Debt Service'!AG$24,'H-32A-WP06 - Debt Service'!AG$27/12,0)),"-")</f>
        <v>0</v>
      </c>
    </row>
    <row r="103" spans="2:36" hidden="1">
      <c r="B103" s="260">
        <f t="shared" si="8"/>
        <v>2029</v>
      </c>
      <c r="C103" s="281">
        <f t="shared" si="10"/>
        <v>47453</v>
      </c>
      <c r="D103" s="281"/>
      <c r="E103" s="269">
        <f>IFERROR(IF(-SUM(E$20:E102)+E$15&lt;0.000001,0,IF($C103&gt;='H-32A-WP06 - Debt Service'!C$24,'H-32A-WP06 - Debt Service'!C$27/12,0)),"-")</f>
        <v>0</v>
      </c>
      <c r="F103" s="269">
        <f>IFERROR(IF(-SUM(F$20:F102)+F$15&lt;0.000001,0,IF($C103&gt;='H-32A-WP06 - Debt Service'!D$24,'H-32A-WP06 - Debt Service'!D$27/12,0)),"-")</f>
        <v>0</v>
      </c>
      <c r="G103" s="269">
        <f>IFERROR(IF(-SUM(G$20:G102)+G$15&lt;0.000001,0,IF($C103&gt;='H-32A-WP06 - Debt Service'!E$24,'H-32A-WP06 - Debt Service'!E$27/12,0)),"-")</f>
        <v>0</v>
      </c>
      <c r="H103" s="269">
        <f>IFERROR(IF(-SUM(H$20:H102)+H$15&lt;0.000001,0,IF($C103&gt;='H-32A-WP06 - Debt Service'!F$24,'H-32A-WP06 - Debt Service'!F$27/12,0)),"-")</f>
        <v>0</v>
      </c>
      <c r="I103" s="269">
        <f>IFERROR(IF(-SUM(I$20:I102)+I$15&lt;0.000001,0,IF($C103&gt;='H-32A-WP06 - Debt Service'!G$24,'H-32A-WP06 - Debt Service'!#REF!/12,0)),"-")</f>
        <v>0</v>
      </c>
      <c r="J103" s="269">
        <f>IFERROR(IF(-SUM(J$20:J102)+J$15&lt;0.000001,0,IF($C103&gt;='H-32A-WP06 - Debt Service'!H$24,'H-32A-WP06 - Debt Service'!H$27/12,0)),"-")</f>
        <v>0</v>
      </c>
      <c r="K103" s="269">
        <f>IFERROR(IF(-SUM(K$20:K102)+K$15&lt;0.000001,0,IF($C103&gt;='H-32A-WP06 - Debt Service'!I$24,'H-32A-WP06 - Debt Service'!I$27/12,0)),"-")</f>
        <v>0</v>
      </c>
      <c r="L103" s="269">
        <f>IFERROR(IF(-SUM(L$20:L102)+L$15&lt;0.000001,0,IF($C103&gt;='H-32A-WP06 - Debt Service'!J$24,'H-32A-WP06 - Debt Service'!J$27/12,0)),"-")</f>
        <v>0</v>
      </c>
      <c r="M103" s="269">
        <f>IFERROR(IF(-SUM(M$20:M102)+M$15&lt;0.000001,0,IF($C103&gt;='H-32A-WP06 - Debt Service'!L$24,'H-32A-WP06 - Debt Service'!L$27/12,0)),"-")</f>
        <v>0</v>
      </c>
      <c r="N103" s="269">
        <v>0</v>
      </c>
      <c r="O103" s="269">
        <v>0</v>
      </c>
      <c r="P103" s="269">
        <v>0</v>
      </c>
      <c r="Q103" s="269">
        <f>IFERROR(IF(-SUM(Q$20:Q102)+Q$15&lt;0.000001,0,IF($C103&gt;='H-32A-WP06 - Debt Service'!#REF!,'H-32A-WP06 - Debt Service'!#REF!/12,0)),"-")</f>
        <v>0</v>
      </c>
      <c r="R103" s="269"/>
      <c r="S103" s="269"/>
      <c r="T103" s="269"/>
      <c r="U103" s="269"/>
      <c r="V103" s="269"/>
      <c r="X103" s="260">
        <f t="shared" si="9"/>
        <v>2029</v>
      </c>
      <c r="Y103" s="281">
        <f t="shared" si="11"/>
        <v>47453</v>
      </c>
      <c r="Z103" s="281"/>
      <c r="AA103" s="269">
        <f>IFERROR(IF(-SUM(AA$20:AA102)+AA$15&lt;0.000001,0,IF($C103&gt;='H-32A-WP06 - Debt Service'!X$24,'H-32A-WP06 - Debt Service'!X$27/12,0)),"-")</f>
        <v>0</v>
      </c>
      <c r="AB103" s="269">
        <f>IFERROR(IF(-SUM(AB$20:AB102)+AB$15&lt;0.000001,0,IF($C103&gt;='H-32A-WP06 - Debt Service'!Y$24,'H-32A-WP06 - Debt Service'!Y$27/12,0)),"-")</f>
        <v>0</v>
      </c>
      <c r="AC103" s="269">
        <f>IFERROR(IF(-SUM(AC$20:AC102)+AC$15&lt;0.000001,0,IF($C103&gt;='H-32A-WP06 - Debt Service'!Z$24,'H-32A-WP06 - Debt Service'!Z$27/12,0)),"-")</f>
        <v>0</v>
      </c>
      <c r="AD103" s="269">
        <f>IFERROR(IF(-SUM(AD$20:AD102)+AD$15&lt;0.000001,0,IF($C103&gt;='H-32A-WP06 - Debt Service'!AA$24,'H-32A-WP06 - Debt Service'!AA$27/12,0)),"-")</f>
        <v>0</v>
      </c>
      <c r="AE103" s="269">
        <f>IFERROR(IF(-SUM(AE$20:AE102)+AE$15&lt;0.000001,0,IF($C103&gt;='H-32A-WP06 - Debt Service'!AB$24,'H-32A-WP06 - Debt Service'!AB$27/12,0)),"-")</f>
        <v>0</v>
      </c>
      <c r="AF103" s="269">
        <f>IFERROR(IF(-SUM(AF$20:AF102)+AF$15&lt;0.000001,0,IF($C103&gt;='H-32A-WP06 - Debt Service'!AC$24,'H-32A-WP06 - Debt Service'!AC$27/12,0)),"-")</f>
        <v>0</v>
      </c>
      <c r="AG103" s="269">
        <f>IFERROR(IF(-SUM(AG$20:AG102)+AG$15&lt;0.000001,0,IF($C103&gt;='H-32A-WP06 - Debt Service'!AD$24,'H-32A-WP06 - Debt Service'!AD$27/12,0)),"-")</f>
        <v>0</v>
      </c>
      <c r="AH103" s="269">
        <f>IFERROR(IF(-SUM(AH$20:AH102)+AH$15&lt;0.000001,0,IF($C103&gt;='H-32A-WP06 - Debt Service'!AE$24,'H-32A-WP06 - Debt Service'!AE$27/12,0)),"-")</f>
        <v>0</v>
      </c>
      <c r="AI103" s="269">
        <f>IFERROR(IF(-SUM(AI$20:AI102)+AI$15&lt;0.000001,0,IF($C103&gt;='H-32A-WP06 - Debt Service'!AF$24,'H-32A-WP06 - Debt Service'!AF$27/12,0)),"-")</f>
        <v>0</v>
      </c>
      <c r="AJ103" s="269">
        <f>IFERROR(IF(-SUM(AJ$20:AJ102)+AJ$15&lt;0.000001,0,IF($C103&gt;='H-32A-WP06 - Debt Service'!AG$24,'H-32A-WP06 - Debt Service'!AG$27/12,0)),"-")</f>
        <v>0</v>
      </c>
    </row>
    <row r="104" spans="2:36" hidden="1">
      <c r="B104" s="260">
        <f t="shared" si="8"/>
        <v>2030</v>
      </c>
      <c r="C104" s="281">
        <f t="shared" si="10"/>
        <v>47484</v>
      </c>
      <c r="D104" s="281"/>
      <c r="E104" s="269">
        <f>IFERROR(IF(-SUM(E$20:E103)+E$15&lt;0.000001,0,IF($C104&gt;='H-32A-WP06 - Debt Service'!C$24,'H-32A-WP06 - Debt Service'!C$27/12,0)),"-")</f>
        <v>0</v>
      </c>
      <c r="F104" s="269">
        <f>IFERROR(IF(-SUM(F$20:F103)+F$15&lt;0.000001,0,IF($C104&gt;='H-32A-WP06 - Debt Service'!D$24,'H-32A-WP06 - Debt Service'!D$27/12,0)),"-")</f>
        <v>0</v>
      </c>
      <c r="G104" s="269">
        <f>IFERROR(IF(-SUM(G$20:G103)+G$15&lt;0.000001,0,IF($C104&gt;='H-32A-WP06 - Debt Service'!E$24,'H-32A-WP06 - Debt Service'!E$27/12,0)),"-")</f>
        <v>0</v>
      </c>
      <c r="H104" s="269">
        <f>IFERROR(IF(-SUM(H$20:H103)+H$15&lt;0.000001,0,IF($C104&gt;='H-32A-WP06 - Debt Service'!F$24,'H-32A-WP06 - Debt Service'!F$27/12,0)),"-")</f>
        <v>0</v>
      </c>
      <c r="I104" s="269">
        <f>IFERROR(IF(-SUM(I$20:I103)+I$15&lt;0.000001,0,IF($C104&gt;='H-32A-WP06 - Debt Service'!G$24,'H-32A-WP06 - Debt Service'!#REF!/12,0)),"-")</f>
        <v>0</v>
      </c>
      <c r="J104" s="269">
        <f>IFERROR(IF(-SUM(J$20:J103)+J$15&lt;0.000001,0,IF($C104&gt;='H-32A-WP06 - Debt Service'!H$24,'H-32A-WP06 - Debt Service'!H$27/12,0)),"-")</f>
        <v>0</v>
      </c>
      <c r="K104" s="269">
        <f>IFERROR(IF(-SUM(K$20:K103)+K$15&lt;0.000001,0,IF($C104&gt;='H-32A-WP06 - Debt Service'!I$24,'H-32A-WP06 - Debt Service'!I$27/12,0)),"-")</f>
        <v>0</v>
      </c>
      <c r="L104" s="269">
        <f>IFERROR(IF(-SUM(L$20:L103)+L$15&lt;0.000001,0,IF($C104&gt;='H-32A-WP06 - Debt Service'!J$24,'H-32A-WP06 - Debt Service'!J$27/12,0)),"-")</f>
        <v>0</v>
      </c>
      <c r="M104" s="269">
        <f>IFERROR(IF(-SUM(M$20:M103)+M$15&lt;0.000001,0,IF($C104&gt;='H-32A-WP06 - Debt Service'!L$24,'H-32A-WP06 - Debt Service'!L$27/12,0)),"-")</f>
        <v>0</v>
      </c>
      <c r="N104" s="269">
        <v>0</v>
      </c>
      <c r="O104" s="269">
        <v>0</v>
      </c>
      <c r="P104" s="269">
        <v>0</v>
      </c>
      <c r="Q104" s="269">
        <f>IFERROR(IF(-SUM(Q$20:Q103)+Q$15&lt;0.000001,0,IF($C104&gt;='H-32A-WP06 - Debt Service'!#REF!,'H-32A-WP06 - Debt Service'!#REF!/12,0)),"-")</f>
        <v>0</v>
      </c>
      <c r="R104" s="269"/>
      <c r="S104" s="269"/>
      <c r="T104" s="269"/>
      <c r="U104" s="269"/>
      <c r="V104" s="269"/>
      <c r="X104" s="260">
        <f t="shared" si="9"/>
        <v>2030</v>
      </c>
      <c r="Y104" s="281">
        <f t="shared" si="11"/>
        <v>47484</v>
      </c>
      <c r="Z104" s="281"/>
      <c r="AA104" s="269">
        <f>IFERROR(IF(-SUM(AA$20:AA103)+AA$15&lt;0.000001,0,IF($C104&gt;='H-32A-WP06 - Debt Service'!X$24,'H-32A-WP06 - Debt Service'!X$27/12,0)),"-")</f>
        <v>0</v>
      </c>
      <c r="AB104" s="269">
        <f>IFERROR(IF(-SUM(AB$20:AB103)+AB$15&lt;0.000001,0,IF($C104&gt;='H-32A-WP06 - Debt Service'!Y$24,'H-32A-WP06 - Debt Service'!Y$27/12,0)),"-")</f>
        <v>0</v>
      </c>
      <c r="AC104" s="269">
        <f>IFERROR(IF(-SUM(AC$20:AC103)+AC$15&lt;0.000001,0,IF($C104&gt;='H-32A-WP06 - Debt Service'!Z$24,'H-32A-WP06 - Debt Service'!Z$27/12,0)),"-")</f>
        <v>0</v>
      </c>
      <c r="AD104" s="269">
        <f>IFERROR(IF(-SUM(AD$20:AD103)+AD$15&lt;0.000001,0,IF($C104&gt;='H-32A-WP06 - Debt Service'!AA$24,'H-32A-WP06 - Debt Service'!AA$27/12,0)),"-")</f>
        <v>0</v>
      </c>
      <c r="AE104" s="269">
        <f>IFERROR(IF(-SUM(AE$20:AE103)+AE$15&lt;0.000001,0,IF($C104&gt;='H-32A-WP06 - Debt Service'!AB$24,'H-32A-WP06 - Debt Service'!AB$27/12,0)),"-")</f>
        <v>0</v>
      </c>
      <c r="AF104" s="269">
        <f>IFERROR(IF(-SUM(AF$20:AF103)+AF$15&lt;0.000001,0,IF($C104&gt;='H-32A-WP06 - Debt Service'!AC$24,'H-32A-WP06 - Debt Service'!AC$27/12,0)),"-")</f>
        <v>0</v>
      </c>
      <c r="AG104" s="269">
        <f>IFERROR(IF(-SUM(AG$20:AG103)+AG$15&lt;0.000001,0,IF($C104&gt;='H-32A-WP06 - Debt Service'!AD$24,'H-32A-WP06 - Debt Service'!AD$27/12,0)),"-")</f>
        <v>0</v>
      </c>
      <c r="AH104" s="269">
        <f>IFERROR(IF(-SUM(AH$20:AH103)+AH$15&lt;0.000001,0,IF($C104&gt;='H-32A-WP06 - Debt Service'!AE$24,'H-32A-WP06 - Debt Service'!AE$27/12,0)),"-")</f>
        <v>0</v>
      </c>
      <c r="AI104" s="269">
        <f>IFERROR(IF(-SUM(AI$20:AI103)+AI$15&lt;0.000001,0,IF($C104&gt;='H-32A-WP06 - Debt Service'!AF$24,'H-32A-WP06 - Debt Service'!AF$27/12,0)),"-")</f>
        <v>0</v>
      </c>
      <c r="AJ104" s="269">
        <f>IFERROR(IF(-SUM(AJ$20:AJ103)+AJ$15&lt;0.000001,0,IF($C104&gt;='H-32A-WP06 - Debt Service'!AG$24,'H-32A-WP06 - Debt Service'!AG$27/12,0)),"-")</f>
        <v>0</v>
      </c>
    </row>
    <row r="105" spans="2:36" hidden="1">
      <c r="B105" s="260">
        <f t="shared" si="8"/>
        <v>2030</v>
      </c>
      <c r="C105" s="281">
        <f t="shared" si="10"/>
        <v>47515</v>
      </c>
      <c r="D105" s="281"/>
      <c r="E105" s="269">
        <f>IFERROR(IF(-SUM(E$20:E104)+E$15&lt;0.000001,0,IF($C105&gt;='H-32A-WP06 - Debt Service'!C$24,'H-32A-WP06 - Debt Service'!C$27/12,0)),"-")</f>
        <v>0</v>
      </c>
      <c r="F105" s="269">
        <f>IFERROR(IF(-SUM(F$20:F104)+F$15&lt;0.000001,0,IF($C105&gt;='H-32A-WP06 - Debt Service'!D$24,'H-32A-WP06 - Debt Service'!D$27/12,0)),"-")</f>
        <v>0</v>
      </c>
      <c r="G105" s="269">
        <f>IFERROR(IF(-SUM(G$20:G104)+G$15&lt;0.000001,0,IF($C105&gt;='H-32A-WP06 - Debt Service'!E$24,'H-32A-WP06 - Debt Service'!E$27/12,0)),"-")</f>
        <v>0</v>
      </c>
      <c r="H105" s="269">
        <f>IFERROR(IF(-SUM(H$20:H104)+H$15&lt;0.000001,0,IF($C105&gt;='H-32A-WP06 - Debt Service'!F$24,'H-32A-WP06 - Debt Service'!F$27/12,0)),"-")</f>
        <v>0</v>
      </c>
      <c r="I105" s="269">
        <f>IFERROR(IF(-SUM(I$20:I104)+I$15&lt;0.000001,0,IF($C105&gt;='H-32A-WP06 - Debt Service'!G$24,'H-32A-WP06 - Debt Service'!#REF!/12,0)),"-")</f>
        <v>0</v>
      </c>
      <c r="J105" s="269">
        <f>IFERROR(IF(-SUM(J$20:J104)+J$15&lt;0.000001,0,IF($C105&gt;='H-32A-WP06 - Debt Service'!H$24,'H-32A-WP06 - Debt Service'!H$27/12,0)),"-")</f>
        <v>0</v>
      </c>
      <c r="K105" s="269">
        <f>IFERROR(IF(-SUM(K$20:K104)+K$15&lt;0.000001,0,IF($C105&gt;='H-32A-WP06 - Debt Service'!I$24,'H-32A-WP06 - Debt Service'!I$27/12,0)),"-")</f>
        <v>0</v>
      </c>
      <c r="L105" s="269">
        <f>IFERROR(IF(-SUM(L$20:L104)+L$15&lt;0.000001,0,IF($C105&gt;='H-32A-WP06 - Debt Service'!J$24,'H-32A-WP06 - Debt Service'!J$27/12,0)),"-")</f>
        <v>0</v>
      </c>
      <c r="M105" s="269">
        <f>IFERROR(IF(-SUM(M$20:M104)+M$15&lt;0.000001,0,IF($C105&gt;='H-32A-WP06 - Debt Service'!L$24,'H-32A-WP06 - Debt Service'!L$27/12,0)),"-")</f>
        <v>0</v>
      </c>
      <c r="N105" s="269">
        <v>0</v>
      </c>
      <c r="O105" s="269">
        <v>0</v>
      </c>
      <c r="P105" s="269">
        <v>0</v>
      </c>
      <c r="Q105" s="269">
        <f>IFERROR(IF(-SUM(Q$20:Q104)+Q$15&lt;0.000001,0,IF($C105&gt;='H-32A-WP06 - Debt Service'!#REF!,'H-32A-WP06 - Debt Service'!#REF!/12,0)),"-")</f>
        <v>0</v>
      </c>
      <c r="R105" s="269"/>
      <c r="S105" s="269"/>
      <c r="T105" s="269"/>
      <c r="U105" s="269"/>
      <c r="V105" s="269"/>
      <c r="X105" s="260">
        <f t="shared" si="9"/>
        <v>2030</v>
      </c>
      <c r="Y105" s="281">
        <f t="shared" si="11"/>
        <v>47515</v>
      </c>
      <c r="Z105" s="281"/>
      <c r="AA105" s="269">
        <f>IFERROR(IF(-SUM(AA$20:AA104)+AA$15&lt;0.000001,0,IF($C105&gt;='H-32A-WP06 - Debt Service'!X$24,'H-32A-WP06 - Debt Service'!X$27/12,0)),"-")</f>
        <v>0</v>
      </c>
      <c r="AB105" s="269">
        <f>IFERROR(IF(-SUM(AB$20:AB104)+AB$15&lt;0.000001,0,IF($C105&gt;='H-32A-WP06 - Debt Service'!Y$24,'H-32A-WP06 - Debt Service'!Y$27/12,0)),"-")</f>
        <v>0</v>
      </c>
      <c r="AC105" s="269">
        <f>IFERROR(IF(-SUM(AC$20:AC104)+AC$15&lt;0.000001,0,IF($C105&gt;='H-32A-WP06 - Debt Service'!Z$24,'H-32A-WP06 - Debt Service'!Z$27/12,0)),"-")</f>
        <v>0</v>
      </c>
      <c r="AD105" s="269">
        <f>IFERROR(IF(-SUM(AD$20:AD104)+AD$15&lt;0.000001,0,IF($C105&gt;='H-32A-WP06 - Debt Service'!AA$24,'H-32A-WP06 - Debt Service'!AA$27/12,0)),"-")</f>
        <v>0</v>
      </c>
      <c r="AE105" s="269">
        <f>IFERROR(IF(-SUM(AE$20:AE104)+AE$15&lt;0.000001,0,IF($C105&gt;='H-32A-WP06 - Debt Service'!AB$24,'H-32A-WP06 - Debt Service'!AB$27/12,0)),"-")</f>
        <v>0</v>
      </c>
      <c r="AF105" s="269">
        <f>IFERROR(IF(-SUM(AF$20:AF104)+AF$15&lt;0.000001,0,IF($C105&gt;='H-32A-WP06 - Debt Service'!AC$24,'H-32A-WP06 - Debt Service'!AC$27/12,0)),"-")</f>
        <v>0</v>
      </c>
      <c r="AG105" s="269">
        <f>IFERROR(IF(-SUM(AG$20:AG104)+AG$15&lt;0.000001,0,IF($C105&gt;='H-32A-WP06 - Debt Service'!AD$24,'H-32A-WP06 - Debt Service'!AD$27/12,0)),"-")</f>
        <v>0</v>
      </c>
      <c r="AH105" s="269">
        <f>IFERROR(IF(-SUM(AH$20:AH104)+AH$15&lt;0.000001,0,IF($C105&gt;='H-32A-WP06 - Debt Service'!AE$24,'H-32A-WP06 - Debt Service'!AE$27/12,0)),"-")</f>
        <v>0</v>
      </c>
      <c r="AI105" s="269">
        <f>IFERROR(IF(-SUM(AI$20:AI104)+AI$15&lt;0.000001,0,IF($C105&gt;='H-32A-WP06 - Debt Service'!AF$24,'H-32A-WP06 - Debt Service'!AF$27/12,0)),"-")</f>
        <v>0</v>
      </c>
      <c r="AJ105" s="269">
        <f>IFERROR(IF(-SUM(AJ$20:AJ104)+AJ$15&lt;0.000001,0,IF($C105&gt;='H-32A-WP06 - Debt Service'!AG$24,'H-32A-WP06 - Debt Service'!AG$27/12,0)),"-")</f>
        <v>0</v>
      </c>
    </row>
    <row r="106" spans="2:36" hidden="1">
      <c r="B106" s="260">
        <f t="shared" si="8"/>
        <v>2030</v>
      </c>
      <c r="C106" s="281">
        <f t="shared" si="10"/>
        <v>47543</v>
      </c>
      <c r="D106" s="281"/>
      <c r="E106" s="269">
        <f>IFERROR(IF(-SUM(E$20:E105)+E$15&lt;0.000001,0,IF($C106&gt;='H-32A-WP06 - Debt Service'!C$24,'H-32A-WP06 - Debt Service'!C$27/12,0)),"-")</f>
        <v>0</v>
      </c>
      <c r="F106" s="269">
        <f>IFERROR(IF(-SUM(F$20:F105)+F$15&lt;0.000001,0,IF($C106&gt;='H-32A-WP06 - Debt Service'!D$24,'H-32A-WP06 - Debt Service'!D$27/12,0)),"-")</f>
        <v>0</v>
      </c>
      <c r="G106" s="269">
        <f>IFERROR(IF(-SUM(G$20:G105)+G$15&lt;0.000001,0,IF($C106&gt;='H-32A-WP06 - Debt Service'!E$24,'H-32A-WP06 - Debt Service'!E$27/12,0)),"-")</f>
        <v>0</v>
      </c>
      <c r="H106" s="269">
        <f>IFERROR(IF(-SUM(H$20:H105)+H$15&lt;0.000001,0,IF($C106&gt;='H-32A-WP06 - Debt Service'!F$24,'H-32A-WP06 - Debt Service'!F$27/12,0)),"-")</f>
        <v>0</v>
      </c>
      <c r="I106" s="269">
        <f>IFERROR(IF(-SUM(I$20:I105)+I$15&lt;0.000001,0,IF($C106&gt;='H-32A-WP06 - Debt Service'!G$24,'H-32A-WP06 - Debt Service'!#REF!/12,0)),"-")</f>
        <v>0</v>
      </c>
      <c r="J106" s="269">
        <f>IFERROR(IF(-SUM(J$20:J105)+J$15&lt;0.000001,0,IF($C106&gt;='H-32A-WP06 - Debt Service'!H$24,'H-32A-WP06 - Debt Service'!H$27/12,0)),"-")</f>
        <v>0</v>
      </c>
      <c r="K106" s="269">
        <f>IFERROR(IF(-SUM(K$20:K105)+K$15&lt;0.000001,0,IF($C106&gt;='H-32A-WP06 - Debt Service'!I$24,'H-32A-WP06 - Debt Service'!I$27/12,0)),"-")</f>
        <v>0</v>
      </c>
      <c r="L106" s="269">
        <f>IFERROR(IF(-SUM(L$20:L105)+L$15&lt;0.000001,0,IF($C106&gt;='H-32A-WP06 - Debt Service'!J$24,'H-32A-WP06 - Debt Service'!J$27/12,0)),"-")</f>
        <v>0</v>
      </c>
      <c r="M106" s="269">
        <f>IFERROR(IF(-SUM(M$20:M105)+M$15&lt;0.000001,0,IF($C106&gt;='H-32A-WP06 - Debt Service'!L$24,'H-32A-WP06 - Debt Service'!L$27/12,0)),"-")</f>
        <v>0</v>
      </c>
      <c r="N106" s="269">
        <v>0</v>
      </c>
      <c r="O106" s="269">
        <v>0</v>
      </c>
      <c r="P106" s="269">
        <v>0</v>
      </c>
      <c r="Q106" s="269">
        <f>IFERROR(IF(-SUM(Q$20:Q105)+Q$15&lt;0.000001,0,IF($C106&gt;='H-32A-WP06 - Debt Service'!#REF!,'H-32A-WP06 - Debt Service'!#REF!/12,0)),"-")</f>
        <v>0</v>
      </c>
      <c r="R106" s="269"/>
      <c r="S106" s="269"/>
      <c r="T106" s="269"/>
      <c r="U106" s="269"/>
      <c r="V106" s="269"/>
      <c r="X106" s="260">
        <f t="shared" si="9"/>
        <v>2030</v>
      </c>
      <c r="Y106" s="281">
        <f t="shared" si="11"/>
        <v>47543</v>
      </c>
      <c r="Z106" s="281"/>
      <c r="AA106" s="269">
        <f>IFERROR(IF(-SUM(AA$20:AA105)+AA$15&lt;0.000001,0,IF($C106&gt;='H-32A-WP06 - Debt Service'!X$24,'H-32A-WP06 - Debt Service'!X$27/12,0)),"-")</f>
        <v>0</v>
      </c>
      <c r="AB106" s="269">
        <f>IFERROR(IF(-SUM(AB$20:AB105)+AB$15&lt;0.000001,0,IF($C106&gt;='H-32A-WP06 - Debt Service'!Y$24,'H-32A-WP06 - Debt Service'!Y$27/12,0)),"-")</f>
        <v>0</v>
      </c>
      <c r="AC106" s="269">
        <f>IFERROR(IF(-SUM(AC$20:AC105)+AC$15&lt;0.000001,0,IF($C106&gt;='H-32A-WP06 - Debt Service'!Z$24,'H-32A-WP06 - Debt Service'!Z$27/12,0)),"-")</f>
        <v>0</v>
      </c>
      <c r="AD106" s="269">
        <f>IFERROR(IF(-SUM(AD$20:AD105)+AD$15&lt;0.000001,0,IF($C106&gt;='H-32A-WP06 - Debt Service'!AA$24,'H-32A-WP06 - Debt Service'!AA$27/12,0)),"-")</f>
        <v>0</v>
      </c>
      <c r="AE106" s="269">
        <f>IFERROR(IF(-SUM(AE$20:AE105)+AE$15&lt;0.000001,0,IF($C106&gt;='H-32A-WP06 - Debt Service'!AB$24,'H-32A-WP06 - Debt Service'!AB$27/12,0)),"-")</f>
        <v>0</v>
      </c>
      <c r="AF106" s="269">
        <f>IFERROR(IF(-SUM(AF$20:AF105)+AF$15&lt;0.000001,0,IF($C106&gt;='H-32A-WP06 - Debt Service'!AC$24,'H-32A-WP06 - Debt Service'!AC$27/12,0)),"-")</f>
        <v>0</v>
      </c>
      <c r="AG106" s="269">
        <f>IFERROR(IF(-SUM(AG$20:AG105)+AG$15&lt;0.000001,0,IF($C106&gt;='H-32A-WP06 - Debt Service'!AD$24,'H-32A-WP06 - Debt Service'!AD$27/12,0)),"-")</f>
        <v>0</v>
      </c>
      <c r="AH106" s="269">
        <f>IFERROR(IF(-SUM(AH$20:AH105)+AH$15&lt;0.000001,0,IF($C106&gt;='H-32A-WP06 - Debt Service'!AE$24,'H-32A-WP06 - Debt Service'!AE$27/12,0)),"-")</f>
        <v>0</v>
      </c>
      <c r="AI106" s="269">
        <f>IFERROR(IF(-SUM(AI$20:AI105)+AI$15&lt;0.000001,0,IF($C106&gt;='H-32A-WP06 - Debt Service'!AF$24,'H-32A-WP06 - Debt Service'!AF$27/12,0)),"-")</f>
        <v>0</v>
      </c>
      <c r="AJ106" s="269">
        <f>IFERROR(IF(-SUM(AJ$20:AJ105)+AJ$15&lt;0.000001,0,IF($C106&gt;='H-32A-WP06 - Debt Service'!AG$24,'H-32A-WP06 - Debt Service'!AG$27/12,0)),"-")</f>
        <v>0</v>
      </c>
    </row>
    <row r="107" spans="2:36" hidden="1">
      <c r="B107" s="260">
        <f t="shared" si="8"/>
        <v>2030</v>
      </c>
      <c r="C107" s="281">
        <f t="shared" si="10"/>
        <v>47574</v>
      </c>
      <c r="D107" s="281"/>
      <c r="E107" s="269">
        <f>IFERROR(IF(-SUM(E$20:E106)+E$15&lt;0.000001,0,IF($C107&gt;='H-32A-WP06 - Debt Service'!C$24,'H-32A-WP06 - Debt Service'!C$27/12,0)),"-")</f>
        <v>0</v>
      </c>
      <c r="F107" s="269">
        <f>IFERROR(IF(-SUM(F$20:F106)+F$15&lt;0.000001,0,IF($C107&gt;='H-32A-WP06 - Debt Service'!D$24,'H-32A-WP06 - Debt Service'!D$27/12,0)),"-")</f>
        <v>0</v>
      </c>
      <c r="G107" s="269">
        <f>IFERROR(IF(-SUM(G$20:G106)+G$15&lt;0.000001,0,IF($C107&gt;='H-32A-WP06 - Debt Service'!E$24,'H-32A-WP06 - Debt Service'!E$27/12,0)),"-")</f>
        <v>0</v>
      </c>
      <c r="H107" s="269">
        <f>IFERROR(IF(-SUM(H$20:H106)+H$15&lt;0.000001,0,IF($C107&gt;='H-32A-WP06 - Debt Service'!F$24,'H-32A-WP06 - Debt Service'!F$27/12,0)),"-")</f>
        <v>0</v>
      </c>
      <c r="I107" s="269">
        <f>IFERROR(IF(-SUM(I$20:I106)+I$15&lt;0.000001,0,IF($C107&gt;='H-32A-WP06 - Debt Service'!G$24,'H-32A-WP06 - Debt Service'!#REF!/12,0)),"-")</f>
        <v>0</v>
      </c>
      <c r="J107" s="269">
        <f>IFERROR(IF(-SUM(J$20:J106)+J$15&lt;0.000001,0,IF($C107&gt;='H-32A-WP06 - Debt Service'!H$24,'H-32A-WP06 - Debt Service'!H$27/12,0)),"-")</f>
        <v>0</v>
      </c>
      <c r="K107" s="269">
        <f>IFERROR(IF(-SUM(K$20:K106)+K$15&lt;0.000001,0,IF($C107&gt;='H-32A-WP06 - Debt Service'!I$24,'H-32A-WP06 - Debt Service'!I$27/12,0)),"-")</f>
        <v>0</v>
      </c>
      <c r="L107" s="269">
        <f>IFERROR(IF(-SUM(L$20:L106)+L$15&lt;0.000001,0,IF($C107&gt;='H-32A-WP06 - Debt Service'!J$24,'H-32A-WP06 - Debt Service'!J$27/12,0)),"-")</f>
        <v>0</v>
      </c>
      <c r="M107" s="269">
        <f>IFERROR(IF(-SUM(M$20:M106)+M$15&lt;0.000001,0,IF($C107&gt;='H-32A-WP06 - Debt Service'!L$24,'H-32A-WP06 - Debt Service'!L$27/12,0)),"-")</f>
        <v>0</v>
      </c>
      <c r="N107" s="269">
        <v>0</v>
      </c>
      <c r="O107" s="269">
        <v>0</v>
      </c>
      <c r="P107" s="269">
        <v>0</v>
      </c>
      <c r="Q107" s="269">
        <f>IFERROR(IF(-SUM(Q$20:Q106)+Q$15&lt;0.000001,0,IF($C107&gt;='H-32A-WP06 - Debt Service'!#REF!,'H-32A-WP06 - Debt Service'!#REF!/12,0)),"-")</f>
        <v>0</v>
      </c>
      <c r="R107" s="269"/>
      <c r="S107" s="269"/>
      <c r="T107" s="269"/>
      <c r="U107" s="269"/>
      <c r="V107" s="269"/>
      <c r="X107" s="260">
        <f t="shared" si="9"/>
        <v>2030</v>
      </c>
      <c r="Y107" s="281">
        <f t="shared" si="11"/>
        <v>47574</v>
      </c>
      <c r="Z107" s="281"/>
      <c r="AA107" s="269">
        <f>IFERROR(IF(-SUM(AA$20:AA106)+AA$15&lt;0.000001,0,IF($C107&gt;='H-32A-WP06 - Debt Service'!X$24,'H-32A-WP06 - Debt Service'!X$27/12,0)),"-")</f>
        <v>0</v>
      </c>
      <c r="AB107" s="269">
        <f>IFERROR(IF(-SUM(AB$20:AB106)+AB$15&lt;0.000001,0,IF($C107&gt;='H-32A-WP06 - Debt Service'!Y$24,'H-32A-WP06 - Debt Service'!Y$27/12,0)),"-")</f>
        <v>0</v>
      </c>
      <c r="AC107" s="269">
        <f>IFERROR(IF(-SUM(AC$20:AC106)+AC$15&lt;0.000001,0,IF($C107&gt;='H-32A-WP06 - Debt Service'!Z$24,'H-32A-WP06 - Debt Service'!Z$27/12,0)),"-")</f>
        <v>0</v>
      </c>
      <c r="AD107" s="269">
        <f>IFERROR(IF(-SUM(AD$20:AD106)+AD$15&lt;0.000001,0,IF($C107&gt;='H-32A-WP06 - Debt Service'!AA$24,'H-32A-WP06 - Debt Service'!AA$27/12,0)),"-")</f>
        <v>0</v>
      </c>
      <c r="AE107" s="269">
        <f>IFERROR(IF(-SUM(AE$20:AE106)+AE$15&lt;0.000001,0,IF($C107&gt;='H-32A-WP06 - Debt Service'!AB$24,'H-32A-WP06 - Debt Service'!AB$27/12,0)),"-")</f>
        <v>0</v>
      </c>
      <c r="AF107" s="269">
        <f>IFERROR(IF(-SUM(AF$20:AF106)+AF$15&lt;0.000001,0,IF($C107&gt;='H-32A-WP06 - Debt Service'!AC$24,'H-32A-WP06 - Debt Service'!AC$27/12,0)),"-")</f>
        <v>0</v>
      </c>
      <c r="AG107" s="269">
        <f>IFERROR(IF(-SUM(AG$20:AG106)+AG$15&lt;0.000001,0,IF($C107&gt;='H-32A-WP06 - Debt Service'!AD$24,'H-32A-WP06 - Debt Service'!AD$27/12,0)),"-")</f>
        <v>0</v>
      </c>
      <c r="AH107" s="269">
        <f>IFERROR(IF(-SUM(AH$20:AH106)+AH$15&lt;0.000001,0,IF($C107&gt;='H-32A-WP06 - Debt Service'!AE$24,'H-32A-WP06 - Debt Service'!AE$27/12,0)),"-")</f>
        <v>0</v>
      </c>
      <c r="AI107" s="269">
        <f>IFERROR(IF(-SUM(AI$20:AI106)+AI$15&lt;0.000001,0,IF($C107&gt;='H-32A-WP06 - Debt Service'!AF$24,'H-32A-WP06 - Debt Service'!AF$27/12,0)),"-")</f>
        <v>0</v>
      </c>
      <c r="AJ107" s="269">
        <f>IFERROR(IF(-SUM(AJ$20:AJ106)+AJ$15&lt;0.000001,0,IF($C107&gt;='H-32A-WP06 - Debt Service'!AG$24,'H-32A-WP06 - Debt Service'!AG$27/12,0)),"-")</f>
        <v>0</v>
      </c>
    </row>
    <row r="108" spans="2:36" hidden="1">
      <c r="B108" s="260">
        <f t="shared" si="8"/>
        <v>2030</v>
      </c>
      <c r="C108" s="281">
        <f t="shared" si="10"/>
        <v>47604</v>
      </c>
      <c r="D108" s="281"/>
      <c r="E108" s="269">
        <f>IFERROR(IF(-SUM(E$20:E107)+E$15&lt;0.000001,0,IF($C108&gt;='H-32A-WP06 - Debt Service'!C$24,'H-32A-WP06 - Debt Service'!C$27/12,0)),"-")</f>
        <v>0</v>
      </c>
      <c r="F108" s="269">
        <f>IFERROR(IF(-SUM(F$20:F107)+F$15&lt;0.000001,0,IF($C108&gt;='H-32A-WP06 - Debt Service'!D$24,'H-32A-WP06 - Debt Service'!D$27/12,0)),"-")</f>
        <v>0</v>
      </c>
      <c r="G108" s="269">
        <f>IFERROR(IF(-SUM(G$20:G107)+G$15&lt;0.000001,0,IF($C108&gt;='H-32A-WP06 - Debt Service'!E$24,'H-32A-WP06 - Debt Service'!E$27/12,0)),"-")</f>
        <v>0</v>
      </c>
      <c r="H108" s="269">
        <f>IFERROR(IF(-SUM(H$20:H107)+H$15&lt;0.000001,0,IF($C108&gt;='H-32A-WP06 - Debt Service'!F$24,'H-32A-WP06 - Debt Service'!F$27/12,0)),"-")</f>
        <v>0</v>
      </c>
      <c r="I108" s="269">
        <f>IFERROR(IF(-SUM(I$20:I107)+I$15&lt;0.000001,0,IF($C108&gt;='H-32A-WP06 - Debt Service'!G$24,'H-32A-WP06 - Debt Service'!#REF!/12,0)),"-")</f>
        <v>0</v>
      </c>
      <c r="J108" s="269">
        <f>IFERROR(IF(-SUM(J$20:J107)+J$15&lt;0.000001,0,IF($C108&gt;='H-32A-WP06 - Debt Service'!H$24,'H-32A-WP06 - Debt Service'!H$27/12,0)),"-")</f>
        <v>0</v>
      </c>
      <c r="K108" s="269">
        <f>IFERROR(IF(-SUM(K$20:K107)+K$15&lt;0.000001,0,IF($C108&gt;='H-32A-WP06 - Debt Service'!I$24,'H-32A-WP06 - Debt Service'!I$27/12,0)),"-")</f>
        <v>0</v>
      </c>
      <c r="L108" s="269">
        <f>IFERROR(IF(-SUM(L$20:L107)+L$15&lt;0.000001,0,IF($C108&gt;='H-32A-WP06 - Debt Service'!J$24,'H-32A-WP06 - Debt Service'!J$27/12,0)),"-")</f>
        <v>0</v>
      </c>
      <c r="M108" s="269">
        <f>IFERROR(IF(-SUM(M$20:M107)+M$15&lt;0.000001,0,IF($C108&gt;='H-32A-WP06 - Debt Service'!L$24,'H-32A-WP06 - Debt Service'!L$27/12,0)),"-")</f>
        <v>0</v>
      </c>
      <c r="N108" s="269">
        <v>0</v>
      </c>
      <c r="O108" s="269">
        <v>0</v>
      </c>
      <c r="P108" s="269">
        <v>0</v>
      </c>
      <c r="Q108" s="269">
        <f>IFERROR(IF(-SUM(Q$20:Q107)+Q$15&lt;0.000001,0,IF($C108&gt;='H-32A-WP06 - Debt Service'!#REF!,'H-32A-WP06 - Debt Service'!#REF!/12,0)),"-")</f>
        <v>0</v>
      </c>
      <c r="R108" s="269"/>
      <c r="S108" s="269"/>
      <c r="T108" s="269"/>
      <c r="U108" s="269"/>
      <c r="V108" s="269"/>
      <c r="X108" s="260">
        <f t="shared" si="9"/>
        <v>2030</v>
      </c>
      <c r="Y108" s="281">
        <f t="shared" si="11"/>
        <v>47604</v>
      </c>
      <c r="Z108" s="281"/>
      <c r="AA108" s="269">
        <f>IFERROR(IF(-SUM(AA$20:AA107)+AA$15&lt;0.000001,0,IF($C108&gt;='H-32A-WP06 - Debt Service'!X$24,'H-32A-WP06 - Debt Service'!X$27/12,0)),"-")</f>
        <v>0</v>
      </c>
      <c r="AB108" s="269">
        <f>IFERROR(IF(-SUM(AB$20:AB107)+AB$15&lt;0.000001,0,IF($C108&gt;='H-32A-WP06 - Debt Service'!Y$24,'H-32A-WP06 - Debt Service'!Y$27/12,0)),"-")</f>
        <v>0</v>
      </c>
      <c r="AC108" s="269">
        <f>IFERROR(IF(-SUM(AC$20:AC107)+AC$15&lt;0.000001,0,IF($C108&gt;='H-32A-WP06 - Debt Service'!Z$24,'H-32A-WP06 - Debt Service'!Z$27/12,0)),"-")</f>
        <v>0</v>
      </c>
      <c r="AD108" s="269">
        <f>IFERROR(IF(-SUM(AD$20:AD107)+AD$15&lt;0.000001,0,IF($C108&gt;='H-32A-WP06 - Debt Service'!AA$24,'H-32A-WP06 - Debt Service'!AA$27/12,0)),"-")</f>
        <v>0</v>
      </c>
      <c r="AE108" s="269">
        <f>IFERROR(IF(-SUM(AE$20:AE107)+AE$15&lt;0.000001,0,IF($C108&gt;='H-32A-WP06 - Debt Service'!AB$24,'H-32A-WP06 - Debt Service'!AB$27/12,0)),"-")</f>
        <v>0</v>
      </c>
      <c r="AF108" s="269">
        <f>IFERROR(IF(-SUM(AF$20:AF107)+AF$15&lt;0.000001,0,IF($C108&gt;='H-32A-WP06 - Debt Service'!AC$24,'H-32A-WP06 - Debt Service'!AC$27/12,0)),"-")</f>
        <v>0</v>
      </c>
      <c r="AG108" s="269">
        <f>IFERROR(IF(-SUM(AG$20:AG107)+AG$15&lt;0.000001,0,IF($C108&gt;='H-32A-WP06 - Debt Service'!AD$24,'H-32A-WP06 - Debt Service'!AD$27/12,0)),"-")</f>
        <v>0</v>
      </c>
      <c r="AH108" s="269">
        <f>IFERROR(IF(-SUM(AH$20:AH107)+AH$15&lt;0.000001,0,IF($C108&gt;='H-32A-WP06 - Debt Service'!AE$24,'H-32A-WP06 - Debt Service'!AE$27/12,0)),"-")</f>
        <v>0</v>
      </c>
      <c r="AI108" s="269">
        <f>IFERROR(IF(-SUM(AI$20:AI107)+AI$15&lt;0.000001,0,IF($C108&gt;='H-32A-WP06 - Debt Service'!AF$24,'H-32A-WP06 - Debt Service'!AF$27/12,0)),"-")</f>
        <v>0</v>
      </c>
      <c r="AJ108" s="269">
        <f>IFERROR(IF(-SUM(AJ$20:AJ107)+AJ$15&lt;0.000001,0,IF($C108&gt;='H-32A-WP06 - Debt Service'!AG$24,'H-32A-WP06 - Debt Service'!AG$27/12,0)),"-")</f>
        <v>0</v>
      </c>
    </row>
    <row r="109" spans="2:36" hidden="1">
      <c r="B109" s="260">
        <f t="shared" si="8"/>
        <v>2030</v>
      </c>
      <c r="C109" s="281">
        <f t="shared" si="10"/>
        <v>47635</v>
      </c>
      <c r="D109" s="281"/>
      <c r="E109" s="269">
        <f>IFERROR(IF(-SUM(E$20:E108)+E$15&lt;0.000001,0,IF($C109&gt;='H-32A-WP06 - Debt Service'!C$24,'H-32A-WP06 - Debt Service'!C$27/12,0)),"-")</f>
        <v>0</v>
      </c>
      <c r="F109" s="269">
        <f>IFERROR(IF(-SUM(F$20:F108)+F$15&lt;0.000001,0,IF($C109&gt;='H-32A-WP06 - Debt Service'!D$24,'H-32A-WP06 - Debt Service'!D$27/12,0)),"-")</f>
        <v>0</v>
      </c>
      <c r="G109" s="269">
        <f>IFERROR(IF(-SUM(G$20:G108)+G$15&lt;0.000001,0,IF($C109&gt;='H-32A-WP06 - Debt Service'!E$24,'H-32A-WP06 - Debt Service'!E$27/12,0)),"-")</f>
        <v>0</v>
      </c>
      <c r="H109" s="269">
        <f>IFERROR(IF(-SUM(H$20:H108)+H$15&lt;0.000001,0,IF($C109&gt;='H-32A-WP06 - Debt Service'!F$24,'H-32A-WP06 - Debt Service'!F$27/12,0)),"-")</f>
        <v>0</v>
      </c>
      <c r="I109" s="269">
        <f>IFERROR(IF(-SUM(I$20:I108)+I$15&lt;0.000001,0,IF($C109&gt;='H-32A-WP06 - Debt Service'!G$24,'H-32A-WP06 - Debt Service'!#REF!/12,0)),"-")</f>
        <v>0</v>
      </c>
      <c r="J109" s="269">
        <f>IFERROR(IF(-SUM(J$20:J108)+J$15&lt;0.000001,0,IF($C109&gt;='H-32A-WP06 - Debt Service'!H$24,'H-32A-WP06 - Debt Service'!H$27/12,0)),"-")</f>
        <v>0</v>
      </c>
      <c r="K109" s="269">
        <f>IFERROR(IF(-SUM(K$20:K108)+K$15&lt;0.000001,0,IF($C109&gt;='H-32A-WP06 - Debt Service'!I$24,'H-32A-WP06 - Debt Service'!I$27/12,0)),"-")</f>
        <v>0</v>
      </c>
      <c r="L109" s="269">
        <f>IFERROR(IF(-SUM(L$20:L108)+L$15&lt;0.000001,0,IF($C109&gt;='H-32A-WP06 - Debt Service'!J$24,'H-32A-WP06 - Debt Service'!J$27/12,0)),"-")</f>
        <v>0</v>
      </c>
      <c r="M109" s="269">
        <f>IFERROR(IF(-SUM(M$20:M108)+M$15&lt;0.000001,0,IF($C109&gt;='H-32A-WP06 - Debt Service'!L$24,'H-32A-WP06 - Debt Service'!L$27/12,0)),"-")</f>
        <v>0</v>
      </c>
      <c r="N109" s="269">
        <v>0</v>
      </c>
      <c r="O109" s="269">
        <v>0</v>
      </c>
      <c r="P109" s="269">
        <v>0</v>
      </c>
      <c r="Q109" s="269">
        <f>IFERROR(IF(-SUM(Q$20:Q108)+Q$15&lt;0.000001,0,IF($C109&gt;='H-32A-WP06 - Debt Service'!#REF!,'H-32A-WP06 - Debt Service'!#REF!/12,0)),"-")</f>
        <v>0</v>
      </c>
      <c r="R109" s="269"/>
      <c r="S109" s="269"/>
      <c r="T109" s="269"/>
      <c r="U109" s="269"/>
      <c r="V109" s="269"/>
      <c r="X109" s="260">
        <f t="shared" si="9"/>
        <v>2030</v>
      </c>
      <c r="Y109" s="281">
        <f t="shared" si="11"/>
        <v>47635</v>
      </c>
      <c r="Z109" s="281"/>
      <c r="AA109" s="269">
        <f>IFERROR(IF(-SUM(AA$20:AA108)+AA$15&lt;0.000001,0,IF($C109&gt;='H-32A-WP06 - Debt Service'!X$24,'H-32A-WP06 - Debt Service'!X$27/12,0)),"-")</f>
        <v>0</v>
      </c>
      <c r="AB109" s="269">
        <f>IFERROR(IF(-SUM(AB$20:AB108)+AB$15&lt;0.000001,0,IF($C109&gt;='H-32A-WP06 - Debt Service'!Y$24,'H-32A-WP06 - Debt Service'!Y$27/12,0)),"-")</f>
        <v>0</v>
      </c>
      <c r="AC109" s="269">
        <f>IFERROR(IF(-SUM(AC$20:AC108)+AC$15&lt;0.000001,0,IF($C109&gt;='H-32A-WP06 - Debt Service'!Z$24,'H-32A-WP06 - Debt Service'!Z$27/12,0)),"-")</f>
        <v>0</v>
      </c>
      <c r="AD109" s="269">
        <f>IFERROR(IF(-SUM(AD$20:AD108)+AD$15&lt;0.000001,0,IF($C109&gt;='H-32A-WP06 - Debt Service'!AA$24,'H-32A-WP06 - Debt Service'!AA$27/12,0)),"-")</f>
        <v>0</v>
      </c>
      <c r="AE109" s="269">
        <f>IFERROR(IF(-SUM(AE$20:AE108)+AE$15&lt;0.000001,0,IF($C109&gt;='H-32A-WP06 - Debt Service'!AB$24,'H-32A-WP06 - Debt Service'!AB$27/12,0)),"-")</f>
        <v>0</v>
      </c>
      <c r="AF109" s="269">
        <f>IFERROR(IF(-SUM(AF$20:AF108)+AF$15&lt;0.000001,0,IF($C109&gt;='H-32A-WP06 - Debt Service'!AC$24,'H-32A-WP06 - Debt Service'!AC$27/12,0)),"-")</f>
        <v>0</v>
      </c>
      <c r="AG109" s="269">
        <f>IFERROR(IF(-SUM(AG$20:AG108)+AG$15&lt;0.000001,0,IF($C109&gt;='H-32A-WP06 - Debt Service'!AD$24,'H-32A-WP06 - Debt Service'!AD$27/12,0)),"-")</f>
        <v>0</v>
      </c>
      <c r="AH109" s="269">
        <f>IFERROR(IF(-SUM(AH$20:AH108)+AH$15&lt;0.000001,0,IF($C109&gt;='H-32A-WP06 - Debt Service'!AE$24,'H-32A-WP06 - Debt Service'!AE$27/12,0)),"-")</f>
        <v>0</v>
      </c>
      <c r="AI109" s="269">
        <f>IFERROR(IF(-SUM(AI$20:AI108)+AI$15&lt;0.000001,0,IF($C109&gt;='H-32A-WP06 - Debt Service'!AF$24,'H-32A-WP06 - Debt Service'!AF$27/12,0)),"-")</f>
        <v>0</v>
      </c>
      <c r="AJ109" s="269">
        <f>IFERROR(IF(-SUM(AJ$20:AJ108)+AJ$15&lt;0.000001,0,IF($C109&gt;='H-32A-WP06 - Debt Service'!AG$24,'H-32A-WP06 - Debt Service'!AG$27/12,0)),"-")</f>
        <v>0</v>
      </c>
    </row>
    <row r="110" spans="2:36" hidden="1">
      <c r="B110" s="260">
        <f t="shared" si="8"/>
        <v>2030</v>
      </c>
      <c r="C110" s="281">
        <f t="shared" si="10"/>
        <v>47665</v>
      </c>
      <c r="D110" s="281"/>
      <c r="E110" s="269">
        <f>IFERROR(IF(-SUM(E$20:E109)+E$15&lt;0.000001,0,IF($C110&gt;='H-32A-WP06 - Debt Service'!C$24,'H-32A-WP06 - Debt Service'!C$27/12,0)),"-")</f>
        <v>0</v>
      </c>
      <c r="F110" s="269">
        <f>IFERROR(IF(-SUM(F$20:F109)+F$15&lt;0.000001,0,IF($C110&gt;='H-32A-WP06 - Debt Service'!D$24,'H-32A-WP06 - Debt Service'!D$27/12,0)),"-")</f>
        <v>0</v>
      </c>
      <c r="G110" s="269">
        <f>IFERROR(IF(-SUM(G$20:G109)+G$15&lt;0.000001,0,IF($C110&gt;='H-32A-WP06 - Debt Service'!E$24,'H-32A-WP06 - Debt Service'!E$27/12,0)),"-")</f>
        <v>0</v>
      </c>
      <c r="H110" s="269">
        <f>IFERROR(IF(-SUM(H$20:H109)+H$15&lt;0.000001,0,IF($C110&gt;='H-32A-WP06 - Debt Service'!F$24,'H-32A-WP06 - Debt Service'!F$27/12,0)),"-")</f>
        <v>0</v>
      </c>
      <c r="I110" s="269">
        <f>IFERROR(IF(-SUM(I$20:I109)+I$15&lt;0.000001,0,IF($C110&gt;='H-32A-WP06 - Debt Service'!G$24,'H-32A-WP06 - Debt Service'!#REF!/12,0)),"-")</f>
        <v>0</v>
      </c>
      <c r="J110" s="269">
        <f>IFERROR(IF(-SUM(J$20:J109)+J$15&lt;0.000001,0,IF($C110&gt;='H-32A-WP06 - Debt Service'!H$24,'H-32A-WP06 - Debt Service'!H$27/12,0)),"-")</f>
        <v>0</v>
      </c>
      <c r="K110" s="269">
        <f>IFERROR(IF(-SUM(K$20:K109)+K$15&lt;0.000001,0,IF($C110&gt;='H-32A-WP06 - Debt Service'!I$24,'H-32A-WP06 - Debt Service'!I$27/12,0)),"-")</f>
        <v>0</v>
      </c>
      <c r="L110" s="269">
        <f>IFERROR(IF(-SUM(L$20:L109)+L$15&lt;0.000001,0,IF($C110&gt;='H-32A-WP06 - Debt Service'!J$24,'H-32A-WP06 - Debt Service'!J$27/12,0)),"-")</f>
        <v>0</v>
      </c>
      <c r="M110" s="269">
        <f>IFERROR(IF(-SUM(M$20:M109)+M$15&lt;0.000001,0,IF($C110&gt;='H-32A-WP06 - Debt Service'!L$24,'H-32A-WP06 - Debt Service'!L$27/12,0)),"-")</f>
        <v>0</v>
      </c>
      <c r="N110" s="269">
        <v>0</v>
      </c>
      <c r="O110" s="269">
        <v>0</v>
      </c>
      <c r="P110" s="269">
        <v>0</v>
      </c>
      <c r="Q110" s="269">
        <f>IFERROR(IF(-SUM(Q$20:Q109)+Q$15&lt;0.000001,0,IF($C110&gt;='H-32A-WP06 - Debt Service'!#REF!,'H-32A-WP06 - Debt Service'!#REF!/12,0)),"-")</f>
        <v>0</v>
      </c>
      <c r="R110" s="269"/>
      <c r="S110" s="269"/>
      <c r="T110" s="269"/>
      <c r="U110" s="269"/>
      <c r="V110" s="269"/>
      <c r="X110" s="260">
        <f t="shared" si="9"/>
        <v>2030</v>
      </c>
      <c r="Y110" s="281">
        <f t="shared" si="11"/>
        <v>47665</v>
      </c>
      <c r="Z110" s="281"/>
      <c r="AA110" s="269">
        <f>IFERROR(IF(-SUM(AA$20:AA109)+AA$15&lt;0.000001,0,IF($C110&gt;='H-32A-WP06 - Debt Service'!X$24,'H-32A-WP06 - Debt Service'!X$27/12,0)),"-")</f>
        <v>0</v>
      </c>
      <c r="AB110" s="269">
        <f>IFERROR(IF(-SUM(AB$20:AB109)+AB$15&lt;0.000001,0,IF($C110&gt;='H-32A-WP06 - Debt Service'!Y$24,'H-32A-WP06 - Debt Service'!Y$27/12,0)),"-")</f>
        <v>0</v>
      </c>
      <c r="AC110" s="269">
        <f>IFERROR(IF(-SUM(AC$20:AC109)+AC$15&lt;0.000001,0,IF($C110&gt;='H-32A-WP06 - Debt Service'!Z$24,'H-32A-WP06 - Debt Service'!Z$27/12,0)),"-")</f>
        <v>0</v>
      </c>
      <c r="AD110" s="269">
        <f>IFERROR(IF(-SUM(AD$20:AD109)+AD$15&lt;0.000001,0,IF($C110&gt;='H-32A-WP06 - Debt Service'!AA$24,'H-32A-WP06 - Debt Service'!AA$27/12,0)),"-")</f>
        <v>0</v>
      </c>
      <c r="AE110" s="269">
        <f>IFERROR(IF(-SUM(AE$20:AE109)+AE$15&lt;0.000001,0,IF($C110&gt;='H-32A-WP06 - Debt Service'!AB$24,'H-32A-WP06 - Debt Service'!AB$27/12,0)),"-")</f>
        <v>0</v>
      </c>
      <c r="AF110" s="269">
        <f>IFERROR(IF(-SUM(AF$20:AF109)+AF$15&lt;0.000001,0,IF($C110&gt;='H-32A-WP06 - Debt Service'!AC$24,'H-32A-WP06 - Debt Service'!AC$27/12,0)),"-")</f>
        <v>0</v>
      </c>
      <c r="AG110" s="269">
        <f>IFERROR(IF(-SUM(AG$20:AG109)+AG$15&lt;0.000001,0,IF($C110&gt;='H-32A-WP06 - Debt Service'!AD$24,'H-32A-WP06 - Debt Service'!AD$27/12,0)),"-")</f>
        <v>0</v>
      </c>
      <c r="AH110" s="269">
        <f>IFERROR(IF(-SUM(AH$20:AH109)+AH$15&lt;0.000001,0,IF($C110&gt;='H-32A-WP06 - Debt Service'!AE$24,'H-32A-WP06 - Debt Service'!AE$27/12,0)),"-")</f>
        <v>0</v>
      </c>
      <c r="AI110" s="269">
        <f>IFERROR(IF(-SUM(AI$20:AI109)+AI$15&lt;0.000001,0,IF($C110&gt;='H-32A-WP06 - Debt Service'!AF$24,'H-32A-WP06 - Debt Service'!AF$27/12,0)),"-")</f>
        <v>0</v>
      </c>
      <c r="AJ110" s="269">
        <f>IFERROR(IF(-SUM(AJ$20:AJ109)+AJ$15&lt;0.000001,0,IF($C110&gt;='H-32A-WP06 - Debt Service'!AG$24,'H-32A-WP06 - Debt Service'!AG$27/12,0)),"-")</f>
        <v>0</v>
      </c>
    </row>
    <row r="111" spans="2:36" hidden="1">
      <c r="B111" s="260">
        <f t="shared" si="8"/>
        <v>2030</v>
      </c>
      <c r="C111" s="281">
        <f t="shared" si="10"/>
        <v>47696</v>
      </c>
      <c r="D111" s="281"/>
      <c r="E111" s="269">
        <f>IFERROR(IF(-SUM(E$20:E110)+E$15&lt;0.000001,0,IF($C111&gt;='H-32A-WP06 - Debt Service'!C$24,'H-32A-WP06 - Debt Service'!C$27/12,0)),"-")</f>
        <v>0</v>
      </c>
      <c r="F111" s="269">
        <f>IFERROR(IF(-SUM(F$20:F110)+F$15&lt;0.000001,0,IF($C111&gt;='H-32A-WP06 - Debt Service'!D$24,'H-32A-WP06 - Debt Service'!D$27/12,0)),"-")</f>
        <v>0</v>
      </c>
      <c r="G111" s="269">
        <f>IFERROR(IF(-SUM(G$20:G110)+G$15&lt;0.000001,0,IF($C111&gt;='H-32A-WP06 - Debt Service'!E$24,'H-32A-WP06 - Debt Service'!E$27/12,0)),"-")</f>
        <v>0</v>
      </c>
      <c r="H111" s="269">
        <f>IFERROR(IF(-SUM(H$20:H110)+H$15&lt;0.000001,0,IF($C111&gt;='H-32A-WP06 - Debt Service'!F$24,'H-32A-WP06 - Debt Service'!F$27/12,0)),"-")</f>
        <v>0</v>
      </c>
      <c r="I111" s="269">
        <f>IFERROR(IF(-SUM(I$20:I110)+I$15&lt;0.000001,0,IF($C111&gt;='H-32A-WP06 - Debt Service'!G$24,'H-32A-WP06 - Debt Service'!#REF!/12,0)),"-")</f>
        <v>0</v>
      </c>
      <c r="J111" s="269">
        <f>IFERROR(IF(-SUM(J$20:J110)+J$15&lt;0.000001,0,IF($C111&gt;='H-32A-WP06 - Debt Service'!H$24,'H-32A-WP06 - Debt Service'!H$27/12,0)),"-")</f>
        <v>0</v>
      </c>
      <c r="K111" s="269">
        <f>IFERROR(IF(-SUM(K$20:K110)+K$15&lt;0.000001,0,IF($C111&gt;='H-32A-WP06 - Debt Service'!I$24,'H-32A-WP06 - Debt Service'!I$27/12,0)),"-")</f>
        <v>0</v>
      </c>
      <c r="L111" s="269">
        <f>IFERROR(IF(-SUM(L$20:L110)+L$15&lt;0.000001,0,IF($C111&gt;='H-32A-WP06 - Debt Service'!J$24,'H-32A-WP06 - Debt Service'!J$27/12,0)),"-")</f>
        <v>0</v>
      </c>
      <c r="M111" s="269">
        <f>IFERROR(IF(-SUM(M$20:M110)+M$15&lt;0.000001,0,IF($C111&gt;='H-32A-WP06 - Debt Service'!L$24,'H-32A-WP06 - Debt Service'!L$27/12,0)),"-")</f>
        <v>0</v>
      </c>
      <c r="N111" s="269">
        <v>0</v>
      </c>
      <c r="O111" s="269">
        <v>0</v>
      </c>
      <c r="P111" s="269">
        <v>0</v>
      </c>
      <c r="Q111" s="269">
        <f>IFERROR(IF(-SUM(Q$20:Q110)+Q$15&lt;0.000001,0,IF($C111&gt;='H-32A-WP06 - Debt Service'!#REF!,'H-32A-WP06 - Debt Service'!#REF!/12,0)),"-")</f>
        <v>0</v>
      </c>
      <c r="R111" s="269"/>
      <c r="S111" s="269"/>
      <c r="T111" s="269"/>
      <c r="U111" s="269"/>
      <c r="V111" s="269"/>
      <c r="X111" s="260">
        <f t="shared" si="9"/>
        <v>2030</v>
      </c>
      <c r="Y111" s="281">
        <f t="shared" si="11"/>
        <v>47696</v>
      </c>
      <c r="Z111" s="281"/>
      <c r="AA111" s="269">
        <f>IFERROR(IF(-SUM(AA$20:AA110)+AA$15&lt;0.000001,0,IF($C111&gt;='H-32A-WP06 - Debt Service'!X$24,'H-32A-WP06 - Debt Service'!X$27/12,0)),"-")</f>
        <v>0</v>
      </c>
      <c r="AB111" s="269">
        <f>IFERROR(IF(-SUM(AB$20:AB110)+AB$15&lt;0.000001,0,IF($C111&gt;='H-32A-WP06 - Debt Service'!Y$24,'H-32A-WP06 - Debt Service'!Y$27/12,0)),"-")</f>
        <v>0</v>
      </c>
      <c r="AC111" s="269">
        <f>IFERROR(IF(-SUM(AC$20:AC110)+AC$15&lt;0.000001,0,IF($C111&gt;='H-32A-WP06 - Debt Service'!Z$24,'H-32A-WP06 - Debt Service'!Z$27/12,0)),"-")</f>
        <v>0</v>
      </c>
      <c r="AD111" s="269">
        <f>IFERROR(IF(-SUM(AD$20:AD110)+AD$15&lt;0.000001,0,IF($C111&gt;='H-32A-WP06 - Debt Service'!AA$24,'H-32A-WP06 - Debt Service'!AA$27/12,0)),"-")</f>
        <v>0</v>
      </c>
      <c r="AE111" s="269">
        <f>IFERROR(IF(-SUM(AE$20:AE110)+AE$15&lt;0.000001,0,IF($C111&gt;='H-32A-WP06 - Debt Service'!AB$24,'H-32A-WP06 - Debt Service'!AB$27/12,0)),"-")</f>
        <v>0</v>
      </c>
      <c r="AF111" s="269">
        <f>IFERROR(IF(-SUM(AF$20:AF110)+AF$15&lt;0.000001,0,IF($C111&gt;='H-32A-WP06 - Debt Service'!AC$24,'H-32A-WP06 - Debt Service'!AC$27/12,0)),"-")</f>
        <v>0</v>
      </c>
      <c r="AG111" s="269">
        <f>IFERROR(IF(-SUM(AG$20:AG110)+AG$15&lt;0.000001,0,IF($C111&gt;='H-32A-WP06 - Debt Service'!AD$24,'H-32A-WP06 - Debt Service'!AD$27/12,0)),"-")</f>
        <v>0</v>
      </c>
      <c r="AH111" s="269">
        <f>IFERROR(IF(-SUM(AH$20:AH110)+AH$15&lt;0.000001,0,IF($C111&gt;='H-32A-WP06 - Debt Service'!AE$24,'H-32A-WP06 - Debt Service'!AE$27/12,0)),"-")</f>
        <v>0</v>
      </c>
      <c r="AI111" s="269">
        <f>IFERROR(IF(-SUM(AI$20:AI110)+AI$15&lt;0.000001,0,IF($C111&gt;='H-32A-WP06 - Debt Service'!AF$24,'H-32A-WP06 - Debt Service'!AF$27/12,0)),"-")</f>
        <v>0</v>
      </c>
      <c r="AJ111" s="269">
        <f>IFERROR(IF(-SUM(AJ$20:AJ110)+AJ$15&lt;0.000001,0,IF($C111&gt;='H-32A-WP06 - Debt Service'!AG$24,'H-32A-WP06 - Debt Service'!AG$27/12,0)),"-")</f>
        <v>0</v>
      </c>
    </row>
    <row r="112" spans="2:36" hidden="1">
      <c r="B112" s="260">
        <f t="shared" si="8"/>
        <v>2030</v>
      </c>
      <c r="C112" s="281">
        <f t="shared" si="10"/>
        <v>47727</v>
      </c>
      <c r="D112" s="281"/>
      <c r="E112" s="269">
        <f>IFERROR(IF(-SUM(E$20:E111)+E$15&lt;0.000001,0,IF($C112&gt;='H-32A-WP06 - Debt Service'!C$24,'H-32A-WP06 - Debt Service'!C$27/12,0)),"-")</f>
        <v>0</v>
      </c>
      <c r="F112" s="269">
        <f>IFERROR(IF(-SUM(F$20:F111)+F$15&lt;0.000001,0,IF($C112&gt;='H-32A-WP06 - Debt Service'!D$24,'H-32A-WP06 - Debt Service'!D$27/12,0)),"-")</f>
        <v>0</v>
      </c>
      <c r="G112" s="269">
        <f>IFERROR(IF(-SUM(G$20:G111)+G$15&lt;0.000001,0,IF($C112&gt;='H-32A-WP06 - Debt Service'!E$24,'H-32A-WP06 - Debt Service'!E$27/12,0)),"-")</f>
        <v>0</v>
      </c>
      <c r="H112" s="269">
        <f>IFERROR(IF(-SUM(H$20:H111)+H$15&lt;0.000001,0,IF($C112&gt;='H-32A-WP06 - Debt Service'!F$24,'H-32A-WP06 - Debt Service'!F$27/12,0)),"-")</f>
        <v>0</v>
      </c>
      <c r="I112" s="269">
        <f>IFERROR(IF(-SUM(I$20:I111)+I$15&lt;0.000001,0,IF($C112&gt;='H-32A-WP06 - Debt Service'!G$24,'H-32A-WP06 - Debt Service'!#REF!/12,0)),"-")</f>
        <v>0</v>
      </c>
      <c r="J112" s="269">
        <f>IFERROR(IF(-SUM(J$20:J111)+J$15&lt;0.000001,0,IF($C112&gt;='H-32A-WP06 - Debt Service'!H$24,'H-32A-WP06 - Debt Service'!H$27/12,0)),"-")</f>
        <v>0</v>
      </c>
      <c r="K112" s="269">
        <f>IFERROR(IF(-SUM(K$20:K111)+K$15&lt;0.000001,0,IF($C112&gt;='H-32A-WP06 - Debt Service'!I$24,'H-32A-WP06 - Debt Service'!I$27/12,0)),"-")</f>
        <v>0</v>
      </c>
      <c r="L112" s="269">
        <f>IFERROR(IF(-SUM(L$20:L111)+L$15&lt;0.000001,0,IF($C112&gt;='H-32A-WP06 - Debt Service'!J$24,'H-32A-WP06 - Debt Service'!J$27/12,0)),"-")</f>
        <v>0</v>
      </c>
      <c r="M112" s="269">
        <f>IFERROR(IF(-SUM(M$20:M111)+M$15&lt;0.000001,0,IF($C112&gt;='H-32A-WP06 - Debt Service'!L$24,'H-32A-WP06 - Debt Service'!L$27/12,0)),"-")</f>
        <v>0</v>
      </c>
      <c r="N112" s="269">
        <v>0</v>
      </c>
      <c r="O112" s="269">
        <v>0</v>
      </c>
      <c r="P112" s="269">
        <v>0</v>
      </c>
      <c r="Q112" s="269">
        <f>IFERROR(IF(-SUM(Q$20:Q111)+Q$15&lt;0.000001,0,IF($C112&gt;='H-32A-WP06 - Debt Service'!#REF!,'H-32A-WP06 - Debt Service'!#REF!/12,0)),"-")</f>
        <v>0</v>
      </c>
      <c r="R112" s="269"/>
      <c r="S112" s="269"/>
      <c r="T112" s="269"/>
      <c r="U112" s="269"/>
      <c r="V112" s="269"/>
      <c r="X112" s="260">
        <f t="shared" si="9"/>
        <v>2030</v>
      </c>
      <c r="Y112" s="281">
        <f t="shared" si="11"/>
        <v>47727</v>
      </c>
      <c r="Z112" s="281"/>
      <c r="AA112" s="269">
        <f>IFERROR(IF(-SUM(AA$20:AA111)+AA$15&lt;0.000001,0,IF($C112&gt;='H-32A-WP06 - Debt Service'!X$24,'H-32A-WP06 - Debt Service'!X$27/12,0)),"-")</f>
        <v>0</v>
      </c>
      <c r="AB112" s="269">
        <f>IFERROR(IF(-SUM(AB$20:AB111)+AB$15&lt;0.000001,0,IF($C112&gt;='H-32A-WP06 - Debt Service'!Y$24,'H-32A-WP06 - Debt Service'!Y$27/12,0)),"-")</f>
        <v>0</v>
      </c>
      <c r="AC112" s="269">
        <f>IFERROR(IF(-SUM(AC$20:AC111)+AC$15&lt;0.000001,0,IF($C112&gt;='H-32A-WP06 - Debt Service'!Z$24,'H-32A-WP06 - Debt Service'!Z$27/12,0)),"-")</f>
        <v>0</v>
      </c>
      <c r="AD112" s="269">
        <f>IFERROR(IF(-SUM(AD$20:AD111)+AD$15&lt;0.000001,0,IF($C112&gt;='H-32A-WP06 - Debt Service'!AA$24,'H-32A-WP06 - Debt Service'!AA$27/12,0)),"-")</f>
        <v>0</v>
      </c>
      <c r="AE112" s="269">
        <f>IFERROR(IF(-SUM(AE$20:AE111)+AE$15&lt;0.000001,0,IF($C112&gt;='H-32A-WP06 - Debt Service'!AB$24,'H-32A-WP06 - Debt Service'!AB$27/12,0)),"-")</f>
        <v>0</v>
      </c>
      <c r="AF112" s="269">
        <f>IFERROR(IF(-SUM(AF$20:AF111)+AF$15&lt;0.000001,0,IF($C112&gt;='H-32A-WP06 - Debt Service'!AC$24,'H-32A-WP06 - Debt Service'!AC$27/12,0)),"-")</f>
        <v>0</v>
      </c>
      <c r="AG112" s="269">
        <f>IFERROR(IF(-SUM(AG$20:AG111)+AG$15&lt;0.000001,0,IF($C112&gt;='H-32A-WP06 - Debt Service'!AD$24,'H-32A-WP06 - Debt Service'!AD$27/12,0)),"-")</f>
        <v>0</v>
      </c>
      <c r="AH112" s="269">
        <f>IFERROR(IF(-SUM(AH$20:AH111)+AH$15&lt;0.000001,0,IF($C112&gt;='H-32A-WP06 - Debt Service'!AE$24,'H-32A-WP06 - Debt Service'!AE$27/12,0)),"-")</f>
        <v>0</v>
      </c>
      <c r="AI112" s="269">
        <f>IFERROR(IF(-SUM(AI$20:AI111)+AI$15&lt;0.000001,0,IF($C112&gt;='H-32A-WP06 - Debt Service'!AF$24,'H-32A-WP06 - Debt Service'!AF$27/12,0)),"-")</f>
        <v>0</v>
      </c>
      <c r="AJ112" s="269">
        <f>IFERROR(IF(-SUM(AJ$20:AJ111)+AJ$15&lt;0.000001,0,IF($C112&gt;='H-32A-WP06 - Debt Service'!AG$24,'H-32A-WP06 - Debt Service'!AG$27/12,0)),"-")</f>
        <v>0</v>
      </c>
    </row>
    <row r="113" spans="2:36" hidden="1">
      <c r="B113" s="260">
        <f t="shared" si="8"/>
        <v>2030</v>
      </c>
      <c r="C113" s="281">
        <f t="shared" si="10"/>
        <v>47757</v>
      </c>
      <c r="D113" s="281"/>
      <c r="E113" s="269">
        <f>IFERROR(IF(-SUM(E$20:E112)+E$15&lt;0.000001,0,IF($C113&gt;='H-32A-WP06 - Debt Service'!C$24,'H-32A-WP06 - Debt Service'!C$27/12,0)),"-")</f>
        <v>0</v>
      </c>
      <c r="F113" s="269">
        <f>IFERROR(IF(-SUM(F$20:F112)+F$15&lt;0.000001,0,IF($C113&gt;='H-32A-WP06 - Debt Service'!D$24,'H-32A-WP06 - Debt Service'!D$27/12,0)),"-")</f>
        <v>0</v>
      </c>
      <c r="G113" s="269">
        <f>IFERROR(IF(-SUM(G$20:G112)+G$15&lt;0.000001,0,IF($C113&gt;='H-32A-WP06 - Debt Service'!E$24,'H-32A-WP06 - Debt Service'!E$27/12,0)),"-")</f>
        <v>0</v>
      </c>
      <c r="H113" s="269">
        <f>IFERROR(IF(-SUM(H$20:H112)+H$15&lt;0.000001,0,IF($C113&gt;='H-32A-WP06 - Debt Service'!F$24,'H-32A-WP06 - Debt Service'!F$27/12,0)),"-")</f>
        <v>0</v>
      </c>
      <c r="I113" s="269">
        <f>IFERROR(IF(-SUM(I$20:I112)+I$15&lt;0.000001,0,IF($C113&gt;='H-32A-WP06 - Debt Service'!G$24,'H-32A-WP06 - Debt Service'!#REF!/12,0)),"-")</f>
        <v>0</v>
      </c>
      <c r="J113" s="269">
        <f>IFERROR(IF(-SUM(J$20:J112)+J$15&lt;0.000001,0,IF($C113&gt;='H-32A-WP06 - Debt Service'!H$24,'H-32A-WP06 - Debt Service'!H$27/12,0)),"-")</f>
        <v>0</v>
      </c>
      <c r="K113" s="269">
        <f>IFERROR(IF(-SUM(K$20:K112)+K$15&lt;0.000001,0,IF($C113&gt;='H-32A-WP06 - Debt Service'!I$24,'H-32A-WP06 - Debt Service'!I$27/12,0)),"-")</f>
        <v>0</v>
      </c>
      <c r="L113" s="269">
        <f>IFERROR(IF(-SUM(L$20:L112)+L$15&lt;0.000001,0,IF($C113&gt;='H-32A-WP06 - Debt Service'!J$24,'H-32A-WP06 - Debt Service'!J$27/12,0)),"-")</f>
        <v>0</v>
      </c>
      <c r="M113" s="269">
        <f>IFERROR(IF(-SUM(M$20:M112)+M$15&lt;0.000001,0,IF($C113&gt;='H-32A-WP06 - Debt Service'!L$24,'H-32A-WP06 - Debt Service'!L$27/12,0)),"-")</f>
        <v>0</v>
      </c>
      <c r="N113" s="269">
        <v>0</v>
      </c>
      <c r="O113" s="269">
        <v>0</v>
      </c>
      <c r="P113" s="269">
        <v>0</v>
      </c>
      <c r="Q113" s="269">
        <f>IFERROR(IF(-SUM(Q$20:Q112)+Q$15&lt;0.000001,0,IF($C113&gt;='H-32A-WP06 - Debt Service'!#REF!,'H-32A-WP06 - Debt Service'!#REF!/12,0)),"-")</f>
        <v>0</v>
      </c>
      <c r="R113" s="269"/>
      <c r="S113" s="269"/>
      <c r="T113" s="269"/>
      <c r="U113" s="269"/>
      <c r="V113" s="269"/>
      <c r="X113" s="260">
        <f t="shared" si="9"/>
        <v>2030</v>
      </c>
      <c r="Y113" s="281">
        <f t="shared" si="11"/>
        <v>47757</v>
      </c>
      <c r="Z113" s="281"/>
      <c r="AA113" s="269">
        <f>IFERROR(IF(-SUM(AA$20:AA112)+AA$15&lt;0.000001,0,IF($C113&gt;='H-32A-WP06 - Debt Service'!X$24,'H-32A-WP06 - Debt Service'!X$27/12,0)),"-")</f>
        <v>0</v>
      </c>
      <c r="AB113" s="269">
        <f>IFERROR(IF(-SUM(AB$20:AB112)+AB$15&lt;0.000001,0,IF($C113&gt;='H-32A-WP06 - Debt Service'!Y$24,'H-32A-WP06 - Debt Service'!Y$27/12,0)),"-")</f>
        <v>0</v>
      </c>
      <c r="AC113" s="269">
        <f>IFERROR(IF(-SUM(AC$20:AC112)+AC$15&lt;0.000001,0,IF($C113&gt;='H-32A-WP06 - Debt Service'!Z$24,'H-32A-WP06 - Debt Service'!Z$27/12,0)),"-")</f>
        <v>0</v>
      </c>
      <c r="AD113" s="269">
        <f>IFERROR(IF(-SUM(AD$20:AD112)+AD$15&lt;0.000001,0,IF($C113&gt;='H-32A-WP06 - Debt Service'!AA$24,'H-32A-WP06 - Debt Service'!AA$27/12,0)),"-")</f>
        <v>0</v>
      </c>
      <c r="AE113" s="269">
        <f>IFERROR(IF(-SUM(AE$20:AE112)+AE$15&lt;0.000001,0,IF($C113&gt;='H-32A-WP06 - Debt Service'!AB$24,'H-32A-WP06 - Debt Service'!AB$27/12,0)),"-")</f>
        <v>0</v>
      </c>
      <c r="AF113" s="269">
        <f>IFERROR(IF(-SUM(AF$20:AF112)+AF$15&lt;0.000001,0,IF($C113&gt;='H-32A-WP06 - Debt Service'!AC$24,'H-32A-WP06 - Debt Service'!AC$27/12,0)),"-")</f>
        <v>0</v>
      </c>
      <c r="AG113" s="269">
        <f>IFERROR(IF(-SUM(AG$20:AG112)+AG$15&lt;0.000001,0,IF($C113&gt;='H-32A-WP06 - Debt Service'!AD$24,'H-32A-WP06 - Debt Service'!AD$27/12,0)),"-")</f>
        <v>0</v>
      </c>
      <c r="AH113" s="269">
        <f>IFERROR(IF(-SUM(AH$20:AH112)+AH$15&lt;0.000001,0,IF($C113&gt;='H-32A-WP06 - Debt Service'!AE$24,'H-32A-WP06 - Debt Service'!AE$27/12,0)),"-")</f>
        <v>0</v>
      </c>
      <c r="AI113" s="269">
        <f>IFERROR(IF(-SUM(AI$20:AI112)+AI$15&lt;0.000001,0,IF($C113&gt;='H-32A-WP06 - Debt Service'!AF$24,'H-32A-WP06 - Debt Service'!AF$27/12,0)),"-")</f>
        <v>0</v>
      </c>
      <c r="AJ113" s="269">
        <f>IFERROR(IF(-SUM(AJ$20:AJ112)+AJ$15&lt;0.000001,0,IF($C113&gt;='H-32A-WP06 - Debt Service'!AG$24,'H-32A-WP06 - Debt Service'!AG$27/12,0)),"-")</f>
        <v>0</v>
      </c>
    </row>
    <row r="114" spans="2:36" hidden="1">
      <c r="B114" s="260">
        <f t="shared" si="8"/>
        <v>2030</v>
      </c>
      <c r="C114" s="281">
        <f t="shared" si="10"/>
        <v>47788</v>
      </c>
      <c r="D114" s="281"/>
      <c r="E114" s="269">
        <f>IFERROR(IF(-SUM(E$20:E113)+E$15&lt;0.000001,0,IF($C114&gt;='H-32A-WP06 - Debt Service'!C$24,'H-32A-WP06 - Debt Service'!C$27/12,0)),"-")</f>
        <v>0</v>
      </c>
      <c r="F114" s="269">
        <f>IFERROR(IF(-SUM(F$20:F113)+F$15&lt;0.000001,0,IF($C114&gt;='H-32A-WP06 - Debt Service'!D$24,'H-32A-WP06 - Debt Service'!D$27/12,0)),"-")</f>
        <v>0</v>
      </c>
      <c r="G114" s="269">
        <f>IFERROR(IF(-SUM(G$20:G113)+G$15&lt;0.000001,0,IF($C114&gt;='H-32A-WP06 - Debt Service'!E$24,'H-32A-WP06 - Debt Service'!E$27/12,0)),"-")</f>
        <v>0</v>
      </c>
      <c r="H114" s="269">
        <f>IFERROR(IF(-SUM(H$20:H113)+H$15&lt;0.000001,0,IF($C114&gt;='H-32A-WP06 - Debt Service'!F$24,'H-32A-WP06 - Debt Service'!F$27/12,0)),"-")</f>
        <v>0</v>
      </c>
      <c r="I114" s="269">
        <f>IFERROR(IF(-SUM(I$20:I113)+I$15&lt;0.000001,0,IF($C114&gt;='H-32A-WP06 - Debt Service'!G$24,'H-32A-WP06 - Debt Service'!#REF!/12,0)),"-")</f>
        <v>0</v>
      </c>
      <c r="J114" s="269">
        <f>IFERROR(IF(-SUM(J$20:J113)+J$15&lt;0.000001,0,IF($C114&gt;='H-32A-WP06 - Debt Service'!H$24,'H-32A-WP06 - Debt Service'!H$27/12,0)),"-")</f>
        <v>0</v>
      </c>
      <c r="K114" s="269">
        <f>IFERROR(IF(-SUM(K$20:K113)+K$15&lt;0.000001,0,IF($C114&gt;='H-32A-WP06 - Debt Service'!I$24,'H-32A-WP06 - Debt Service'!I$27/12,0)),"-")</f>
        <v>0</v>
      </c>
      <c r="L114" s="269">
        <f>IFERROR(IF(-SUM(L$20:L113)+L$15&lt;0.000001,0,IF($C114&gt;='H-32A-WP06 - Debt Service'!J$24,'H-32A-WP06 - Debt Service'!J$27/12,0)),"-")</f>
        <v>0</v>
      </c>
      <c r="M114" s="269">
        <f>IFERROR(IF(-SUM(M$20:M113)+M$15&lt;0.000001,0,IF($C114&gt;='H-32A-WP06 - Debt Service'!L$24,'H-32A-WP06 - Debt Service'!L$27/12,0)),"-")</f>
        <v>0</v>
      </c>
      <c r="N114" s="269">
        <v>0</v>
      </c>
      <c r="O114" s="269">
        <v>0</v>
      </c>
      <c r="P114" s="269">
        <v>0</v>
      </c>
      <c r="Q114" s="269">
        <f>IFERROR(IF(-SUM(Q$20:Q113)+Q$15&lt;0.000001,0,IF($C114&gt;='H-32A-WP06 - Debt Service'!#REF!,'H-32A-WP06 - Debt Service'!#REF!/12,0)),"-")</f>
        <v>0</v>
      </c>
      <c r="R114" s="269"/>
      <c r="S114" s="269"/>
      <c r="T114" s="269"/>
      <c r="U114" s="269"/>
      <c r="V114" s="269"/>
      <c r="X114" s="260">
        <f t="shared" si="9"/>
        <v>2030</v>
      </c>
      <c r="Y114" s="281">
        <f t="shared" si="11"/>
        <v>47788</v>
      </c>
      <c r="Z114" s="281"/>
      <c r="AA114" s="269">
        <f>IFERROR(IF(-SUM(AA$20:AA113)+AA$15&lt;0.000001,0,IF($C114&gt;='H-32A-WP06 - Debt Service'!X$24,'H-32A-WP06 - Debt Service'!X$27/12,0)),"-")</f>
        <v>0</v>
      </c>
      <c r="AB114" s="269">
        <f>IFERROR(IF(-SUM(AB$20:AB113)+AB$15&lt;0.000001,0,IF($C114&gt;='H-32A-WP06 - Debt Service'!Y$24,'H-32A-WP06 - Debt Service'!Y$27/12,0)),"-")</f>
        <v>0</v>
      </c>
      <c r="AC114" s="269">
        <f>IFERROR(IF(-SUM(AC$20:AC113)+AC$15&lt;0.000001,0,IF($C114&gt;='H-32A-WP06 - Debt Service'!Z$24,'H-32A-WP06 - Debt Service'!Z$27/12,0)),"-")</f>
        <v>0</v>
      </c>
      <c r="AD114" s="269">
        <f>IFERROR(IF(-SUM(AD$20:AD113)+AD$15&lt;0.000001,0,IF($C114&gt;='H-32A-WP06 - Debt Service'!AA$24,'H-32A-WP06 - Debt Service'!AA$27/12,0)),"-")</f>
        <v>0</v>
      </c>
      <c r="AE114" s="269">
        <f>IFERROR(IF(-SUM(AE$20:AE113)+AE$15&lt;0.000001,0,IF($C114&gt;='H-32A-WP06 - Debt Service'!AB$24,'H-32A-WP06 - Debt Service'!AB$27/12,0)),"-")</f>
        <v>0</v>
      </c>
      <c r="AF114" s="269">
        <f>IFERROR(IF(-SUM(AF$20:AF113)+AF$15&lt;0.000001,0,IF($C114&gt;='H-32A-WP06 - Debt Service'!AC$24,'H-32A-WP06 - Debt Service'!AC$27/12,0)),"-")</f>
        <v>0</v>
      </c>
      <c r="AG114" s="269">
        <f>IFERROR(IF(-SUM(AG$20:AG113)+AG$15&lt;0.000001,0,IF($C114&gt;='H-32A-WP06 - Debt Service'!AD$24,'H-32A-WP06 - Debt Service'!AD$27/12,0)),"-")</f>
        <v>0</v>
      </c>
      <c r="AH114" s="269">
        <f>IFERROR(IF(-SUM(AH$20:AH113)+AH$15&lt;0.000001,0,IF($C114&gt;='H-32A-WP06 - Debt Service'!AE$24,'H-32A-WP06 - Debt Service'!AE$27/12,0)),"-")</f>
        <v>0</v>
      </c>
      <c r="AI114" s="269">
        <f>IFERROR(IF(-SUM(AI$20:AI113)+AI$15&lt;0.000001,0,IF($C114&gt;='H-32A-WP06 - Debt Service'!AF$24,'H-32A-WP06 - Debt Service'!AF$27/12,0)),"-")</f>
        <v>0</v>
      </c>
      <c r="AJ114" s="269">
        <f>IFERROR(IF(-SUM(AJ$20:AJ113)+AJ$15&lt;0.000001,0,IF($C114&gt;='H-32A-WP06 - Debt Service'!AG$24,'H-32A-WP06 - Debt Service'!AG$27/12,0)),"-")</f>
        <v>0</v>
      </c>
    </row>
    <row r="115" spans="2:36" hidden="1">
      <c r="B115" s="260">
        <f t="shared" si="8"/>
        <v>2030</v>
      </c>
      <c r="C115" s="281">
        <f t="shared" si="10"/>
        <v>47818</v>
      </c>
      <c r="D115" s="281"/>
      <c r="E115" s="269">
        <f>IFERROR(IF(-SUM(E$20:E114)+E$15&lt;0.000001,0,IF($C115&gt;='H-32A-WP06 - Debt Service'!C$24,'H-32A-WP06 - Debt Service'!C$27/12,0)),"-")</f>
        <v>0</v>
      </c>
      <c r="F115" s="269">
        <f>IFERROR(IF(-SUM(F$20:F114)+F$15&lt;0.000001,0,IF($C115&gt;='H-32A-WP06 - Debt Service'!D$24,'H-32A-WP06 - Debt Service'!D$27/12,0)),"-")</f>
        <v>0</v>
      </c>
      <c r="G115" s="269">
        <f>IFERROR(IF(-SUM(G$20:G114)+G$15&lt;0.000001,0,IF($C115&gt;='H-32A-WP06 - Debt Service'!E$24,'H-32A-WP06 - Debt Service'!E$27/12,0)),"-")</f>
        <v>0</v>
      </c>
      <c r="H115" s="269">
        <f>IFERROR(IF(-SUM(H$20:H114)+H$15&lt;0.000001,0,IF($C115&gt;='H-32A-WP06 - Debt Service'!F$24,'H-32A-WP06 - Debt Service'!F$27/12,0)),"-")</f>
        <v>0</v>
      </c>
      <c r="I115" s="269">
        <f>IFERROR(IF(-SUM(I$20:I114)+I$15&lt;0.000001,0,IF($C115&gt;='H-32A-WP06 - Debt Service'!G$24,'H-32A-WP06 - Debt Service'!#REF!/12,0)),"-")</f>
        <v>0</v>
      </c>
      <c r="J115" s="269">
        <f>IFERROR(IF(-SUM(J$20:J114)+J$15&lt;0.000001,0,IF($C115&gt;='H-32A-WP06 - Debt Service'!H$24,'H-32A-WP06 - Debt Service'!H$27/12,0)),"-")</f>
        <v>0</v>
      </c>
      <c r="K115" s="269">
        <f>IFERROR(IF(-SUM(K$20:K114)+K$15&lt;0.000001,0,IF($C115&gt;='H-32A-WP06 - Debt Service'!I$24,'H-32A-WP06 - Debt Service'!I$27/12,0)),"-")</f>
        <v>0</v>
      </c>
      <c r="L115" s="269">
        <f>IFERROR(IF(-SUM(L$20:L114)+L$15&lt;0.000001,0,IF($C115&gt;='H-32A-WP06 - Debt Service'!J$24,'H-32A-WP06 - Debt Service'!J$27/12,0)),"-")</f>
        <v>0</v>
      </c>
      <c r="M115" s="269">
        <f>IFERROR(IF(-SUM(M$20:M114)+M$15&lt;0.000001,0,IF($C115&gt;='H-32A-WP06 - Debt Service'!L$24,'H-32A-WP06 - Debt Service'!L$27/12,0)),"-")</f>
        <v>0</v>
      </c>
      <c r="N115" s="269">
        <v>0</v>
      </c>
      <c r="O115" s="269">
        <v>0</v>
      </c>
      <c r="P115" s="269">
        <v>0</v>
      </c>
      <c r="Q115" s="269">
        <f>IFERROR(IF(-SUM(Q$20:Q114)+Q$15&lt;0.000001,0,IF($C115&gt;='H-32A-WP06 - Debt Service'!#REF!,'H-32A-WP06 - Debt Service'!#REF!/12,0)),"-")</f>
        <v>0</v>
      </c>
      <c r="R115" s="269"/>
      <c r="S115" s="269"/>
      <c r="T115" s="269"/>
      <c r="U115" s="269"/>
      <c r="V115" s="269"/>
      <c r="X115" s="260">
        <f t="shared" si="9"/>
        <v>2030</v>
      </c>
      <c r="Y115" s="281">
        <f t="shared" si="11"/>
        <v>47818</v>
      </c>
      <c r="Z115" s="281"/>
      <c r="AA115" s="269">
        <f>IFERROR(IF(-SUM(AA$20:AA114)+AA$15&lt;0.000001,0,IF($C115&gt;='H-32A-WP06 - Debt Service'!X$24,'H-32A-WP06 - Debt Service'!X$27/12,0)),"-")</f>
        <v>0</v>
      </c>
      <c r="AB115" s="269">
        <f>IFERROR(IF(-SUM(AB$20:AB114)+AB$15&lt;0.000001,0,IF($C115&gt;='H-32A-WP06 - Debt Service'!Y$24,'H-32A-WP06 - Debt Service'!Y$27/12,0)),"-")</f>
        <v>0</v>
      </c>
      <c r="AC115" s="269">
        <f>IFERROR(IF(-SUM(AC$20:AC114)+AC$15&lt;0.000001,0,IF($C115&gt;='H-32A-WP06 - Debt Service'!Z$24,'H-32A-WP06 - Debt Service'!Z$27/12,0)),"-")</f>
        <v>0</v>
      </c>
      <c r="AD115" s="269">
        <f>IFERROR(IF(-SUM(AD$20:AD114)+AD$15&lt;0.000001,0,IF($C115&gt;='H-32A-WP06 - Debt Service'!AA$24,'H-32A-WP06 - Debt Service'!AA$27/12,0)),"-")</f>
        <v>0</v>
      </c>
      <c r="AE115" s="269">
        <f>IFERROR(IF(-SUM(AE$20:AE114)+AE$15&lt;0.000001,0,IF($C115&gt;='H-32A-WP06 - Debt Service'!AB$24,'H-32A-WP06 - Debt Service'!AB$27/12,0)),"-")</f>
        <v>0</v>
      </c>
      <c r="AF115" s="269">
        <f>IFERROR(IF(-SUM(AF$20:AF114)+AF$15&lt;0.000001,0,IF($C115&gt;='H-32A-WP06 - Debt Service'!AC$24,'H-32A-WP06 - Debt Service'!AC$27/12,0)),"-")</f>
        <v>0</v>
      </c>
      <c r="AG115" s="269">
        <f>IFERROR(IF(-SUM(AG$20:AG114)+AG$15&lt;0.000001,0,IF($C115&gt;='H-32A-WP06 - Debt Service'!AD$24,'H-32A-WP06 - Debt Service'!AD$27/12,0)),"-")</f>
        <v>0</v>
      </c>
      <c r="AH115" s="269">
        <f>IFERROR(IF(-SUM(AH$20:AH114)+AH$15&lt;0.000001,0,IF($C115&gt;='H-32A-WP06 - Debt Service'!AE$24,'H-32A-WP06 - Debt Service'!AE$27/12,0)),"-")</f>
        <v>0</v>
      </c>
      <c r="AI115" s="269">
        <f>IFERROR(IF(-SUM(AI$20:AI114)+AI$15&lt;0.000001,0,IF($C115&gt;='H-32A-WP06 - Debt Service'!AF$24,'H-32A-WP06 - Debt Service'!AF$27/12,0)),"-")</f>
        <v>0</v>
      </c>
      <c r="AJ115" s="269">
        <f>IFERROR(IF(-SUM(AJ$20:AJ114)+AJ$15&lt;0.000001,0,IF($C115&gt;='H-32A-WP06 - Debt Service'!AG$24,'H-32A-WP06 - Debt Service'!AG$27/12,0)),"-")</f>
        <v>0</v>
      </c>
    </row>
    <row r="116" spans="2:36" hidden="1">
      <c r="B116" s="260">
        <f t="shared" si="8"/>
        <v>2031</v>
      </c>
      <c r="C116" s="281">
        <f t="shared" si="10"/>
        <v>47849</v>
      </c>
      <c r="D116" s="281"/>
      <c r="E116" s="269">
        <f>IFERROR(IF(-SUM(E$20:E115)+E$15&lt;0.000001,0,IF($C116&gt;='H-32A-WP06 - Debt Service'!C$24,'H-32A-WP06 - Debt Service'!C$27/12,0)),"-")</f>
        <v>0</v>
      </c>
      <c r="F116" s="269">
        <f>IFERROR(IF(-SUM(F$20:F115)+F$15&lt;0.000001,0,IF($C116&gt;='H-32A-WP06 - Debt Service'!D$24,'H-32A-WP06 - Debt Service'!D$27/12,0)),"-")</f>
        <v>0</v>
      </c>
      <c r="G116" s="269">
        <f>IFERROR(IF(-SUM(G$20:G115)+G$15&lt;0.000001,0,IF($C116&gt;='H-32A-WP06 - Debt Service'!E$24,'H-32A-WP06 - Debt Service'!E$27/12,0)),"-")</f>
        <v>0</v>
      </c>
      <c r="H116" s="269">
        <f>IFERROR(IF(-SUM(H$20:H115)+H$15&lt;0.000001,0,IF($C116&gt;='H-32A-WP06 - Debt Service'!F$24,'H-32A-WP06 - Debt Service'!F$27/12,0)),"-")</f>
        <v>0</v>
      </c>
      <c r="I116" s="269">
        <f>IFERROR(IF(-SUM(I$20:I115)+I$15&lt;0.000001,0,IF($C116&gt;='H-32A-WP06 - Debt Service'!G$24,'H-32A-WP06 - Debt Service'!#REF!/12,0)),"-")</f>
        <v>0</v>
      </c>
      <c r="J116" s="269">
        <f>IFERROR(IF(-SUM(J$20:J115)+J$15&lt;0.000001,0,IF($C116&gt;='H-32A-WP06 - Debt Service'!H$24,'H-32A-WP06 - Debt Service'!H$27/12,0)),"-")</f>
        <v>0</v>
      </c>
      <c r="K116" s="269">
        <f>IFERROR(IF(-SUM(K$20:K115)+K$15&lt;0.000001,0,IF($C116&gt;='H-32A-WP06 - Debt Service'!I$24,'H-32A-WP06 - Debt Service'!I$27/12,0)),"-")</f>
        <v>0</v>
      </c>
      <c r="L116" s="269">
        <f>IFERROR(IF(-SUM(L$20:L115)+L$15&lt;0.000001,0,IF($C116&gt;='H-32A-WP06 - Debt Service'!J$24,'H-32A-WP06 - Debt Service'!J$27/12,0)),"-")</f>
        <v>0</v>
      </c>
      <c r="M116" s="269">
        <f>IFERROR(IF(-SUM(M$20:M115)+M$15&lt;0.000001,0,IF($C116&gt;='H-32A-WP06 - Debt Service'!L$24,'H-32A-WP06 - Debt Service'!L$27/12,0)),"-")</f>
        <v>0</v>
      </c>
      <c r="N116" s="269">
        <v>0</v>
      </c>
      <c r="O116" s="269">
        <v>0</v>
      </c>
      <c r="P116" s="269">
        <v>0</v>
      </c>
      <c r="Q116" s="269">
        <f>IFERROR(IF(-SUM(Q$20:Q115)+Q$15&lt;0.000001,0,IF($C116&gt;='H-32A-WP06 - Debt Service'!#REF!,'H-32A-WP06 - Debt Service'!#REF!/12,0)),"-")</f>
        <v>0</v>
      </c>
      <c r="R116" s="269"/>
      <c r="S116" s="269"/>
      <c r="T116" s="269"/>
      <c r="U116" s="269"/>
      <c r="V116" s="269"/>
      <c r="X116" s="260">
        <f t="shared" si="9"/>
        <v>2031</v>
      </c>
      <c r="Y116" s="281">
        <f t="shared" si="11"/>
        <v>47849</v>
      </c>
      <c r="Z116" s="281"/>
      <c r="AA116" s="269">
        <f>IFERROR(IF(-SUM(AA$20:AA115)+AA$15&lt;0.000001,0,IF($C116&gt;='H-32A-WP06 - Debt Service'!X$24,'H-32A-WP06 - Debt Service'!X$27/12,0)),"-")</f>
        <v>0</v>
      </c>
      <c r="AB116" s="269">
        <f>IFERROR(IF(-SUM(AB$20:AB115)+AB$15&lt;0.000001,0,IF($C116&gt;='H-32A-WP06 - Debt Service'!Y$24,'H-32A-WP06 - Debt Service'!Y$27/12,0)),"-")</f>
        <v>0</v>
      </c>
      <c r="AC116" s="269">
        <f>IFERROR(IF(-SUM(AC$20:AC115)+AC$15&lt;0.000001,0,IF($C116&gt;='H-32A-WP06 - Debt Service'!Z$24,'H-32A-WP06 - Debt Service'!Z$27/12,0)),"-")</f>
        <v>0</v>
      </c>
      <c r="AD116" s="269">
        <f>IFERROR(IF(-SUM(AD$20:AD115)+AD$15&lt;0.000001,0,IF($C116&gt;='H-32A-WP06 - Debt Service'!AA$24,'H-32A-WP06 - Debt Service'!AA$27/12,0)),"-")</f>
        <v>0</v>
      </c>
      <c r="AE116" s="269">
        <f>IFERROR(IF(-SUM(AE$20:AE115)+AE$15&lt;0.000001,0,IF($C116&gt;='H-32A-WP06 - Debt Service'!AB$24,'H-32A-WP06 - Debt Service'!AB$27/12,0)),"-")</f>
        <v>0</v>
      </c>
      <c r="AF116" s="269">
        <f>IFERROR(IF(-SUM(AF$20:AF115)+AF$15&lt;0.000001,0,IF($C116&gt;='H-32A-WP06 - Debt Service'!AC$24,'H-32A-WP06 - Debt Service'!AC$27/12,0)),"-")</f>
        <v>0</v>
      </c>
      <c r="AG116" s="269">
        <f>IFERROR(IF(-SUM(AG$20:AG115)+AG$15&lt;0.000001,0,IF($C116&gt;='H-32A-WP06 - Debt Service'!AD$24,'H-32A-WP06 - Debt Service'!AD$27/12,0)),"-")</f>
        <v>0</v>
      </c>
      <c r="AH116" s="269">
        <f>IFERROR(IF(-SUM(AH$20:AH115)+AH$15&lt;0.000001,0,IF($C116&gt;='H-32A-WP06 - Debt Service'!AE$24,'H-32A-WP06 - Debt Service'!AE$27/12,0)),"-")</f>
        <v>0</v>
      </c>
      <c r="AI116" s="269">
        <f>IFERROR(IF(-SUM(AI$20:AI115)+AI$15&lt;0.000001,0,IF($C116&gt;='H-32A-WP06 - Debt Service'!AF$24,'H-32A-WP06 - Debt Service'!AF$27/12,0)),"-")</f>
        <v>0</v>
      </c>
      <c r="AJ116" s="269">
        <f>IFERROR(IF(-SUM(AJ$20:AJ115)+AJ$15&lt;0.000001,0,IF($C116&gt;='H-32A-WP06 - Debt Service'!AG$24,'H-32A-WP06 - Debt Service'!AG$27/12,0)),"-")</f>
        <v>0</v>
      </c>
    </row>
    <row r="117" spans="2:36" hidden="1">
      <c r="B117" s="260">
        <f t="shared" si="8"/>
        <v>2031</v>
      </c>
      <c r="C117" s="281">
        <f t="shared" si="10"/>
        <v>47880</v>
      </c>
      <c r="D117" s="281"/>
      <c r="E117" s="269">
        <f>IFERROR(IF(-SUM(E$20:E116)+E$15&lt;0.000001,0,IF($C117&gt;='H-32A-WP06 - Debt Service'!C$24,'H-32A-WP06 - Debt Service'!C$27/12,0)),"-")</f>
        <v>0</v>
      </c>
      <c r="F117" s="269">
        <f>IFERROR(IF(-SUM(F$20:F116)+F$15&lt;0.000001,0,IF($C117&gt;='H-32A-WP06 - Debt Service'!D$24,'H-32A-WP06 - Debt Service'!D$27/12,0)),"-")</f>
        <v>0</v>
      </c>
      <c r="G117" s="269">
        <f>IFERROR(IF(-SUM(G$20:G116)+G$15&lt;0.000001,0,IF($C117&gt;='H-32A-WP06 - Debt Service'!E$24,'H-32A-WP06 - Debt Service'!E$27/12,0)),"-")</f>
        <v>0</v>
      </c>
      <c r="H117" s="269">
        <f>IFERROR(IF(-SUM(H$20:H116)+H$15&lt;0.000001,0,IF($C117&gt;='H-32A-WP06 - Debt Service'!F$24,'H-32A-WP06 - Debt Service'!F$27/12,0)),"-")</f>
        <v>0</v>
      </c>
      <c r="I117" s="269">
        <f>IFERROR(IF(-SUM(I$20:I116)+I$15&lt;0.000001,0,IF($C117&gt;='H-32A-WP06 - Debt Service'!G$24,'H-32A-WP06 - Debt Service'!#REF!/12,0)),"-")</f>
        <v>0</v>
      </c>
      <c r="J117" s="269">
        <f>IFERROR(IF(-SUM(J$20:J116)+J$15&lt;0.000001,0,IF($C117&gt;='H-32A-WP06 - Debt Service'!H$24,'H-32A-WP06 - Debt Service'!H$27/12,0)),"-")</f>
        <v>0</v>
      </c>
      <c r="K117" s="269">
        <f>IFERROR(IF(-SUM(K$20:K116)+K$15&lt;0.000001,0,IF($C117&gt;='H-32A-WP06 - Debt Service'!I$24,'H-32A-WP06 - Debt Service'!I$27/12,0)),"-")</f>
        <v>0</v>
      </c>
      <c r="L117" s="269">
        <f>IFERROR(IF(-SUM(L$20:L116)+L$15&lt;0.000001,0,IF($C117&gt;='H-32A-WP06 - Debt Service'!J$24,'H-32A-WP06 - Debt Service'!J$27/12,0)),"-")</f>
        <v>0</v>
      </c>
      <c r="M117" s="269">
        <f>IFERROR(IF(-SUM(M$20:M116)+M$15&lt;0.000001,0,IF($C117&gt;='H-32A-WP06 - Debt Service'!L$24,'H-32A-WP06 - Debt Service'!L$27/12,0)),"-")</f>
        <v>0</v>
      </c>
      <c r="N117" s="269">
        <v>0</v>
      </c>
      <c r="O117" s="269">
        <v>0</v>
      </c>
      <c r="P117" s="269">
        <v>0</v>
      </c>
      <c r="Q117" s="269">
        <f>IFERROR(IF(-SUM(Q$20:Q116)+Q$15&lt;0.000001,0,IF($C117&gt;='H-32A-WP06 - Debt Service'!#REF!,'H-32A-WP06 - Debt Service'!#REF!/12,0)),"-")</f>
        <v>0</v>
      </c>
      <c r="R117" s="269"/>
      <c r="S117" s="269"/>
      <c r="T117" s="269"/>
      <c r="U117" s="269"/>
      <c r="V117" s="269"/>
      <c r="X117" s="260">
        <f t="shared" si="9"/>
        <v>2031</v>
      </c>
      <c r="Y117" s="281">
        <f t="shared" si="11"/>
        <v>47880</v>
      </c>
      <c r="Z117" s="281"/>
      <c r="AA117" s="269">
        <f>IFERROR(IF(-SUM(AA$20:AA116)+AA$15&lt;0.000001,0,IF($C117&gt;='H-32A-WP06 - Debt Service'!X$24,'H-32A-WP06 - Debt Service'!X$27/12,0)),"-")</f>
        <v>0</v>
      </c>
      <c r="AB117" s="269">
        <f>IFERROR(IF(-SUM(AB$20:AB116)+AB$15&lt;0.000001,0,IF($C117&gt;='H-32A-WP06 - Debt Service'!Y$24,'H-32A-WP06 - Debt Service'!Y$27/12,0)),"-")</f>
        <v>0</v>
      </c>
      <c r="AC117" s="269">
        <f>IFERROR(IF(-SUM(AC$20:AC116)+AC$15&lt;0.000001,0,IF($C117&gt;='H-32A-WP06 - Debt Service'!Z$24,'H-32A-WP06 - Debt Service'!Z$27/12,0)),"-")</f>
        <v>0</v>
      </c>
      <c r="AD117" s="269">
        <f>IFERROR(IF(-SUM(AD$20:AD116)+AD$15&lt;0.000001,0,IF($C117&gt;='H-32A-WP06 - Debt Service'!AA$24,'H-32A-WP06 - Debt Service'!AA$27/12,0)),"-")</f>
        <v>0</v>
      </c>
      <c r="AE117" s="269">
        <f>IFERROR(IF(-SUM(AE$20:AE116)+AE$15&lt;0.000001,0,IF($C117&gt;='H-32A-WP06 - Debt Service'!AB$24,'H-32A-WP06 - Debt Service'!AB$27/12,0)),"-")</f>
        <v>0</v>
      </c>
      <c r="AF117" s="269">
        <f>IFERROR(IF(-SUM(AF$20:AF116)+AF$15&lt;0.000001,0,IF($C117&gt;='H-32A-WP06 - Debt Service'!AC$24,'H-32A-WP06 - Debt Service'!AC$27/12,0)),"-")</f>
        <v>0</v>
      </c>
      <c r="AG117" s="269">
        <f>IFERROR(IF(-SUM(AG$20:AG116)+AG$15&lt;0.000001,0,IF($C117&gt;='H-32A-WP06 - Debt Service'!AD$24,'H-32A-WP06 - Debt Service'!AD$27/12,0)),"-")</f>
        <v>0</v>
      </c>
      <c r="AH117" s="269">
        <f>IFERROR(IF(-SUM(AH$20:AH116)+AH$15&lt;0.000001,0,IF($C117&gt;='H-32A-WP06 - Debt Service'!AE$24,'H-32A-WP06 - Debt Service'!AE$27/12,0)),"-")</f>
        <v>0</v>
      </c>
      <c r="AI117" s="269">
        <f>IFERROR(IF(-SUM(AI$20:AI116)+AI$15&lt;0.000001,0,IF($C117&gt;='H-32A-WP06 - Debt Service'!AF$24,'H-32A-WP06 - Debt Service'!AF$27/12,0)),"-")</f>
        <v>0</v>
      </c>
      <c r="AJ117" s="269">
        <f>IFERROR(IF(-SUM(AJ$20:AJ116)+AJ$15&lt;0.000001,0,IF($C117&gt;='H-32A-WP06 - Debt Service'!AG$24,'H-32A-WP06 - Debt Service'!AG$27/12,0)),"-")</f>
        <v>0</v>
      </c>
    </row>
    <row r="118" spans="2:36" hidden="1">
      <c r="B118" s="260">
        <f t="shared" si="8"/>
        <v>2031</v>
      </c>
      <c r="C118" s="281">
        <f t="shared" si="10"/>
        <v>47908</v>
      </c>
      <c r="D118" s="281"/>
      <c r="E118" s="269">
        <f>IFERROR(IF(-SUM(E$20:E117)+E$15&lt;0.000001,0,IF($C118&gt;='H-32A-WP06 - Debt Service'!C$24,'H-32A-WP06 - Debt Service'!C$27/12,0)),"-")</f>
        <v>0</v>
      </c>
      <c r="F118" s="269">
        <f>IFERROR(IF(-SUM(F$20:F117)+F$15&lt;0.000001,0,IF($C118&gt;='H-32A-WP06 - Debt Service'!D$24,'H-32A-WP06 - Debt Service'!D$27/12,0)),"-")</f>
        <v>0</v>
      </c>
      <c r="G118" s="269">
        <f>IFERROR(IF(-SUM(G$20:G117)+G$15&lt;0.000001,0,IF($C118&gt;='H-32A-WP06 - Debt Service'!E$24,'H-32A-WP06 - Debt Service'!E$27/12,0)),"-")</f>
        <v>0</v>
      </c>
      <c r="H118" s="269">
        <f>IFERROR(IF(-SUM(H$20:H117)+H$15&lt;0.000001,0,IF($C118&gt;='H-32A-WP06 - Debt Service'!F$24,'H-32A-WP06 - Debt Service'!F$27/12,0)),"-")</f>
        <v>0</v>
      </c>
      <c r="I118" s="269">
        <f>IFERROR(IF(-SUM(I$20:I117)+I$15&lt;0.000001,0,IF($C118&gt;='H-32A-WP06 - Debt Service'!G$24,'H-32A-WP06 - Debt Service'!#REF!/12,0)),"-")</f>
        <v>0</v>
      </c>
      <c r="J118" s="269">
        <f>IFERROR(IF(-SUM(J$20:J117)+J$15&lt;0.000001,0,IF($C118&gt;='H-32A-WP06 - Debt Service'!H$24,'H-32A-WP06 - Debt Service'!H$27/12,0)),"-")</f>
        <v>0</v>
      </c>
      <c r="K118" s="269">
        <f>IFERROR(IF(-SUM(K$20:K117)+K$15&lt;0.000001,0,IF($C118&gt;='H-32A-WP06 - Debt Service'!I$24,'H-32A-WP06 - Debt Service'!I$27/12,0)),"-")</f>
        <v>0</v>
      </c>
      <c r="L118" s="269">
        <f>IFERROR(IF(-SUM(L$20:L117)+L$15&lt;0.000001,0,IF($C118&gt;='H-32A-WP06 - Debt Service'!J$24,'H-32A-WP06 - Debt Service'!J$27/12,0)),"-")</f>
        <v>0</v>
      </c>
      <c r="M118" s="269">
        <f>IFERROR(IF(-SUM(M$20:M117)+M$15&lt;0.000001,0,IF($C118&gt;='H-32A-WP06 - Debt Service'!L$24,'H-32A-WP06 - Debt Service'!L$27/12,0)),"-")</f>
        <v>0</v>
      </c>
      <c r="N118" s="269">
        <v>0</v>
      </c>
      <c r="O118" s="269">
        <v>0</v>
      </c>
      <c r="P118" s="269">
        <v>0</v>
      </c>
      <c r="Q118" s="269">
        <f>IFERROR(IF(-SUM(Q$20:Q117)+Q$15&lt;0.000001,0,IF($C118&gt;='H-32A-WP06 - Debt Service'!#REF!,'H-32A-WP06 - Debt Service'!#REF!/12,0)),"-")</f>
        <v>0</v>
      </c>
      <c r="R118" s="269"/>
      <c r="S118" s="269"/>
      <c r="T118" s="269"/>
      <c r="U118" s="269"/>
      <c r="V118" s="269"/>
      <c r="X118" s="260">
        <f t="shared" si="9"/>
        <v>2031</v>
      </c>
      <c r="Y118" s="281">
        <f t="shared" si="11"/>
        <v>47908</v>
      </c>
      <c r="Z118" s="281"/>
      <c r="AA118" s="269">
        <f>IFERROR(IF(-SUM(AA$20:AA117)+AA$15&lt;0.000001,0,IF($C118&gt;='H-32A-WP06 - Debt Service'!X$24,'H-32A-WP06 - Debt Service'!X$27/12,0)),"-")</f>
        <v>0</v>
      </c>
      <c r="AB118" s="269">
        <f>IFERROR(IF(-SUM(AB$20:AB117)+AB$15&lt;0.000001,0,IF($C118&gt;='H-32A-WP06 - Debt Service'!Y$24,'H-32A-WP06 - Debt Service'!Y$27/12,0)),"-")</f>
        <v>0</v>
      </c>
      <c r="AC118" s="269">
        <f>IFERROR(IF(-SUM(AC$20:AC117)+AC$15&lt;0.000001,0,IF($C118&gt;='H-32A-WP06 - Debt Service'!Z$24,'H-32A-WP06 - Debt Service'!Z$27/12,0)),"-")</f>
        <v>0</v>
      </c>
      <c r="AD118" s="269">
        <f>IFERROR(IF(-SUM(AD$20:AD117)+AD$15&lt;0.000001,0,IF($C118&gt;='H-32A-WP06 - Debt Service'!AA$24,'H-32A-WP06 - Debt Service'!AA$27/12,0)),"-")</f>
        <v>0</v>
      </c>
      <c r="AE118" s="269">
        <f>IFERROR(IF(-SUM(AE$20:AE117)+AE$15&lt;0.000001,0,IF($C118&gt;='H-32A-WP06 - Debt Service'!AB$24,'H-32A-WP06 - Debt Service'!AB$27/12,0)),"-")</f>
        <v>0</v>
      </c>
      <c r="AF118" s="269">
        <f>IFERROR(IF(-SUM(AF$20:AF117)+AF$15&lt;0.000001,0,IF($C118&gt;='H-32A-WP06 - Debt Service'!AC$24,'H-32A-WP06 - Debt Service'!AC$27/12,0)),"-")</f>
        <v>0</v>
      </c>
      <c r="AG118" s="269">
        <f>IFERROR(IF(-SUM(AG$20:AG117)+AG$15&lt;0.000001,0,IF($C118&gt;='H-32A-WP06 - Debt Service'!AD$24,'H-32A-WP06 - Debt Service'!AD$27/12,0)),"-")</f>
        <v>0</v>
      </c>
      <c r="AH118" s="269">
        <f>IFERROR(IF(-SUM(AH$20:AH117)+AH$15&lt;0.000001,0,IF($C118&gt;='H-32A-WP06 - Debt Service'!AE$24,'H-32A-WP06 - Debt Service'!AE$27/12,0)),"-")</f>
        <v>0</v>
      </c>
      <c r="AI118" s="269">
        <f>IFERROR(IF(-SUM(AI$20:AI117)+AI$15&lt;0.000001,0,IF($C118&gt;='H-32A-WP06 - Debt Service'!AF$24,'H-32A-WP06 - Debt Service'!AF$27/12,0)),"-")</f>
        <v>0</v>
      </c>
      <c r="AJ118" s="269">
        <f>IFERROR(IF(-SUM(AJ$20:AJ117)+AJ$15&lt;0.000001,0,IF($C118&gt;='H-32A-WP06 - Debt Service'!AG$24,'H-32A-WP06 - Debt Service'!AG$27/12,0)),"-")</f>
        <v>0</v>
      </c>
    </row>
    <row r="119" spans="2:36" hidden="1">
      <c r="B119" s="260">
        <f t="shared" si="8"/>
        <v>2031</v>
      </c>
      <c r="C119" s="281">
        <f t="shared" si="10"/>
        <v>47939</v>
      </c>
      <c r="D119" s="281"/>
      <c r="E119" s="269">
        <f>IFERROR(IF(-SUM(E$20:E118)+E$15&lt;0.000001,0,IF($C119&gt;='H-32A-WP06 - Debt Service'!C$24,'H-32A-WP06 - Debt Service'!C$27/12,0)),"-")</f>
        <v>0</v>
      </c>
      <c r="F119" s="269">
        <f>IFERROR(IF(-SUM(F$20:F118)+F$15&lt;0.000001,0,IF($C119&gt;='H-32A-WP06 - Debt Service'!D$24,'H-32A-WP06 - Debt Service'!D$27/12,0)),"-")</f>
        <v>0</v>
      </c>
      <c r="G119" s="269">
        <f>IFERROR(IF(-SUM(G$20:G118)+G$15&lt;0.000001,0,IF($C119&gt;='H-32A-WP06 - Debt Service'!E$24,'H-32A-WP06 - Debt Service'!E$27/12,0)),"-")</f>
        <v>0</v>
      </c>
      <c r="H119" s="269">
        <f>IFERROR(IF(-SUM(H$20:H118)+H$15&lt;0.000001,0,IF($C119&gt;='H-32A-WP06 - Debt Service'!F$24,'H-32A-WP06 - Debt Service'!F$27/12,0)),"-")</f>
        <v>0</v>
      </c>
      <c r="I119" s="269">
        <f>IFERROR(IF(-SUM(I$20:I118)+I$15&lt;0.000001,0,IF($C119&gt;='H-32A-WP06 - Debt Service'!G$24,'H-32A-WP06 - Debt Service'!#REF!/12,0)),"-")</f>
        <v>0</v>
      </c>
      <c r="J119" s="269">
        <f>IFERROR(IF(-SUM(J$20:J118)+J$15&lt;0.000001,0,IF($C119&gt;='H-32A-WP06 - Debt Service'!H$24,'H-32A-WP06 - Debt Service'!H$27/12,0)),"-")</f>
        <v>0</v>
      </c>
      <c r="K119" s="269">
        <f>IFERROR(IF(-SUM(K$20:K118)+K$15&lt;0.000001,0,IF($C119&gt;='H-32A-WP06 - Debt Service'!I$24,'H-32A-WP06 - Debt Service'!I$27/12,0)),"-")</f>
        <v>0</v>
      </c>
      <c r="L119" s="269">
        <f>IFERROR(IF(-SUM(L$20:L118)+L$15&lt;0.000001,0,IF($C119&gt;='H-32A-WP06 - Debt Service'!J$24,'H-32A-WP06 - Debt Service'!J$27/12,0)),"-")</f>
        <v>0</v>
      </c>
      <c r="M119" s="269">
        <f>IFERROR(IF(-SUM(M$20:M118)+M$15&lt;0.000001,0,IF($C119&gt;='H-32A-WP06 - Debt Service'!L$24,'H-32A-WP06 - Debt Service'!L$27/12,0)),"-")</f>
        <v>0</v>
      </c>
      <c r="N119" s="269">
        <v>0</v>
      </c>
      <c r="O119" s="269">
        <v>0</v>
      </c>
      <c r="P119" s="269">
        <v>0</v>
      </c>
      <c r="Q119" s="269">
        <f>IFERROR(IF(-SUM(Q$20:Q118)+Q$15&lt;0.000001,0,IF($C119&gt;='H-32A-WP06 - Debt Service'!#REF!,'H-32A-WP06 - Debt Service'!#REF!/12,0)),"-")</f>
        <v>0</v>
      </c>
      <c r="R119" s="269"/>
      <c r="S119" s="269"/>
      <c r="T119" s="269"/>
      <c r="U119" s="269"/>
      <c r="V119" s="269"/>
      <c r="X119" s="260">
        <f t="shared" si="9"/>
        <v>2031</v>
      </c>
      <c r="Y119" s="281">
        <f t="shared" si="11"/>
        <v>47939</v>
      </c>
      <c r="Z119" s="281"/>
      <c r="AA119" s="269">
        <f>IFERROR(IF(-SUM(AA$20:AA118)+AA$15&lt;0.000001,0,IF($C119&gt;='H-32A-WP06 - Debt Service'!X$24,'H-32A-WP06 - Debt Service'!X$27/12,0)),"-")</f>
        <v>0</v>
      </c>
      <c r="AB119" s="269">
        <f>IFERROR(IF(-SUM(AB$20:AB118)+AB$15&lt;0.000001,0,IF($C119&gt;='H-32A-WP06 - Debt Service'!Y$24,'H-32A-WP06 - Debt Service'!Y$27/12,0)),"-")</f>
        <v>0</v>
      </c>
      <c r="AC119" s="269">
        <f>IFERROR(IF(-SUM(AC$20:AC118)+AC$15&lt;0.000001,0,IF($C119&gt;='H-32A-WP06 - Debt Service'!Z$24,'H-32A-WP06 - Debt Service'!Z$27/12,0)),"-")</f>
        <v>0</v>
      </c>
      <c r="AD119" s="269">
        <f>IFERROR(IF(-SUM(AD$20:AD118)+AD$15&lt;0.000001,0,IF($C119&gt;='H-32A-WP06 - Debt Service'!AA$24,'H-32A-WP06 - Debt Service'!AA$27/12,0)),"-")</f>
        <v>0</v>
      </c>
      <c r="AE119" s="269">
        <f>IFERROR(IF(-SUM(AE$20:AE118)+AE$15&lt;0.000001,0,IF($C119&gt;='H-32A-WP06 - Debt Service'!AB$24,'H-32A-WP06 - Debt Service'!AB$27/12,0)),"-")</f>
        <v>0</v>
      </c>
      <c r="AF119" s="269">
        <f>IFERROR(IF(-SUM(AF$20:AF118)+AF$15&lt;0.000001,0,IF($C119&gt;='H-32A-WP06 - Debt Service'!AC$24,'H-32A-WP06 - Debt Service'!AC$27/12,0)),"-")</f>
        <v>0</v>
      </c>
      <c r="AG119" s="269">
        <f>IFERROR(IF(-SUM(AG$20:AG118)+AG$15&lt;0.000001,0,IF($C119&gt;='H-32A-WP06 - Debt Service'!AD$24,'H-32A-WP06 - Debt Service'!AD$27/12,0)),"-")</f>
        <v>0</v>
      </c>
      <c r="AH119" s="269">
        <f>IFERROR(IF(-SUM(AH$20:AH118)+AH$15&lt;0.000001,0,IF($C119&gt;='H-32A-WP06 - Debt Service'!AE$24,'H-32A-WP06 - Debt Service'!AE$27/12,0)),"-")</f>
        <v>0</v>
      </c>
      <c r="AI119" s="269">
        <f>IFERROR(IF(-SUM(AI$20:AI118)+AI$15&lt;0.000001,0,IF($C119&gt;='H-32A-WP06 - Debt Service'!AF$24,'H-32A-WP06 - Debt Service'!AF$27/12,0)),"-")</f>
        <v>0</v>
      </c>
      <c r="AJ119" s="269">
        <f>IFERROR(IF(-SUM(AJ$20:AJ118)+AJ$15&lt;0.000001,0,IF($C119&gt;='H-32A-WP06 - Debt Service'!AG$24,'H-32A-WP06 - Debt Service'!AG$27/12,0)),"-")</f>
        <v>0</v>
      </c>
    </row>
    <row r="120" spans="2:36" hidden="1">
      <c r="B120" s="260">
        <f t="shared" si="8"/>
        <v>2031</v>
      </c>
      <c r="C120" s="281">
        <f t="shared" si="10"/>
        <v>47969</v>
      </c>
      <c r="D120" s="281"/>
      <c r="E120" s="269">
        <f>IFERROR(IF(-SUM(E$20:E119)+E$15&lt;0.000001,0,IF($C120&gt;='H-32A-WP06 - Debt Service'!C$24,'H-32A-WP06 - Debt Service'!C$27/12,0)),"-")</f>
        <v>0</v>
      </c>
      <c r="F120" s="269">
        <f>IFERROR(IF(-SUM(F$20:F119)+F$15&lt;0.000001,0,IF($C120&gt;='H-32A-WP06 - Debt Service'!D$24,'H-32A-WP06 - Debt Service'!D$27/12,0)),"-")</f>
        <v>0</v>
      </c>
      <c r="G120" s="269">
        <f>IFERROR(IF(-SUM(G$20:G119)+G$15&lt;0.000001,0,IF($C120&gt;='H-32A-WP06 - Debt Service'!E$24,'H-32A-WP06 - Debt Service'!E$27/12,0)),"-")</f>
        <v>0</v>
      </c>
      <c r="H120" s="269">
        <f>IFERROR(IF(-SUM(H$20:H119)+H$15&lt;0.000001,0,IF($C120&gt;='H-32A-WP06 - Debt Service'!F$24,'H-32A-WP06 - Debt Service'!F$27/12,0)),"-")</f>
        <v>0</v>
      </c>
      <c r="I120" s="269">
        <f>IFERROR(IF(-SUM(I$20:I119)+I$15&lt;0.000001,0,IF($C120&gt;='H-32A-WP06 - Debt Service'!G$24,'H-32A-WP06 - Debt Service'!#REF!/12,0)),"-")</f>
        <v>0</v>
      </c>
      <c r="J120" s="269">
        <f>IFERROR(IF(-SUM(J$20:J119)+J$15&lt;0.000001,0,IF($C120&gt;='H-32A-WP06 - Debt Service'!H$24,'H-32A-WP06 - Debt Service'!H$27/12,0)),"-")</f>
        <v>0</v>
      </c>
      <c r="K120" s="269">
        <f>IFERROR(IF(-SUM(K$20:K119)+K$15&lt;0.000001,0,IF($C120&gt;='H-32A-WP06 - Debt Service'!I$24,'H-32A-WP06 - Debt Service'!I$27/12,0)),"-")</f>
        <v>0</v>
      </c>
      <c r="L120" s="269">
        <f>IFERROR(IF(-SUM(L$20:L119)+L$15&lt;0.000001,0,IF($C120&gt;='H-32A-WP06 - Debt Service'!J$24,'H-32A-WP06 - Debt Service'!J$27/12,0)),"-")</f>
        <v>0</v>
      </c>
      <c r="M120" s="269">
        <f>IFERROR(IF(-SUM(M$20:M119)+M$15&lt;0.000001,0,IF($C120&gt;='H-32A-WP06 - Debt Service'!L$24,'H-32A-WP06 - Debt Service'!L$27/12,0)),"-")</f>
        <v>0</v>
      </c>
      <c r="N120" s="269">
        <v>0</v>
      </c>
      <c r="O120" s="269">
        <v>0</v>
      </c>
      <c r="P120" s="269">
        <v>0</v>
      </c>
      <c r="Q120" s="269">
        <f>IFERROR(IF(-SUM(Q$20:Q119)+Q$15&lt;0.000001,0,IF($C120&gt;='H-32A-WP06 - Debt Service'!#REF!,'H-32A-WP06 - Debt Service'!#REF!/12,0)),"-")</f>
        <v>0</v>
      </c>
      <c r="R120" s="269"/>
      <c r="S120" s="269"/>
      <c r="T120" s="269"/>
      <c r="U120" s="269"/>
      <c r="V120" s="269"/>
      <c r="X120" s="260">
        <f t="shared" si="9"/>
        <v>2031</v>
      </c>
      <c r="Y120" s="281">
        <f t="shared" si="11"/>
        <v>47969</v>
      </c>
      <c r="Z120" s="281"/>
      <c r="AA120" s="269">
        <f>IFERROR(IF(-SUM(AA$20:AA119)+AA$15&lt;0.000001,0,IF($C120&gt;='H-32A-WP06 - Debt Service'!X$24,'H-32A-WP06 - Debt Service'!X$27/12,0)),"-")</f>
        <v>0</v>
      </c>
      <c r="AB120" s="269">
        <f>IFERROR(IF(-SUM(AB$20:AB119)+AB$15&lt;0.000001,0,IF($C120&gt;='H-32A-WP06 - Debt Service'!Y$24,'H-32A-WP06 - Debt Service'!Y$27/12,0)),"-")</f>
        <v>0</v>
      </c>
      <c r="AC120" s="269">
        <f>IFERROR(IF(-SUM(AC$20:AC119)+AC$15&lt;0.000001,0,IF($C120&gt;='H-32A-WP06 - Debt Service'!Z$24,'H-32A-WP06 - Debt Service'!Z$27/12,0)),"-")</f>
        <v>0</v>
      </c>
      <c r="AD120" s="269">
        <f>IFERROR(IF(-SUM(AD$20:AD119)+AD$15&lt;0.000001,0,IF($C120&gt;='H-32A-WP06 - Debt Service'!AA$24,'H-32A-WP06 - Debt Service'!AA$27/12,0)),"-")</f>
        <v>0</v>
      </c>
      <c r="AE120" s="269">
        <f>IFERROR(IF(-SUM(AE$20:AE119)+AE$15&lt;0.000001,0,IF($C120&gt;='H-32A-WP06 - Debt Service'!AB$24,'H-32A-WP06 - Debt Service'!AB$27/12,0)),"-")</f>
        <v>0</v>
      </c>
      <c r="AF120" s="269">
        <f>IFERROR(IF(-SUM(AF$20:AF119)+AF$15&lt;0.000001,0,IF($C120&gt;='H-32A-WP06 - Debt Service'!AC$24,'H-32A-WP06 - Debt Service'!AC$27/12,0)),"-")</f>
        <v>0</v>
      </c>
      <c r="AG120" s="269">
        <f>IFERROR(IF(-SUM(AG$20:AG119)+AG$15&lt;0.000001,0,IF($C120&gt;='H-32A-WP06 - Debt Service'!AD$24,'H-32A-WP06 - Debt Service'!AD$27/12,0)),"-")</f>
        <v>0</v>
      </c>
      <c r="AH120" s="269">
        <f>IFERROR(IF(-SUM(AH$20:AH119)+AH$15&lt;0.000001,0,IF($C120&gt;='H-32A-WP06 - Debt Service'!AE$24,'H-32A-WP06 - Debt Service'!AE$27/12,0)),"-")</f>
        <v>0</v>
      </c>
      <c r="AI120" s="269">
        <f>IFERROR(IF(-SUM(AI$20:AI119)+AI$15&lt;0.000001,0,IF($C120&gt;='H-32A-WP06 - Debt Service'!AF$24,'H-32A-WP06 - Debt Service'!AF$27/12,0)),"-")</f>
        <v>0</v>
      </c>
      <c r="AJ120" s="269">
        <f>IFERROR(IF(-SUM(AJ$20:AJ119)+AJ$15&lt;0.000001,0,IF($C120&gt;='H-32A-WP06 - Debt Service'!AG$24,'H-32A-WP06 - Debt Service'!AG$27/12,0)),"-")</f>
        <v>0</v>
      </c>
    </row>
    <row r="121" spans="2:36" hidden="1">
      <c r="B121" s="260">
        <f t="shared" si="8"/>
        <v>2031</v>
      </c>
      <c r="C121" s="281">
        <f t="shared" si="10"/>
        <v>48000</v>
      </c>
      <c r="D121" s="281"/>
      <c r="E121" s="269">
        <f>IFERROR(IF(-SUM(E$20:E120)+E$15&lt;0.000001,0,IF($C121&gt;='H-32A-WP06 - Debt Service'!C$24,'H-32A-WP06 - Debt Service'!C$27/12,0)),"-")</f>
        <v>0</v>
      </c>
      <c r="F121" s="269">
        <f>IFERROR(IF(-SUM(F$20:F120)+F$15&lt;0.000001,0,IF($C121&gt;='H-32A-WP06 - Debt Service'!D$24,'H-32A-WP06 - Debt Service'!D$27/12,0)),"-")</f>
        <v>0</v>
      </c>
      <c r="G121" s="269">
        <f>IFERROR(IF(-SUM(G$20:G120)+G$15&lt;0.000001,0,IF($C121&gt;='H-32A-WP06 - Debt Service'!E$24,'H-32A-WP06 - Debt Service'!E$27/12,0)),"-")</f>
        <v>0</v>
      </c>
      <c r="H121" s="269">
        <f>IFERROR(IF(-SUM(H$20:H120)+H$15&lt;0.000001,0,IF($C121&gt;='H-32A-WP06 - Debt Service'!F$24,'H-32A-WP06 - Debt Service'!F$27/12,0)),"-")</f>
        <v>0</v>
      </c>
      <c r="I121" s="269">
        <f>IFERROR(IF(-SUM(I$20:I120)+I$15&lt;0.000001,0,IF($C121&gt;='H-32A-WP06 - Debt Service'!G$24,'H-32A-WP06 - Debt Service'!#REF!/12,0)),"-")</f>
        <v>0</v>
      </c>
      <c r="J121" s="269">
        <f>IFERROR(IF(-SUM(J$20:J120)+J$15&lt;0.000001,0,IF($C121&gt;='H-32A-WP06 - Debt Service'!H$24,'H-32A-WP06 - Debt Service'!H$27/12,0)),"-")</f>
        <v>0</v>
      </c>
      <c r="K121" s="269">
        <f>IFERROR(IF(-SUM(K$20:K120)+K$15&lt;0.000001,0,IF($C121&gt;='H-32A-WP06 - Debt Service'!I$24,'H-32A-WP06 - Debt Service'!I$27/12,0)),"-")</f>
        <v>0</v>
      </c>
      <c r="L121" s="269">
        <f>IFERROR(IF(-SUM(L$20:L120)+L$15&lt;0.000001,0,IF($C121&gt;='H-32A-WP06 - Debt Service'!J$24,'H-32A-WP06 - Debt Service'!J$27/12,0)),"-")</f>
        <v>0</v>
      </c>
      <c r="M121" s="269">
        <f>IFERROR(IF(-SUM(M$20:M120)+M$15&lt;0.000001,0,IF($C121&gt;='H-32A-WP06 - Debt Service'!L$24,'H-32A-WP06 - Debt Service'!L$27/12,0)),"-")</f>
        <v>0</v>
      </c>
      <c r="N121" s="269">
        <v>0</v>
      </c>
      <c r="O121" s="269">
        <v>0</v>
      </c>
      <c r="P121" s="269">
        <v>0</v>
      </c>
      <c r="Q121" s="269">
        <f>IFERROR(IF(-SUM(Q$20:Q120)+Q$15&lt;0.000001,0,IF($C121&gt;='H-32A-WP06 - Debt Service'!#REF!,'H-32A-WP06 - Debt Service'!#REF!/12,0)),"-")</f>
        <v>0</v>
      </c>
      <c r="R121" s="269"/>
      <c r="S121" s="269"/>
      <c r="T121" s="269"/>
      <c r="U121" s="269"/>
      <c r="V121" s="269"/>
      <c r="X121" s="260">
        <f t="shared" si="9"/>
        <v>2031</v>
      </c>
      <c r="Y121" s="281">
        <f t="shared" si="11"/>
        <v>48000</v>
      </c>
      <c r="Z121" s="281"/>
      <c r="AA121" s="269">
        <f>IFERROR(IF(-SUM(AA$20:AA120)+AA$15&lt;0.000001,0,IF($C121&gt;='H-32A-WP06 - Debt Service'!X$24,'H-32A-WP06 - Debt Service'!X$27/12,0)),"-")</f>
        <v>0</v>
      </c>
      <c r="AB121" s="269">
        <f>IFERROR(IF(-SUM(AB$20:AB120)+AB$15&lt;0.000001,0,IF($C121&gt;='H-32A-WP06 - Debt Service'!Y$24,'H-32A-WP06 - Debt Service'!Y$27/12,0)),"-")</f>
        <v>0</v>
      </c>
      <c r="AC121" s="269">
        <f>IFERROR(IF(-SUM(AC$20:AC120)+AC$15&lt;0.000001,0,IF($C121&gt;='H-32A-WP06 - Debt Service'!Z$24,'H-32A-WP06 - Debt Service'!Z$27/12,0)),"-")</f>
        <v>0</v>
      </c>
      <c r="AD121" s="269">
        <f>IFERROR(IF(-SUM(AD$20:AD120)+AD$15&lt;0.000001,0,IF($C121&gt;='H-32A-WP06 - Debt Service'!AA$24,'H-32A-WP06 - Debt Service'!AA$27/12,0)),"-")</f>
        <v>0</v>
      </c>
      <c r="AE121" s="269">
        <f>IFERROR(IF(-SUM(AE$20:AE120)+AE$15&lt;0.000001,0,IF($C121&gt;='H-32A-WP06 - Debt Service'!AB$24,'H-32A-WP06 - Debt Service'!AB$27/12,0)),"-")</f>
        <v>0</v>
      </c>
      <c r="AF121" s="269">
        <f>IFERROR(IF(-SUM(AF$20:AF120)+AF$15&lt;0.000001,0,IF($C121&gt;='H-32A-WP06 - Debt Service'!AC$24,'H-32A-WP06 - Debt Service'!AC$27/12,0)),"-")</f>
        <v>0</v>
      </c>
      <c r="AG121" s="269">
        <f>IFERROR(IF(-SUM(AG$20:AG120)+AG$15&lt;0.000001,0,IF($C121&gt;='H-32A-WP06 - Debt Service'!AD$24,'H-32A-WP06 - Debt Service'!AD$27/12,0)),"-")</f>
        <v>0</v>
      </c>
      <c r="AH121" s="269">
        <f>IFERROR(IF(-SUM(AH$20:AH120)+AH$15&lt;0.000001,0,IF($C121&gt;='H-32A-WP06 - Debt Service'!AE$24,'H-32A-WP06 - Debt Service'!AE$27/12,0)),"-")</f>
        <v>0</v>
      </c>
      <c r="AI121" s="269">
        <f>IFERROR(IF(-SUM(AI$20:AI120)+AI$15&lt;0.000001,0,IF($C121&gt;='H-32A-WP06 - Debt Service'!AF$24,'H-32A-WP06 - Debt Service'!AF$27/12,0)),"-")</f>
        <v>0</v>
      </c>
      <c r="AJ121" s="269">
        <f>IFERROR(IF(-SUM(AJ$20:AJ120)+AJ$15&lt;0.000001,0,IF($C121&gt;='H-32A-WP06 - Debt Service'!AG$24,'H-32A-WP06 - Debt Service'!AG$27/12,0)),"-")</f>
        <v>0</v>
      </c>
    </row>
    <row r="122" spans="2:36" hidden="1">
      <c r="B122" s="260">
        <f t="shared" si="8"/>
        <v>2031</v>
      </c>
      <c r="C122" s="281">
        <f t="shared" si="10"/>
        <v>48030</v>
      </c>
      <c r="D122" s="281"/>
      <c r="E122" s="269">
        <f>IFERROR(IF(-SUM(E$20:E121)+E$15&lt;0.000001,0,IF($C122&gt;='H-32A-WP06 - Debt Service'!C$24,'H-32A-WP06 - Debt Service'!C$27/12,0)),"-")</f>
        <v>0</v>
      </c>
      <c r="F122" s="269">
        <f>IFERROR(IF(-SUM(F$20:F121)+F$15&lt;0.000001,0,IF($C122&gt;='H-32A-WP06 - Debt Service'!D$24,'H-32A-WP06 - Debt Service'!D$27/12,0)),"-")</f>
        <v>0</v>
      </c>
      <c r="G122" s="269">
        <f>IFERROR(IF(-SUM(G$20:G121)+G$15&lt;0.000001,0,IF($C122&gt;='H-32A-WP06 - Debt Service'!E$24,'H-32A-WP06 - Debt Service'!E$27/12,0)),"-")</f>
        <v>0</v>
      </c>
      <c r="H122" s="269">
        <f>IFERROR(IF(-SUM(H$20:H121)+H$15&lt;0.000001,0,IF($C122&gt;='H-32A-WP06 - Debt Service'!F$24,'H-32A-WP06 - Debt Service'!F$27/12,0)),"-")</f>
        <v>0</v>
      </c>
      <c r="I122" s="269">
        <f>IFERROR(IF(-SUM(I$20:I121)+I$15&lt;0.000001,0,IF($C122&gt;='H-32A-WP06 - Debt Service'!G$24,'H-32A-WP06 - Debt Service'!#REF!/12,0)),"-")</f>
        <v>0</v>
      </c>
      <c r="J122" s="269">
        <f>IFERROR(IF(-SUM(J$20:J121)+J$15&lt;0.000001,0,IF($C122&gt;='H-32A-WP06 - Debt Service'!H$24,'H-32A-WP06 - Debt Service'!H$27/12,0)),"-")</f>
        <v>0</v>
      </c>
      <c r="K122" s="269">
        <f>IFERROR(IF(-SUM(K$20:K121)+K$15&lt;0.000001,0,IF($C122&gt;='H-32A-WP06 - Debt Service'!I$24,'H-32A-WP06 - Debt Service'!I$27/12,0)),"-")</f>
        <v>0</v>
      </c>
      <c r="L122" s="269">
        <f>IFERROR(IF(-SUM(L$20:L121)+L$15&lt;0.000001,0,IF($C122&gt;='H-32A-WP06 - Debt Service'!J$24,'H-32A-WP06 - Debt Service'!J$27/12,0)),"-")</f>
        <v>0</v>
      </c>
      <c r="M122" s="269">
        <f>IFERROR(IF(-SUM(M$20:M121)+M$15&lt;0.000001,0,IF($C122&gt;='H-32A-WP06 - Debt Service'!L$24,'H-32A-WP06 - Debt Service'!L$27/12,0)),"-")</f>
        <v>0</v>
      </c>
      <c r="N122" s="269">
        <v>0</v>
      </c>
      <c r="O122" s="269">
        <v>0</v>
      </c>
      <c r="P122" s="269">
        <v>0</v>
      </c>
      <c r="Q122" s="269">
        <f>IFERROR(IF(-SUM(Q$20:Q121)+Q$15&lt;0.000001,0,IF($C122&gt;='H-32A-WP06 - Debt Service'!#REF!,'H-32A-WP06 - Debt Service'!#REF!/12,0)),"-")</f>
        <v>0</v>
      </c>
      <c r="R122" s="269"/>
      <c r="S122" s="269"/>
      <c r="T122" s="269"/>
      <c r="U122" s="269"/>
      <c r="V122" s="269"/>
      <c r="X122" s="260">
        <f t="shared" si="9"/>
        <v>2031</v>
      </c>
      <c r="Y122" s="281">
        <f t="shared" si="11"/>
        <v>48030</v>
      </c>
      <c r="Z122" s="281"/>
      <c r="AA122" s="269">
        <f>IFERROR(IF(-SUM(AA$20:AA121)+AA$15&lt;0.000001,0,IF($C122&gt;='H-32A-WP06 - Debt Service'!X$24,'H-32A-WP06 - Debt Service'!X$27/12,0)),"-")</f>
        <v>0</v>
      </c>
      <c r="AB122" s="269">
        <f>IFERROR(IF(-SUM(AB$20:AB121)+AB$15&lt;0.000001,0,IF($C122&gt;='H-32A-WP06 - Debt Service'!Y$24,'H-32A-WP06 - Debt Service'!Y$27/12,0)),"-")</f>
        <v>0</v>
      </c>
      <c r="AC122" s="269">
        <f>IFERROR(IF(-SUM(AC$20:AC121)+AC$15&lt;0.000001,0,IF($C122&gt;='H-32A-WP06 - Debt Service'!Z$24,'H-32A-WP06 - Debt Service'!Z$27/12,0)),"-")</f>
        <v>0</v>
      </c>
      <c r="AD122" s="269">
        <f>IFERROR(IF(-SUM(AD$20:AD121)+AD$15&lt;0.000001,0,IF($C122&gt;='H-32A-WP06 - Debt Service'!AA$24,'H-32A-WP06 - Debt Service'!AA$27/12,0)),"-")</f>
        <v>0</v>
      </c>
      <c r="AE122" s="269">
        <f>IFERROR(IF(-SUM(AE$20:AE121)+AE$15&lt;0.000001,0,IF($C122&gt;='H-32A-WP06 - Debt Service'!AB$24,'H-32A-WP06 - Debt Service'!AB$27/12,0)),"-")</f>
        <v>0</v>
      </c>
      <c r="AF122" s="269">
        <f>IFERROR(IF(-SUM(AF$20:AF121)+AF$15&lt;0.000001,0,IF($C122&gt;='H-32A-WP06 - Debt Service'!AC$24,'H-32A-WP06 - Debt Service'!AC$27/12,0)),"-")</f>
        <v>0</v>
      </c>
      <c r="AG122" s="269">
        <f>IFERROR(IF(-SUM(AG$20:AG121)+AG$15&lt;0.000001,0,IF($C122&gt;='H-32A-WP06 - Debt Service'!AD$24,'H-32A-WP06 - Debt Service'!AD$27/12,0)),"-")</f>
        <v>0</v>
      </c>
      <c r="AH122" s="269">
        <f>IFERROR(IF(-SUM(AH$20:AH121)+AH$15&lt;0.000001,0,IF($C122&gt;='H-32A-WP06 - Debt Service'!AE$24,'H-32A-WP06 - Debt Service'!AE$27/12,0)),"-")</f>
        <v>0</v>
      </c>
      <c r="AI122" s="269">
        <f>IFERROR(IF(-SUM(AI$20:AI121)+AI$15&lt;0.000001,0,IF($C122&gt;='H-32A-WP06 - Debt Service'!AF$24,'H-32A-WP06 - Debt Service'!AF$27/12,0)),"-")</f>
        <v>0</v>
      </c>
      <c r="AJ122" s="269">
        <f>IFERROR(IF(-SUM(AJ$20:AJ121)+AJ$15&lt;0.000001,0,IF($C122&gt;='H-32A-WP06 - Debt Service'!AG$24,'H-32A-WP06 - Debt Service'!AG$27/12,0)),"-")</f>
        <v>0</v>
      </c>
    </row>
    <row r="123" spans="2:36" hidden="1">
      <c r="B123" s="260">
        <f t="shared" si="8"/>
        <v>2031</v>
      </c>
      <c r="C123" s="281">
        <f t="shared" si="10"/>
        <v>48061</v>
      </c>
      <c r="D123" s="281"/>
      <c r="E123" s="269">
        <f>IFERROR(IF(-SUM(E$20:E122)+E$15&lt;0.000001,0,IF($C123&gt;='H-32A-WP06 - Debt Service'!C$24,'H-32A-WP06 - Debt Service'!C$27/12,0)),"-")</f>
        <v>0</v>
      </c>
      <c r="F123" s="269">
        <f>IFERROR(IF(-SUM(F$20:F122)+F$15&lt;0.000001,0,IF($C123&gt;='H-32A-WP06 - Debt Service'!D$24,'H-32A-WP06 - Debt Service'!D$27/12,0)),"-")</f>
        <v>0</v>
      </c>
      <c r="G123" s="269">
        <f>IFERROR(IF(-SUM(G$20:G122)+G$15&lt;0.000001,0,IF($C123&gt;='H-32A-WP06 - Debt Service'!E$24,'H-32A-WP06 - Debt Service'!E$27/12,0)),"-")</f>
        <v>0</v>
      </c>
      <c r="H123" s="269">
        <f>IFERROR(IF(-SUM(H$20:H122)+H$15&lt;0.000001,0,IF($C123&gt;='H-32A-WP06 - Debt Service'!F$24,'H-32A-WP06 - Debt Service'!F$27/12,0)),"-")</f>
        <v>0</v>
      </c>
      <c r="I123" s="269">
        <f>IFERROR(IF(-SUM(I$20:I122)+I$15&lt;0.000001,0,IF($C123&gt;='H-32A-WP06 - Debt Service'!G$24,'H-32A-WP06 - Debt Service'!#REF!/12,0)),"-")</f>
        <v>0</v>
      </c>
      <c r="J123" s="269">
        <f>IFERROR(IF(-SUM(J$20:J122)+J$15&lt;0.000001,0,IF($C123&gt;='H-32A-WP06 - Debt Service'!H$24,'H-32A-WP06 - Debt Service'!H$27/12,0)),"-")</f>
        <v>0</v>
      </c>
      <c r="K123" s="269">
        <f>IFERROR(IF(-SUM(K$20:K122)+K$15&lt;0.000001,0,IF($C123&gt;='H-32A-WP06 - Debt Service'!I$24,'H-32A-WP06 - Debt Service'!I$27/12,0)),"-")</f>
        <v>0</v>
      </c>
      <c r="L123" s="269">
        <f>IFERROR(IF(-SUM(L$20:L122)+L$15&lt;0.000001,0,IF($C123&gt;='H-32A-WP06 - Debt Service'!J$24,'H-32A-WP06 - Debt Service'!J$27/12,0)),"-")</f>
        <v>0</v>
      </c>
      <c r="M123" s="269">
        <f>IFERROR(IF(-SUM(M$20:M122)+M$15&lt;0.000001,0,IF($C123&gt;='H-32A-WP06 - Debt Service'!L$24,'H-32A-WP06 - Debt Service'!L$27/12,0)),"-")</f>
        <v>0</v>
      </c>
      <c r="N123" s="269">
        <v>0</v>
      </c>
      <c r="O123" s="269">
        <v>0</v>
      </c>
      <c r="P123" s="269">
        <v>0</v>
      </c>
      <c r="Q123" s="269">
        <f>IFERROR(IF(-SUM(Q$20:Q122)+Q$15&lt;0.000001,0,IF($C123&gt;='H-32A-WP06 - Debt Service'!#REF!,'H-32A-WP06 - Debt Service'!#REF!/12,0)),"-")</f>
        <v>0</v>
      </c>
      <c r="R123" s="269"/>
      <c r="S123" s="269"/>
      <c r="T123" s="269"/>
      <c r="U123" s="269"/>
      <c r="V123" s="269"/>
      <c r="X123" s="260">
        <f t="shared" si="9"/>
        <v>2031</v>
      </c>
      <c r="Y123" s="281">
        <f t="shared" si="11"/>
        <v>48061</v>
      </c>
      <c r="Z123" s="281"/>
      <c r="AA123" s="269">
        <f>IFERROR(IF(-SUM(AA$20:AA122)+AA$15&lt;0.000001,0,IF($C123&gt;='H-32A-WP06 - Debt Service'!X$24,'H-32A-WP06 - Debt Service'!X$27/12,0)),"-")</f>
        <v>0</v>
      </c>
      <c r="AB123" s="269">
        <f>IFERROR(IF(-SUM(AB$20:AB122)+AB$15&lt;0.000001,0,IF($C123&gt;='H-32A-WP06 - Debt Service'!Y$24,'H-32A-WP06 - Debt Service'!Y$27/12,0)),"-")</f>
        <v>0</v>
      </c>
      <c r="AC123" s="269">
        <f>IFERROR(IF(-SUM(AC$20:AC122)+AC$15&lt;0.000001,0,IF($C123&gt;='H-32A-WP06 - Debt Service'!Z$24,'H-32A-WP06 - Debt Service'!Z$27/12,0)),"-")</f>
        <v>0</v>
      </c>
      <c r="AD123" s="269">
        <f>IFERROR(IF(-SUM(AD$20:AD122)+AD$15&lt;0.000001,0,IF($C123&gt;='H-32A-WP06 - Debt Service'!AA$24,'H-32A-WP06 - Debt Service'!AA$27/12,0)),"-")</f>
        <v>0</v>
      </c>
      <c r="AE123" s="269">
        <f>IFERROR(IF(-SUM(AE$20:AE122)+AE$15&lt;0.000001,0,IF($C123&gt;='H-32A-WP06 - Debt Service'!AB$24,'H-32A-WP06 - Debt Service'!AB$27/12,0)),"-")</f>
        <v>0</v>
      </c>
      <c r="AF123" s="269">
        <f>IFERROR(IF(-SUM(AF$20:AF122)+AF$15&lt;0.000001,0,IF($C123&gt;='H-32A-WP06 - Debt Service'!AC$24,'H-32A-WP06 - Debt Service'!AC$27/12,0)),"-")</f>
        <v>0</v>
      </c>
      <c r="AG123" s="269">
        <f>IFERROR(IF(-SUM(AG$20:AG122)+AG$15&lt;0.000001,0,IF($C123&gt;='H-32A-WP06 - Debt Service'!AD$24,'H-32A-WP06 - Debt Service'!AD$27/12,0)),"-")</f>
        <v>0</v>
      </c>
      <c r="AH123" s="269">
        <f>IFERROR(IF(-SUM(AH$20:AH122)+AH$15&lt;0.000001,0,IF($C123&gt;='H-32A-WP06 - Debt Service'!AE$24,'H-32A-WP06 - Debt Service'!AE$27/12,0)),"-")</f>
        <v>0</v>
      </c>
      <c r="AI123" s="269">
        <f>IFERROR(IF(-SUM(AI$20:AI122)+AI$15&lt;0.000001,0,IF($C123&gt;='H-32A-WP06 - Debt Service'!AF$24,'H-32A-WP06 - Debt Service'!AF$27/12,0)),"-")</f>
        <v>0</v>
      </c>
      <c r="AJ123" s="269">
        <f>IFERROR(IF(-SUM(AJ$20:AJ122)+AJ$15&lt;0.000001,0,IF($C123&gt;='H-32A-WP06 - Debt Service'!AG$24,'H-32A-WP06 - Debt Service'!AG$27/12,0)),"-")</f>
        <v>0</v>
      </c>
    </row>
    <row r="124" spans="2:36" hidden="1">
      <c r="B124" s="260">
        <f t="shared" si="8"/>
        <v>2031</v>
      </c>
      <c r="C124" s="281">
        <f t="shared" si="10"/>
        <v>48092</v>
      </c>
      <c r="D124" s="281"/>
      <c r="E124" s="269">
        <f>IFERROR(IF(-SUM(E$20:E123)+E$15&lt;0.000001,0,IF($C124&gt;='H-32A-WP06 - Debt Service'!C$24,'H-32A-WP06 - Debt Service'!C$27/12,0)),"-")</f>
        <v>0</v>
      </c>
      <c r="F124" s="269">
        <f>IFERROR(IF(-SUM(F$20:F123)+F$15&lt;0.000001,0,IF($C124&gt;='H-32A-WP06 - Debt Service'!D$24,'H-32A-WP06 - Debt Service'!D$27/12,0)),"-")</f>
        <v>0</v>
      </c>
      <c r="G124" s="269">
        <f>IFERROR(IF(-SUM(G$20:G123)+G$15&lt;0.000001,0,IF($C124&gt;='H-32A-WP06 - Debt Service'!E$24,'H-32A-WP06 - Debt Service'!E$27/12,0)),"-")</f>
        <v>0</v>
      </c>
      <c r="H124" s="269">
        <f>IFERROR(IF(-SUM(H$20:H123)+H$15&lt;0.000001,0,IF($C124&gt;='H-32A-WP06 - Debt Service'!F$24,'H-32A-WP06 - Debt Service'!F$27/12,0)),"-")</f>
        <v>0</v>
      </c>
      <c r="I124" s="269">
        <f>IFERROR(IF(-SUM(I$20:I123)+I$15&lt;0.000001,0,IF($C124&gt;='H-32A-WP06 - Debt Service'!G$24,'H-32A-WP06 - Debt Service'!#REF!/12,0)),"-")</f>
        <v>0</v>
      </c>
      <c r="J124" s="269">
        <f>IFERROR(IF(-SUM(J$20:J123)+J$15&lt;0.000001,0,IF($C124&gt;='H-32A-WP06 - Debt Service'!H$24,'H-32A-WP06 - Debt Service'!H$27/12,0)),"-")</f>
        <v>0</v>
      </c>
      <c r="K124" s="269">
        <f>IFERROR(IF(-SUM(K$20:K123)+K$15&lt;0.000001,0,IF($C124&gt;='H-32A-WP06 - Debt Service'!I$24,'H-32A-WP06 - Debt Service'!I$27/12,0)),"-")</f>
        <v>0</v>
      </c>
      <c r="L124" s="269">
        <f>IFERROR(IF(-SUM(L$20:L123)+L$15&lt;0.000001,0,IF($C124&gt;='H-32A-WP06 - Debt Service'!J$24,'H-32A-WP06 - Debt Service'!J$27/12,0)),"-")</f>
        <v>0</v>
      </c>
      <c r="M124" s="269">
        <f>IFERROR(IF(-SUM(M$20:M123)+M$15&lt;0.000001,0,IF($C124&gt;='H-32A-WP06 - Debt Service'!L$24,'H-32A-WP06 - Debt Service'!L$27/12,0)),"-")</f>
        <v>0</v>
      </c>
      <c r="N124" s="269">
        <v>0</v>
      </c>
      <c r="O124" s="269">
        <v>0</v>
      </c>
      <c r="P124" s="269">
        <v>0</v>
      </c>
      <c r="Q124" s="269">
        <f>IFERROR(IF(-SUM(Q$20:Q123)+Q$15&lt;0.000001,0,IF($C124&gt;='H-32A-WP06 - Debt Service'!#REF!,'H-32A-WP06 - Debt Service'!#REF!/12,0)),"-")</f>
        <v>0</v>
      </c>
      <c r="R124" s="269"/>
      <c r="S124" s="269"/>
      <c r="T124" s="269"/>
      <c r="U124" s="269"/>
      <c r="V124" s="269"/>
      <c r="X124" s="260">
        <f t="shared" si="9"/>
        <v>2031</v>
      </c>
      <c r="Y124" s="281">
        <f t="shared" si="11"/>
        <v>48092</v>
      </c>
      <c r="Z124" s="281"/>
      <c r="AA124" s="269">
        <f>IFERROR(IF(-SUM(AA$20:AA123)+AA$15&lt;0.000001,0,IF($C124&gt;='H-32A-WP06 - Debt Service'!X$24,'H-32A-WP06 - Debt Service'!X$27/12,0)),"-")</f>
        <v>0</v>
      </c>
      <c r="AB124" s="269">
        <f>IFERROR(IF(-SUM(AB$20:AB123)+AB$15&lt;0.000001,0,IF($C124&gt;='H-32A-WP06 - Debt Service'!Y$24,'H-32A-WP06 - Debt Service'!Y$27/12,0)),"-")</f>
        <v>0</v>
      </c>
      <c r="AC124" s="269">
        <f>IFERROR(IF(-SUM(AC$20:AC123)+AC$15&lt;0.000001,0,IF($C124&gt;='H-32A-WP06 - Debt Service'!Z$24,'H-32A-WP06 - Debt Service'!Z$27/12,0)),"-")</f>
        <v>0</v>
      </c>
      <c r="AD124" s="269">
        <f>IFERROR(IF(-SUM(AD$20:AD123)+AD$15&lt;0.000001,0,IF($C124&gt;='H-32A-WP06 - Debt Service'!AA$24,'H-32A-WP06 - Debt Service'!AA$27/12,0)),"-")</f>
        <v>0</v>
      </c>
      <c r="AE124" s="269">
        <f>IFERROR(IF(-SUM(AE$20:AE123)+AE$15&lt;0.000001,0,IF($C124&gt;='H-32A-WP06 - Debt Service'!AB$24,'H-32A-WP06 - Debt Service'!AB$27/12,0)),"-")</f>
        <v>0</v>
      </c>
      <c r="AF124" s="269">
        <f>IFERROR(IF(-SUM(AF$20:AF123)+AF$15&lt;0.000001,0,IF($C124&gt;='H-32A-WP06 - Debt Service'!AC$24,'H-32A-WP06 - Debt Service'!AC$27/12,0)),"-")</f>
        <v>0</v>
      </c>
      <c r="AG124" s="269">
        <f>IFERROR(IF(-SUM(AG$20:AG123)+AG$15&lt;0.000001,0,IF($C124&gt;='H-32A-WP06 - Debt Service'!AD$24,'H-32A-WP06 - Debt Service'!AD$27/12,0)),"-")</f>
        <v>0</v>
      </c>
      <c r="AH124" s="269">
        <f>IFERROR(IF(-SUM(AH$20:AH123)+AH$15&lt;0.000001,0,IF($C124&gt;='H-32A-WP06 - Debt Service'!AE$24,'H-32A-WP06 - Debt Service'!AE$27/12,0)),"-")</f>
        <v>0</v>
      </c>
      <c r="AI124" s="269">
        <f>IFERROR(IF(-SUM(AI$20:AI123)+AI$15&lt;0.000001,0,IF($C124&gt;='H-32A-WP06 - Debt Service'!AF$24,'H-32A-WP06 - Debt Service'!AF$27/12,0)),"-")</f>
        <v>0</v>
      </c>
      <c r="AJ124" s="269">
        <f>IFERROR(IF(-SUM(AJ$20:AJ123)+AJ$15&lt;0.000001,0,IF($C124&gt;='H-32A-WP06 - Debt Service'!AG$24,'H-32A-WP06 - Debt Service'!AG$27/12,0)),"-")</f>
        <v>0</v>
      </c>
    </row>
    <row r="125" spans="2:36" hidden="1">
      <c r="B125" s="260">
        <f t="shared" si="8"/>
        <v>2031</v>
      </c>
      <c r="C125" s="281">
        <f t="shared" si="10"/>
        <v>48122</v>
      </c>
      <c r="D125" s="281"/>
      <c r="E125" s="269">
        <f>IFERROR(IF(-SUM(E$20:E124)+E$15&lt;0.000001,0,IF($C125&gt;='H-32A-WP06 - Debt Service'!C$24,'H-32A-WP06 - Debt Service'!C$27/12,0)),"-")</f>
        <v>0</v>
      </c>
      <c r="F125" s="269">
        <f>IFERROR(IF(-SUM(F$20:F124)+F$15&lt;0.000001,0,IF($C125&gt;='H-32A-WP06 - Debt Service'!D$24,'H-32A-WP06 - Debt Service'!D$27/12,0)),"-")</f>
        <v>0</v>
      </c>
      <c r="G125" s="269">
        <f>IFERROR(IF(-SUM(G$20:G124)+G$15&lt;0.000001,0,IF($C125&gt;='H-32A-WP06 - Debt Service'!E$24,'H-32A-WP06 - Debt Service'!E$27/12,0)),"-")</f>
        <v>0</v>
      </c>
      <c r="H125" s="269">
        <f>IFERROR(IF(-SUM(H$20:H124)+H$15&lt;0.000001,0,IF($C125&gt;='H-32A-WP06 - Debt Service'!F$24,'H-32A-WP06 - Debt Service'!F$27/12,0)),"-")</f>
        <v>0</v>
      </c>
      <c r="I125" s="269">
        <f>IFERROR(IF(-SUM(I$20:I124)+I$15&lt;0.000001,0,IF($C125&gt;='H-32A-WP06 - Debt Service'!G$24,'H-32A-WP06 - Debt Service'!#REF!/12,0)),"-")</f>
        <v>0</v>
      </c>
      <c r="J125" s="269">
        <f>IFERROR(IF(-SUM(J$20:J124)+J$15&lt;0.000001,0,IF($C125&gt;='H-32A-WP06 - Debt Service'!H$24,'H-32A-WP06 - Debt Service'!H$27/12,0)),"-")</f>
        <v>0</v>
      </c>
      <c r="K125" s="269">
        <f>IFERROR(IF(-SUM(K$20:K124)+K$15&lt;0.000001,0,IF($C125&gt;='H-32A-WP06 - Debt Service'!I$24,'H-32A-WP06 - Debt Service'!I$27/12,0)),"-")</f>
        <v>0</v>
      </c>
      <c r="L125" s="269">
        <f>IFERROR(IF(-SUM(L$20:L124)+L$15&lt;0.000001,0,IF($C125&gt;='H-32A-WP06 - Debt Service'!J$24,'H-32A-WP06 - Debt Service'!J$27/12,0)),"-")</f>
        <v>0</v>
      </c>
      <c r="M125" s="269">
        <f>IFERROR(IF(-SUM(M$20:M124)+M$15&lt;0.000001,0,IF($C125&gt;='H-32A-WP06 - Debt Service'!L$24,'H-32A-WP06 - Debt Service'!L$27/12,0)),"-")</f>
        <v>0</v>
      </c>
      <c r="N125" s="269">
        <v>0</v>
      </c>
      <c r="O125" s="269">
        <v>0</v>
      </c>
      <c r="P125" s="269">
        <v>0</v>
      </c>
      <c r="Q125" s="269">
        <f>IFERROR(IF(-SUM(Q$20:Q124)+Q$15&lt;0.000001,0,IF($C125&gt;='H-32A-WP06 - Debt Service'!#REF!,'H-32A-WP06 - Debt Service'!#REF!/12,0)),"-")</f>
        <v>0</v>
      </c>
      <c r="R125" s="269"/>
      <c r="S125" s="269"/>
      <c r="T125" s="269"/>
      <c r="U125" s="269"/>
      <c r="V125" s="269"/>
      <c r="X125" s="260">
        <f t="shared" si="9"/>
        <v>2031</v>
      </c>
      <c r="Y125" s="281">
        <f t="shared" si="11"/>
        <v>48122</v>
      </c>
      <c r="Z125" s="281"/>
      <c r="AA125" s="269">
        <f>IFERROR(IF(-SUM(AA$20:AA124)+AA$15&lt;0.000001,0,IF($C125&gt;='H-32A-WP06 - Debt Service'!X$24,'H-32A-WP06 - Debt Service'!X$27/12,0)),"-")</f>
        <v>0</v>
      </c>
      <c r="AB125" s="269">
        <f>IFERROR(IF(-SUM(AB$20:AB124)+AB$15&lt;0.000001,0,IF($C125&gt;='H-32A-WP06 - Debt Service'!Y$24,'H-32A-WP06 - Debt Service'!Y$27/12,0)),"-")</f>
        <v>0</v>
      </c>
      <c r="AC125" s="269">
        <f>IFERROR(IF(-SUM(AC$20:AC124)+AC$15&lt;0.000001,0,IF($C125&gt;='H-32A-WP06 - Debt Service'!Z$24,'H-32A-WP06 - Debt Service'!Z$27/12,0)),"-")</f>
        <v>0</v>
      </c>
      <c r="AD125" s="269">
        <f>IFERROR(IF(-SUM(AD$20:AD124)+AD$15&lt;0.000001,0,IF($C125&gt;='H-32A-WP06 - Debt Service'!AA$24,'H-32A-WP06 - Debt Service'!AA$27/12,0)),"-")</f>
        <v>0</v>
      </c>
      <c r="AE125" s="269">
        <f>IFERROR(IF(-SUM(AE$20:AE124)+AE$15&lt;0.000001,0,IF($C125&gt;='H-32A-WP06 - Debt Service'!AB$24,'H-32A-WP06 - Debt Service'!AB$27/12,0)),"-")</f>
        <v>0</v>
      </c>
      <c r="AF125" s="269">
        <f>IFERROR(IF(-SUM(AF$20:AF124)+AF$15&lt;0.000001,0,IF($C125&gt;='H-32A-WP06 - Debt Service'!AC$24,'H-32A-WP06 - Debt Service'!AC$27/12,0)),"-")</f>
        <v>0</v>
      </c>
      <c r="AG125" s="269">
        <f>IFERROR(IF(-SUM(AG$20:AG124)+AG$15&lt;0.000001,0,IF($C125&gt;='H-32A-WP06 - Debt Service'!AD$24,'H-32A-WP06 - Debt Service'!AD$27/12,0)),"-")</f>
        <v>0</v>
      </c>
      <c r="AH125" s="269">
        <f>IFERROR(IF(-SUM(AH$20:AH124)+AH$15&lt;0.000001,0,IF($C125&gt;='H-32A-WP06 - Debt Service'!AE$24,'H-32A-WP06 - Debt Service'!AE$27/12,0)),"-")</f>
        <v>0</v>
      </c>
      <c r="AI125" s="269">
        <f>IFERROR(IF(-SUM(AI$20:AI124)+AI$15&lt;0.000001,0,IF($C125&gt;='H-32A-WP06 - Debt Service'!AF$24,'H-32A-WP06 - Debt Service'!AF$27/12,0)),"-")</f>
        <v>0</v>
      </c>
      <c r="AJ125" s="269">
        <f>IFERROR(IF(-SUM(AJ$20:AJ124)+AJ$15&lt;0.000001,0,IF($C125&gt;='H-32A-WP06 - Debt Service'!AG$24,'H-32A-WP06 - Debt Service'!AG$27/12,0)),"-")</f>
        <v>0</v>
      </c>
    </row>
    <row r="126" spans="2:36" hidden="1">
      <c r="B126" s="260">
        <f t="shared" si="8"/>
        <v>2031</v>
      </c>
      <c r="C126" s="281">
        <f t="shared" si="10"/>
        <v>48153</v>
      </c>
      <c r="D126" s="281"/>
      <c r="E126" s="269">
        <f>IFERROR(IF(-SUM(E$20:E125)+E$15&lt;0.000001,0,IF($C126&gt;='H-32A-WP06 - Debt Service'!C$24,'H-32A-WP06 - Debt Service'!C$27/12,0)),"-")</f>
        <v>0</v>
      </c>
      <c r="F126" s="269">
        <f>IFERROR(IF(-SUM(F$20:F125)+F$15&lt;0.000001,0,IF($C126&gt;='H-32A-WP06 - Debt Service'!D$24,'H-32A-WP06 - Debt Service'!D$27/12,0)),"-")</f>
        <v>0</v>
      </c>
      <c r="G126" s="269">
        <f>IFERROR(IF(-SUM(G$20:G125)+G$15&lt;0.000001,0,IF($C126&gt;='H-32A-WP06 - Debt Service'!E$24,'H-32A-WP06 - Debt Service'!E$27/12,0)),"-")</f>
        <v>0</v>
      </c>
      <c r="H126" s="269">
        <f>IFERROR(IF(-SUM(H$20:H125)+H$15&lt;0.000001,0,IF($C126&gt;='H-32A-WP06 - Debt Service'!F$24,'H-32A-WP06 - Debt Service'!F$27/12,0)),"-")</f>
        <v>0</v>
      </c>
      <c r="I126" s="269">
        <f>IFERROR(IF(-SUM(I$20:I125)+I$15&lt;0.000001,0,IF($C126&gt;='H-32A-WP06 - Debt Service'!G$24,'H-32A-WP06 - Debt Service'!#REF!/12,0)),"-")</f>
        <v>0</v>
      </c>
      <c r="J126" s="269">
        <f>IFERROR(IF(-SUM(J$20:J125)+J$15&lt;0.000001,0,IF($C126&gt;='H-32A-WP06 - Debt Service'!H$24,'H-32A-WP06 - Debt Service'!H$27/12,0)),"-")</f>
        <v>0</v>
      </c>
      <c r="K126" s="269">
        <f>IFERROR(IF(-SUM(K$20:K125)+K$15&lt;0.000001,0,IF($C126&gt;='H-32A-WP06 - Debt Service'!I$24,'H-32A-WP06 - Debt Service'!I$27/12,0)),"-")</f>
        <v>0</v>
      </c>
      <c r="L126" s="269">
        <f>IFERROR(IF(-SUM(L$20:L125)+L$15&lt;0.000001,0,IF($C126&gt;='H-32A-WP06 - Debt Service'!J$24,'H-32A-WP06 - Debt Service'!J$27/12,0)),"-")</f>
        <v>0</v>
      </c>
      <c r="M126" s="269">
        <f>IFERROR(IF(-SUM(M$20:M125)+M$15&lt;0.000001,0,IF($C126&gt;='H-32A-WP06 - Debt Service'!L$24,'H-32A-WP06 - Debt Service'!L$27/12,0)),"-")</f>
        <v>0</v>
      </c>
      <c r="N126" s="269">
        <v>0</v>
      </c>
      <c r="O126" s="269">
        <v>0</v>
      </c>
      <c r="P126" s="269">
        <v>0</v>
      </c>
      <c r="Q126" s="269">
        <f>IFERROR(IF(-SUM(Q$20:Q125)+Q$15&lt;0.000001,0,IF($C126&gt;='H-32A-WP06 - Debt Service'!#REF!,'H-32A-WP06 - Debt Service'!#REF!/12,0)),"-")</f>
        <v>0</v>
      </c>
      <c r="R126" s="269"/>
      <c r="S126" s="269"/>
      <c r="T126" s="269"/>
      <c r="U126" s="269"/>
      <c r="V126" s="269"/>
      <c r="X126" s="260">
        <f t="shared" si="9"/>
        <v>2031</v>
      </c>
      <c r="Y126" s="281">
        <f t="shared" si="11"/>
        <v>48153</v>
      </c>
      <c r="Z126" s="281"/>
      <c r="AA126" s="269">
        <f>IFERROR(IF(-SUM(AA$20:AA125)+AA$15&lt;0.000001,0,IF($C126&gt;='H-32A-WP06 - Debt Service'!X$24,'H-32A-WP06 - Debt Service'!X$27/12,0)),"-")</f>
        <v>0</v>
      </c>
      <c r="AB126" s="269">
        <f>IFERROR(IF(-SUM(AB$20:AB125)+AB$15&lt;0.000001,0,IF($C126&gt;='H-32A-WP06 - Debt Service'!Y$24,'H-32A-WP06 - Debt Service'!Y$27/12,0)),"-")</f>
        <v>0</v>
      </c>
      <c r="AC126" s="269">
        <f>IFERROR(IF(-SUM(AC$20:AC125)+AC$15&lt;0.000001,0,IF($C126&gt;='H-32A-WP06 - Debt Service'!Z$24,'H-32A-WP06 - Debt Service'!Z$27/12,0)),"-")</f>
        <v>0</v>
      </c>
      <c r="AD126" s="269">
        <f>IFERROR(IF(-SUM(AD$20:AD125)+AD$15&lt;0.000001,0,IF($C126&gt;='H-32A-WP06 - Debt Service'!AA$24,'H-32A-WP06 - Debt Service'!AA$27/12,0)),"-")</f>
        <v>0</v>
      </c>
      <c r="AE126" s="269">
        <f>IFERROR(IF(-SUM(AE$20:AE125)+AE$15&lt;0.000001,0,IF($C126&gt;='H-32A-WP06 - Debt Service'!AB$24,'H-32A-WP06 - Debt Service'!AB$27/12,0)),"-")</f>
        <v>0</v>
      </c>
      <c r="AF126" s="269">
        <f>IFERROR(IF(-SUM(AF$20:AF125)+AF$15&lt;0.000001,0,IF($C126&gt;='H-32A-WP06 - Debt Service'!AC$24,'H-32A-WP06 - Debt Service'!AC$27/12,0)),"-")</f>
        <v>0</v>
      </c>
      <c r="AG126" s="269">
        <f>IFERROR(IF(-SUM(AG$20:AG125)+AG$15&lt;0.000001,0,IF($C126&gt;='H-32A-WP06 - Debt Service'!AD$24,'H-32A-WP06 - Debt Service'!AD$27/12,0)),"-")</f>
        <v>0</v>
      </c>
      <c r="AH126" s="269">
        <f>IFERROR(IF(-SUM(AH$20:AH125)+AH$15&lt;0.000001,0,IF($C126&gt;='H-32A-WP06 - Debt Service'!AE$24,'H-32A-WP06 - Debt Service'!AE$27/12,0)),"-")</f>
        <v>0</v>
      </c>
      <c r="AI126" s="269">
        <f>IFERROR(IF(-SUM(AI$20:AI125)+AI$15&lt;0.000001,0,IF($C126&gt;='H-32A-WP06 - Debt Service'!AF$24,'H-32A-WP06 - Debt Service'!AF$27/12,0)),"-")</f>
        <v>0</v>
      </c>
      <c r="AJ126" s="269">
        <f>IFERROR(IF(-SUM(AJ$20:AJ125)+AJ$15&lt;0.000001,0,IF($C126&gt;='H-32A-WP06 - Debt Service'!AG$24,'H-32A-WP06 - Debt Service'!AG$27/12,0)),"-")</f>
        <v>0</v>
      </c>
    </row>
    <row r="127" spans="2:36" hidden="1">
      <c r="B127" s="260">
        <f t="shared" si="8"/>
        <v>2031</v>
      </c>
      <c r="C127" s="281">
        <f t="shared" si="10"/>
        <v>48183</v>
      </c>
      <c r="D127" s="281"/>
      <c r="E127" s="269">
        <f>IFERROR(IF(-SUM(E$20:E126)+E$15&lt;0.000001,0,IF($C127&gt;='H-32A-WP06 - Debt Service'!C$24,'H-32A-WP06 - Debt Service'!C$27/12,0)),"-")</f>
        <v>0</v>
      </c>
      <c r="F127" s="269">
        <f>IFERROR(IF(-SUM(F$20:F126)+F$15&lt;0.000001,0,IF($C127&gt;='H-32A-WP06 - Debt Service'!D$24,'H-32A-WP06 - Debt Service'!D$27/12,0)),"-")</f>
        <v>0</v>
      </c>
      <c r="G127" s="269">
        <f>IFERROR(IF(-SUM(G$20:G126)+G$15&lt;0.000001,0,IF($C127&gt;='H-32A-WP06 - Debt Service'!E$24,'H-32A-WP06 - Debt Service'!E$27/12,0)),"-")</f>
        <v>0</v>
      </c>
      <c r="H127" s="269">
        <f>IFERROR(IF(-SUM(H$20:H126)+H$15&lt;0.000001,0,IF($C127&gt;='H-32A-WP06 - Debt Service'!F$24,'H-32A-WP06 - Debt Service'!F$27/12,0)),"-")</f>
        <v>0</v>
      </c>
      <c r="I127" s="269">
        <f>IFERROR(IF(-SUM(I$20:I126)+I$15&lt;0.000001,0,IF($C127&gt;='H-32A-WP06 - Debt Service'!G$24,'H-32A-WP06 - Debt Service'!#REF!/12,0)),"-")</f>
        <v>0</v>
      </c>
      <c r="J127" s="269">
        <f>IFERROR(IF(-SUM(J$20:J126)+J$15&lt;0.000001,0,IF($C127&gt;='H-32A-WP06 - Debt Service'!H$24,'H-32A-WP06 - Debt Service'!H$27/12,0)),"-")</f>
        <v>0</v>
      </c>
      <c r="K127" s="269">
        <f>IFERROR(IF(-SUM(K$20:K126)+K$15&lt;0.000001,0,IF($C127&gt;='H-32A-WP06 - Debt Service'!I$24,'H-32A-WP06 - Debt Service'!I$27/12,0)),"-")</f>
        <v>0</v>
      </c>
      <c r="L127" s="269">
        <f>IFERROR(IF(-SUM(L$20:L126)+L$15&lt;0.000001,0,IF($C127&gt;='H-32A-WP06 - Debt Service'!J$24,'H-32A-WP06 - Debt Service'!J$27/12,0)),"-")</f>
        <v>0</v>
      </c>
      <c r="M127" s="269">
        <f>IFERROR(IF(-SUM(M$20:M126)+M$15&lt;0.000001,0,IF($C127&gt;='H-32A-WP06 - Debt Service'!L$24,'H-32A-WP06 - Debt Service'!L$27/12,0)),"-")</f>
        <v>0</v>
      </c>
      <c r="N127" s="269">
        <v>0</v>
      </c>
      <c r="O127" s="269">
        <v>0</v>
      </c>
      <c r="P127" s="269">
        <v>0</v>
      </c>
      <c r="Q127" s="269">
        <f>IFERROR(IF(-SUM(Q$20:Q126)+Q$15&lt;0.000001,0,IF($C127&gt;='H-32A-WP06 - Debt Service'!#REF!,'H-32A-WP06 - Debt Service'!#REF!/12,0)),"-")</f>
        <v>0</v>
      </c>
      <c r="R127" s="269"/>
      <c r="S127" s="269"/>
      <c r="T127" s="269"/>
      <c r="U127" s="269"/>
      <c r="V127" s="269"/>
      <c r="X127" s="260">
        <f t="shared" si="9"/>
        <v>2031</v>
      </c>
      <c r="Y127" s="281">
        <f t="shared" si="11"/>
        <v>48183</v>
      </c>
      <c r="Z127" s="281"/>
      <c r="AA127" s="269">
        <f>IFERROR(IF(-SUM(AA$20:AA126)+AA$15&lt;0.000001,0,IF($C127&gt;='H-32A-WP06 - Debt Service'!X$24,'H-32A-WP06 - Debt Service'!X$27/12,0)),"-")</f>
        <v>0</v>
      </c>
      <c r="AB127" s="269">
        <f>IFERROR(IF(-SUM(AB$20:AB126)+AB$15&lt;0.000001,0,IF($C127&gt;='H-32A-WP06 - Debt Service'!Y$24,'H-32A-WP06 - Debt Service'!Y$27/12,0)),"-")</f>
        <v>0</v>
      </c>
      <c r="AC127" s="269">
        <f>IFERROR(IF(-SUM(AC$20:AC126)+AC$15&lt;0.000001,0,IF($C127&gt;='H-32A-WP06 - Debt Service'!Z$24,'H-32A-WP06 - Debt Service'!Z$27/12,0)),"-")</f>
        <v>0</v>
      </c>
      <c r="AD127" s="269">
        <f>IFERROR(IF(-SUM(AD$20:AD126)+AD$15&lt;0.000001,0,IF($C127&gt;='H-32A-WP06 - Debt Service'!AA$24,'H-32A-WP06 - Debt Service'!AA$27/12,0)),"-")</f>
        <v>0</v>
      </c>
      <c r="AE127" s="269">
        <f>IFERROR(IF(-SUM(AE$20:AE126)+AE$15&lt;0.000001,0,IF($C127&gt;='H-32A-WP06 - Debt Service'!AB$24,'H-32A-WP06 - Debt Service'!AB$27/12,0)),"-")</f>
        <v>0</v>
      </c>
      <c r="AF127" s="269">
        <f>IFERROR(IF(-SUM(AF$20:AF126)+AF$15&lt;0.000001,0,IF($C127&gt;='H-32A-WP06 - Debt Service'!AC$24,'H-32A-WP06 - Debt Service'!AC$27/12,0)),"-")</f>
        <v>0</v>
      </c>
      <c r="AG127" s="269">
        <f>IFERROR(IF(-SUM(AG$20:AG126)+AG$15&lt;0.000001,0,IF($C127&gt;='H-32A-WP06 - Debt Service'!AD$24,'H-32A-WP06 - Debt Service'!AD$27/12,0)),"-")</f>
        <v>0</v>
      </c>
      <c r="AH127" s="269">
        <f>IFERROR(IF(-SUM(AH$20:AH126)+AH$15&lt;0.000001,0,IF($C127&gt;='H-32A-WP06 - Debt Service'!AE$24,'H-32A-WP06 - Debt Service'!AE$27/12,0)),"-")</f>
        <v>0</v>
      </c>
      <c r="AI127" s="269">
        <f>IFERROR(IF(-SUM(AI$20:AI126)+AI$15&lt;0.000001,0,IF($C127&gt;='H-32A-WP06 - Debt Service'!AF$24,'H-32A-WP06 - Debt Service'!AF$27/12,0)),"-")</f>
        <v>0</v>
      </c>
      <c r="AJ127" s="269">
        <f>IFERROR(IF(-SUM(AJ$20:AJ126)+AJ$15&lt;0.000001,0,IF($C127&gt;='H-32A-WP06 - Debt Service'!AG$24,'H-32A-WP06 - Debt Service'!AG$27/12,0)),"-")</f>
        <v>0</v>
      </c>
    </row>
    <row r="128" spans="2:36" hidden="1">
      <c r="B128" s="260">
        <f t="shared" si="8"/>
        <v>2032</v>
      </c>
      <c r="C128" s="281">
        <f t="shared" si="10"/>
        <v>48214</v>
      </c>
      <c r="D128" s="281"/>
      <c r="E128" s="269">
        <f>IFERROR(IF(-SUM(E$20:E127)+E$15&lt;0.000001,0,IF($C128&gt;='H-32A-WP06 - Debt Service'!C$24,'H-32A-WP06 - Debt Service'!C$27/12,0)),"-")</f>
        <v>0</v>
      </c>
      <c r="F128" s="269">
        <f>IFERROR(IF(-SUM(F$20:F127)+F$15&lt;0.000001,0,IF($C128&gt;='H-32A-WP06 - Debt Service'!D$24,'H-32A-WP06 - Debt Service'!D$27/12,0)),"-")</f>
        <v>0</v>
      </c>
      <c r="G128" s="269">
        <f>IFERROR(IF(-SUM(G$20:G127)+G$15&lt;0.000001,0,IF($C128&gt;='H-32A-WP06 - Debt Service'!E$24,'H-32A-WP06 - Debt Service'!E$27/12,0)),"-")</f>
        <v>0</v>
      </c>
      <c r="H128" s="269">
        <f>IFERROR(IF(-SUM(H$20:H127)+H$15&lt;0.000001,0,IF($C128&gt;='H-32A-WP06 - Debt Service'!F$24,'H-32A-WP06 - Debt Service'!F$27/12,0)),"-")</f>
        <v>0</v>
      </c>
      <c r="I128" s="269">
        <f>IFERROR(IF(-SUM(I$20:I127)+I$15&lt;0.000001,0,IF($C128&gt;='H-32A-WP06 - Debt Service'!G$24,'H-32A-WP06 - Debt Service'!#REF!/12,0)),"-")</f>
        <v>0</v>
      </c>
      <c r="J128" s="269">
        <f>IFERROR(IF(-SUM(J$20:J127)+J$15&lt;0.000001,0,IF($C128&gt;='H-32A-WP06 - Debt Service'!H$24,'H-32A-WP06 - Debt Service'!H$27/12,0)),"-")</f>
        <v>0</v>
      </c>
      <c r="K128" s="269">
        <f>IFERROR(IF(-SUM(K$20:K127)+K$15&lt;0.000001,0,IF($C128&gt;='H-32A-WP06 - Debt Service'!I$24,'H-32A-WP06 - Debt Service'!I$27/12,0)),"-")</f>
        <v>0</v>
      </c>
      <c r="L128" s="269">
        <f>IFERROR(IF(-SUM(L$20:L127)+L$15&lt;0.000001,0,IF($C128&gt;='H-32A-WP06 - Debt Service'!J$24,'H-32A-WP06 - Debt Service'!J$27/12,0)),"-")</f>
        <v>0</v>
      </c>
      <c r="M128" s="269">
        <f>IFERROR(IF(-SUM(M$20:M127)+M$15&lt;0.000001,0,IF($C128&gt;='H-32A-WP06 - Debt Service'!L$24,'H-32A-WP06 - Debt Service'!L$27/12,0)),"-")</f>
        <v>0</v>
      </c>
      <c r="N128" s="269">
        <v>0</v>
      </c>
      <c r="O128" s="269">
        <v>0</v>
      </c>
      <c r="P128" s="269">
        <v>0</v>
      </c>
      <c r="Q128" s="269">
        <f>IFERROR(IF(-SUM(Q$20:Q127)+Q$15&lt;0.000001,0,IF($C128&gt;='H-32A-WP06 - Debt Service'!#REF!,'H-32A-WP06 - Debt Service'!#REF!/12,0)),"-")</f>
        <v>0</v>
      </c>
      <c r="R128" s="269"/>
      <c r="S128" s="269"/>
      <c r="T128" s="269"/>
      <c r="U128" s="269"/>
      <c r="V128" s="269"/>
      <c r="X128" s="260">
        <f t="shared" si="9"/>
        <v>2032</v>
      </c>
      <c r="Y128" s="281">
        <f t="shared" si="11"/>
        <v>48214</v>
      </c>
      <c r="Z128" s="281"/>
      <c r="AA128" s="269">
        <f>IFERROR(IF(-SUM(AA$20:AA127)+AA$15&lt;0.000001,0,IF($C128&gt;='H-32A-WP06 - Debt Service'!X$24,'H-32A-WP06 - Debt Service'!X$27/12,0)),"-")</f>
        <v>0</v>
      </c>
      <c r="AB128" s="269">
        <f>IFERROR(IF(-SUM(AB$20:AB127)+AB$15&lt;0.000001,0,IF($C128&gt;='H-32A-WP06 - Debt Service'!Y$24,'H-32A-WP06 - Debt Service'!Y$27/12,0)),"-")</f>
        <v>0</v>
      </c>
      <c r="AC128" s="269">
        <f>IFERROR(IF(-SUM(AC$20:AC127)+AC$15&lt;0.000001,0,IF($C128&gt;='H-32A-WP06 - Debt Service'!Z$24,'H-32A-WP06 - Debt Service'!Z$27/12,0)),"-")</f>
        <v>0</v>
      </c>
      <c r="AD128" s="269">
        <f>IFERROR(IF(-SUM(AD$20:AD127)+AD$15&lt;0.000001,0,IF($C128&gt;='H-32A-WP06 - Debt Service'!AA$24,'H-32A-WP06 - Debt Service'!AA$27/12,0)),"-")</f>
        <v>0</v>
      </c>
      <c r="AE128" s="269">
        <f>IFERROR(IF(-SUM(AE$20:AE127)+AE$15&lt;0.000001,0,IF($C128&gt;='H-32A-WP06 - Debt Service'!AB$24,'H-32A-WP06 - Debt Service'!AB$27/12,0)),"-")</f>
        <v>0</v>
      </c>
      <c r="AF128" s="269">
        <f>IFERROR(IF(-SUM(AF$20:AF127)+AF$15&lt;0.000001,0,IF($C128&gt;='H-32A-WP06 - Debt Service'!AC$24,'H-32A-WP06 - Debt Service'!AC$27/12,0)),"-")</f>
        <v>0</v>
      </c>
      <c r="AG128" s="269">
        <f>IFERROR(IF(-SUM(AG$20:AG127)+AG$15&lt;0.000001,0,IF($C128&gt;='H-32A-WP06 - Debt Service'!AD$24,'H-32A-WP06 - Debt Service'!AD$27/12,0)),"-")</f>
        <v>0</v>
      </c>
      <c r="AH128" s="269">
        <f>IFERROR(IF(-SUM(AH$20:AH127)+AH$15&lt;0.000001,0,IF($C128&gt;='H-32A-WP06 - Debt Service'!AE$24,'H-32A-WP06 - Debt Service'!AE$27/12,0)),"-")</f>
        <v>0</v>
      </c>
      <c r="AI128" s="269">
        <f>IFERROR(IF(-SUM(AI$20:AI127)+AI$15&lt;0.000001,0,IF($C128&gt;='H-32A-WP06 - Debt Service'!AF$24,'H-32A-WP06 - Debt Service'!AF$27/12,0)),"-")</f>
        <v>0</v>
      </c>
      <c r="AJ128" s="269">
        <f>IFERROR(IF(-SUM(AJ$20:AJ127)+AJ$15&lt;0.000001,0,IF($C128&gt;='H-32A-WP06 - Debt Service'!AG$24,'H-32A-WP06 - Debt Service'!AG$27/12,0)),"-")</f>
        <v>0</v>
      </c>
    </row>
    <row r="129" spans="2:36" hidden="1">
      <c r="B129" s="260">
        <f t="shared" si="8"/>
        <v>2032</v>
      </c>
      <c r="C129" s="281">
        <f t="shared" si="10"/>
        <v>48245</v>
      </c>
      <c r="D129" s="281"/>
      <c r="E129" s="269">
        <f>IFERROR(IF(-SUM(E$20:E128)+E$15&lt;0.000001,0,IF($C129&gt;='H-32A-WP06 - Debt Service'!C$24,'H-32A-WP06 - Debt Service'!C$27/12,0)),"-")</f>
        <v>0</v>
      </c>
      <c r="F129" s="269">
        <f>IFERROR(IF(-SUM(F$20:F128)+F$15&lt;0.000001,0,IF($C129&gt;='H-32A-WP06 - Debt Service'!D$24,'H-32A-WP06 - Debt Service'!D$27/12,0)),"-")</f>
        <v>0</v>
      </c>
      <c r="G129" s="269">
        <f>IFERROR(IF(-SUM(G$20:G128)+G$15&lt;0.000001,0,IF($C129&gt;='H-32A-WP06 - Debt Service'!E$24,'H-32A-WP06 - Debt Service'!E$27/12,0)),"-")</f>
        <v>0</v>
      </c>
      <c r="H129" s="269">
        <f>IFERROR(IF(-SUM(H$20:H128)+H$15&lt;0.000001,0,IF($C129&gt;='H-32A-WP06 - Debt Service'!F$24,'H-32A-WP06 - Debt Service'!F$27/12,0)),"-")</f>
        <v>0</v>
      </c>
      <c r="I129" s="269">
        <f>IFERROR(IF(-SUM(I$20:I128)+I$15&lt;0.000001,0,IF($C129&gt;='H-32A-WP06 - Debt Service'!G$24,'H-32A-WP06 - Debt Service'!#REF!/12,0)),"-")</f>
        <v>0</v>
      </c>
      <c r="J129" s="269">
        <f>IFERROR(IF(-SUM(J$20:J128)+J$15&lt;0.000001,0,IF($C129&gt;='H-32A-WP06 - Debt Service'!H$24,'H-32A-WP06 - Debt Service'!H$27/12,0)),"-")</f>
        <v>0</v>
      </c>
      <c r="K129" s="269">
        <f>IFERROR(IF(-SUM(K$20:K128)+K$15&lt;0.000001,0,IF($C129&gt;='H-32A-WP06 - Debt Service'!I$24,'H-32A-WP06 - Debt Service'!I$27/12,0)),"-")</f>
        <v>0</v>
      </c>
      <c r="L129" s="269">
        <f>IFERROR(IF(-SUM(L$20:L128)+L$15&lt;0.000001,0,IF($C129&gt;='H-32A-WP06 - Debt Service'!J$24,'H-32A-WP06 - Debt Service'!J$27/12,0)),"-")</f>
        <v>0</v>
      </c>
      <c r="M129" s="269">
        <f>IFERROR(IF(-SUM(M$20:M128)+M$15&lt;0.000001,0,IF($C129&gt;='H-32A-WP06 - Debt Service'!L$24,'H-32A-WP06 - Debt Service'!L$27/12,0)),"-")</f>
        <v>0</v>
      </c>
      <c r="N129" s="269">
        <v>0</v>
      </c>
      <c r="O129" s="269">
        <v>0</v>
      </c>
      <c r="P129" s="269">
        <v>0</v>
      </c>
      <c r="Q129" s="269">
        <f>IFERROR(IF(-SUM(Q$20:Q128)+Q$15&lt;0.000001,0,IF($C129&gt;='H-32A-WP06 - Debt Service'!#REF!,'H-32A-WP06 - Debt Service'!#REF!/12,0)),"-")</f>
        <v>0</v>
      </c>
      <c r="R129" s="269"/>
      <c r="S129" s="269"/>
      <c r="T129" s="269"/>
      <c r="U129" s="269"/>
      <c r="V129" s="269"/>
      <c r="X129" s="260">
        <f t="shared" si="9"/>
        <v>2032</v>
      </c>
      <c r="Y129" s="281">
        <f t="shared" si="11"/>
        <v>48245</v>
      </c>
      <c r="Z129" s="281"/>
      <c r="AA129" s="269">
        <f>IFERROR(IF(-SUM(AA$20:AA128)+AA$15&lt;0.000001,0,IF($C129&gt;='H-32A-WP06 - Debt Service'!X$24,'H-32A-WP06 - Debt Service'!X$27/12,0)),"-")</f>
        <v>0</v>
      </c>
      <c r="AB129" s="269">
        <f>IFERROR(IF(-SUM(AB$20:AB128)+AB$15&lt;0.000001,0,IF($C129&gt;='H-32A-WP06 - Debt Service'!Y$24,'H-32A-WP06 - Debt Service'!Y$27/12,0)),"-")</f>
        <v>0</v>
      </c>
      <c r="AC129" s="269">
        <f>IFERROR(IF(-SUM(AC$20:AC128)+AC$15&lt;0.000001,0,IF($C129&gt;='H-32A-WP06 - Debt Service'!Z$24,'H-32A-WP06 - Debt Service'!Z$27/12,0)),"-")</f>
        <v>0</v>
      </c>
      <c r="AD129" s="269">
        <f>IFERROR(IF(-SUM(AD$20:AD128)+AD$15&lt;0.000001,0,IF($C129&gt;='H-32A-WP06 - Debt Service'!AA$24,'H-32A-WP06 - Debt Service'!AA$27/12,0)),"-")</f>
        <v>0</v>
      </c>
      <c r="AE129" s="269">
        <f>IFERROR(IF(-SUM(AE$20:AE128)+AE$15&lt;0.000001,0,IF($C129&gt;='H-32A-WP06 - Debt Service'!AB$24,'H-32A-WP06 - Debt Service'!AB$27/12,0)),"-")</f>
        <v>0</v>
      </c>
      <c r="AF129" s="269">
        <f>IFERROR(IF(-SUM(AF$20:AF128)+AF$15&lt;0.000001,0,IF($C129&gt;='H-32A-WP06 - Debt Service'!AC$24,'H-32A-WP06 - Debt Service'!AC$27/12,0)),"-")</f>
        <v>0</v>
      </c>
      <c r="AG129" s="269">
        <f>IFERROR(IF(-SUM(AG$20:AG128)+AG$15&lt;0.000001,0,IF($C129&gt;='H-32A-WP06 - Debt Service'!AD$24,'H-32A-WP06 - Debt Service'!AD$27/12,0)),"-")</f>
        <v>0</v>
      </c>
      <c r="AH129" s="269">
        <f>IFERROR(IF(-SUM(AH$20:AH128)+AH$15&lt;0.000001,0,IF($C129&gt;='H-32A-WP06 - Debt Service'!AE$24,'H-32A-WP06 - Debt Service'!AE$27/12,0)),"-")</f>
        <v>0</v>
      </c>
      <c r="AI129" s="269">
        <f>IFERROR(IF(-SUM(AI$20:AI128)+AI$15&lt;0.000001,0,IF($C129&gt;='H-32A-WP06 - Debt Service'!AF$24,'H-32A-WP06 - Debt Service'!AF$27/12,0)),"-")</f>
        <v>0</v>
      </c>
      <c r="AJ129" s="269">
        <f>IFERROR(IF(-SUM(AJ$20:AJ128)+AJ$15&lt;0.000001,0,IF($C129&gt;='H-32A-WP06 - Debt Service'!AG$24,'H-32A-WP06 - Debt Service'!AG$27/12,0)),"-")</f>
        <v>0</v>
      </c>
    </row>
    <row r="130" spans="2:36" hidden="1">
      <c r="B130" s="260">
        <f t="shared" si="8"/>
        <v>2032</v>
      </c>
      <c r="C130" s="281">
        <f t="shared" si="10"/>
        <v>48274</v>
      </c>
      <c r="D130" s="281"/>
      <c r="E130" s="269">
        <f>IFERROR(IF(-SUM(E$20:E129)+E$15&lt;0.000001,0,IF($C130&gt;='H-32A-WP06 - Debt Service'!C$24,'H-32A-WP06 - Debt Service'!C$27/12,0)),"-")</f>
        <v>0</v>
      </c>
      <c r="F130" s="269">
        <f>IFERROR(IF(-SUM(F$20:F129)+F$15&lt;0.000001,0,IF($C130&gt;='H-32A-WP06 - Debt Service'!D$24,'H-32A-WP06 - Debt Service'!D$27/12,0)),"-")</f>
        <v>0</v>
      </c>
      <c r="G130" s="269">
        <f>IFERROR(IF(-SUM(G$20:G129)+G$15&lt;0.000001,0,IF($C130&gt;='H-32A-WP06 - Debt Service'!E$24,'H-32A-WP06 - Debt Service'!E$27/12,0)),"-")</f>
        <v>0</v>
      </c>
      <c r="H130" s="269">
        <f>IFERROR(IF(-SUM(H$20:H129)+H$15&lt;0.000001,0,IF($C130&gt;='H-32A-WP06 - Debt Service'!F$24,'H-32A-WP06 - Debt Service'!F$27/12,0)),"-")</f>
        <v>0</v>
      </c>
      <c r="I130" s="269">
        <f>IFERROR(IF(-SUM(I$20:I129)+I$15&lt;0.000001,0,IF($C130&gt;='H-32A-WP06 - Debt Service'!G$24,'H-32A-WP06 - Debt Service'!#REF!/12,0)),"-")</f>
        <v>0</v>
      </c>
      <c r="J130" s="269">
        <f>IFERROR(IF(-SUM(J$20:J129)+J$15&lt;0.000001,0,IF($C130&gt;='H-32A-WP06 - Debt Service'!H$24,'H-32A-WP06 - Debt Service'!H$27/12,0)),"-")</f>
        <v>0</v>
      </c>
      <c r="K130" s="269">
        <f>IFERROR(IF(-SUM(K$20:K129)+K$15&lt;0.000001,0,IF($C130&gt;='H-32A-WP06 - Debt Service'!I$24,'H-32A-WP06 - Debt Service'!I$27/12,0)),"-")</f>
        <v>0</v>
      </c>
      <c r="L130" s="269">
        <f>IFERROR(IF(-SUM(L$20:L129)+L$15&lt;0.000001,0,IF($C130&gt;='H-32A-WP06 - Debt Service'!J$24,'H-32A-WP06 - Debt Service'!J$27/12,0)),"-")</f>
        <v>0</v>
      </c>
      <c r="M130" s="269">
        <f>IFERROR(IF(-SUM(M$20:M129)+M$15&lt;0.000001,0,IF($C130&gt;='H-32A-WP06 - Debt Service'!L$24,'H-32A-WP06 - Debt Service'!L$27/12,0)),"-")</f>
        <v>0</v>
      </c>
      <c r="N130" s="269">
        <v>0</v>
      </c>
      <c r="O130" s="269">
        <v>0</v>
      </c>
      <c r="P130" s="269">
        <v>0</v>
      </c>
      <c r="Q130" s="269">
        <f>IFERROR(IF(-SUM(Q$20:Q129)+Q$15&lt;0.000001,0,IF($C130&gt;='H-32A-WP06 - Debt Service'!#REF!,'H-32A-WP06 - Debt Service'!#REF!/12,0)),"-")</f>
        <v>0</v>
      </c>
      <c r="R130" s="269"/>
      <c r="S130" s="269"/>
      <c r="T130" s="269"/>
      <c r="U130" s="269"/>
      <c r="V130" s="269"/>
      <c r="X130" s="260">
        <f t="shared" si="9"/>
        <v>2032</v>
      </c>
      <c r="Y130" s="281">
        <f t="shared" si="11"/>
        <v>48274</v>
      </c>
      <c r="Z130" s="281"/>
      <c r="AA130" s="269">
        <f>IFERROR(IF(-SUM(AA$20:AA129)+AA$15&lt;0.000001,0,IF($C130&gt;='H-32A-WP06 - Debt Service'!X$24,'H-32A-WP06 - Debt Service'!X$27/12,0)),"-")</f>
        <v>0</v>
      </c>
      <c r="AB130" s="269">
        <f>IFERROR(IF(-SUM(AB$20:AB129)+AB$15&lt;0.000001,0,IF($C130&gt;='H-32A-WP06 - Debt Service'!Y$24,'H-32A-WP06 - Debt Service'!Y$27/12,0)),"-")</f>
        <v>0</v>
      </c>
      <c r="AC130" s="269">
        <f>IFERROR(IF(-SUM(AC$20:AC129)+AC$15&lt;0.000001,0,IF($C130&gt;='H-32A-WP06 - Debt Service'!Z$24,'H-32A-WP06 - Debt Service'!Z$27/12,0)),"-")</f>
        <v>0</v>
      </c>
      <c r="AD130" s="269">
        <f>IFERROR(IF(-SUM(AD$20:AD129)+AD$15&lt;0.000001,0,IF($C130&gt;='H-32A-WP06 - Debt Service'!AA$24,'H-32A-WP06 - Debt Service'!AA$27/12,0)),"-")</f>
        <v>0</v>
      </c>
      <c r="AE130" s="269">
        <f>IFERROR(IF(-SUM(AE$20:AE129)+AE$15&lt;0.000001,0,IF($C130&gt;='H-32A-WP06 - Debt Service'!AB$24,'H-32A-WP06 - Debt Service'!AB$27/12,0)),"-")</f>
        <v>0</v>
      </c>
      <c r="AF130" s="269">
        <f>IFERROR(IF(-SUM(AF$20:AF129)+AF$15&lt;0.000001,0,IF($C130&gt;='H-32A-WP06 - Debt Service'!AC$24,'H-32A-WP06 - Debt Service'!AC$27/12,0)),"-")</f>
        <v>0</v>
      </c>
      <c r="AG130" s="269">
        <f>IFERROR(IF(-SUM(AG$20:AG129)+AG$15&lt;0.000001,0,IF($C130&gt;='H-32A-WP06 - Debt Service'!AD$24,'H-32A-WP06 - Debt Service'!AD$27/12,0)),"-")</f>
        <v>0</v>
      </c>
      <c r="AH130" s="269">
        <f>IFERROR(IF(-SUM(AH$20:AH129)+AH$15&lt;0.000001,0,IF($C130&gt;='H-32A-WP06 - Debt Service'!AE$24,'H-32A-WP06 - Debt Service'!AE$27/12,0)),"-")</f>
        <v>0</v>
      </c>
      <c r="AI130" s="269">
        <f>IFERROR(IF(-SUM(AI$20:AI129)+AI$15&lt;0.000001,0,IF($C130&gt;='H-32A-WP06 - Debt Service'!AF$24,'H-32A-WP06 - Debt Service'!AF$27/12,0)),"-")</f>
        <v>0</v>
      </c>
      <c r="AJ130" s="269">
        <f>IFERROR(IF(-SUM(AJ$20:AJ129)+AJ$15&lt;0.000001,0,IF($C130&gt;='H-32A-WP06 - Debt Service'!AG$24,'H-32A-WP06 - Debt Service'!AG$27/12,0)),"-")</f>
        <v>0</v>
      </c>
    </row>
    <row r="131" spans="2:36" hidden="1">
      <c r="B131" s="260">
        <f t="shared" si="8"/>
        <v>2032</v>
      </c>
      <c r="C131" s="281">
        <f t="shared" si="10"/>
        <v>48305</v>
      </c>
      <c r="D131" s="281"/>
      <c r="E131" s="269">
        <f>IFERROR(IF(-SUM(E$20:E130)+E$15&lt;0.000001,0,IF($C131&gt;='H-32A-WP06 - Debt Service'!C$24,'H-32A-WP06 - Debt Service'!C$27/12,0)),"-")</f>
        <v>0</v>
      </c>
      <c r="F131" s="269">
        <f>IFERROR(IF(-SUM(F$20:F130)+F$15&lt;0.000001,0,IF($C131&gt;='H-32A-WP06 - Debt Service'!D$24,'H-32A-WP06 - Debt Service'!D$27/12,0)),"-")</f>
        <v>0</v>
      </c>
      <c r="G131" s="269">
        <f>IFERROR(IF(-SUM(G$20:G130)+G$15&lt;0.000001,0,IF($C131&gt;='H-32A-WP06 - Debt Service'!E$24,'H-32A-WP06 - Debt Service'!E$27/12,0)),"-")</f>
        <v>0</v>
      </c>
      <c r="H131" s="269">
        <f>IFERROR(IF(-SUM(H$20:H130)+H$15&lt;0.000001,0,IF($C131&gt;='H-32A-WP06 - Debt Service'!F$24,'H-32A-WP06 - Debt Service'!F$27/12,0)),"-")</f>
        <v>0</v>
      </c>
      <c r="I131" s="269">
        <f>IFERROR(IF(-SUM(I$20:I130)+I$15&lt;0.000001,0,IF($C131&gt;='H-32A-WP06 - Debt Service'!G$24,'H-32A-WP06 - Debt Service'!#REF!/12,0)),"-")</f>
        <v>0</v>
      </c>
      <c r="J131" s="269">
        <f>IFERROR(IF(-SUM(J$20:J130)+J$15&lt;0.000001,0,IF($C131&gt;='H-32A-WP06 - Debt Service'!H$24,'H-32A-WP06 - Debt Service'!H$27/12,0)),"-")</f>
        <v>0</v>
      </c>
      <c r="K131" s="269">
        <f>IFERROR(IF(-SUM(K$20:K130)+K$15&lt;0.000001,0,IF($C131&gt;='H-32A-WP06 - Debt Service'!I$24,'H-32A-WP06 - Debt Service'!I$27/12,0)),"-")</f>
        <v>0</v>
      </c>
      <c r="L131" s="269">
        <f>IFERROR(IF(-SUM(L$20:L130)+L$15&lt;0.000001,0,IF($C131&gt;='H-32A-WP06 - Debt Service'!J$24,'H-32A-WP06 - Debt Service'!J$27/12,0)),"-")</f>
        <v>0</v>
      </c>
      <c r="M131" s="269">
        <f>IFERROR(IF(-SUM(M$20:M130)+M$15&lt;0.000001,0,IF($C131&gt;='H-32A-WP06 - Debt Service'!L$24,'H-32A-WP06 - Debt Service'!L$27/12,0)),"-")</f>
        <v>0</v>
      </c>
      <c r="N131" s="269">
        <v>0</v>
      </c>
      <c r="O131" s="269">
        <v>0</v>
      </c>
      <c r="P131" s="269">
        <v>0</v>
      </c>
      <c r="Q131" s="269">
        <f>IFERROR(IF(-SUM(Q$20:Q130)+Q$15&lt;0.000001,0,IF($C131&gt;='H-32A-WP06 - Debt Service'!#REF!,'H-32A-WP06 - Debt Service'!#REF!/12,0)),"-")</f>
        <v>0</v>
      </c>
      <c r="R131" s="269"/>
      <c r="S131" s="269"/>
      <c r="T131" s="269"/>
      <c r="U131" s="269"/>
      <c r="V131" s="269"/>
      <c r="X131" s="260">
        <f t="shared" si="9"/>
        <v>2032</v>
      </c>
      <c r="Y131" s="281">
        <f t="shared" si="11"/>
        <v>48305</v>
      </c>
      <c r="Z131" s="281"/>
      <c r="AA131" s="269">
        <f>IFERROR(IF(-SUM(AA$20:AA130)+AA$15&lt;0.000001,0,IF($C131&gt;='H-32A-WP06 - Debt Service'!X$24,'H-32A-WP06 - Debt Service'!X$27/12,0)),"-")</f>
        <v>0</v>
      </c>
      <c r="AB131" s="269">
        <f>IFERROR(IF(-SUM(AB$20:AB130)+AB$15&lt;0.000001,0,IF($C131&gt;='H-32A-WP06 - Debt Service'!Y$24,'H-32A-WP06 - Debt Service'!Y$27/12,0)),"-")</f>
        <v>0</v>
      </c>
      <c r="AC131" s="269">
        <f>IFERROR(IF(-SUM(AC$20:AC130)+AC$15&lt;0.000001,0,IF($C131&gt;='H-32A-WP06 - Debt Service'!Z$24,'H-32A-WP06 - Debt Service'!Z$27/12,0)),"-")</f>
        <v>0</v>
      </c>
      <c r="AD131" s="269">
        <f>IFERROR(IF(-SUM(AD$20:AD130)+AD$15&lt;0.000001,0,IF($C131&gt;='H-32A-WP06 - Debt Service'!AA$24,'H-32A-WP06 - Debt Service'!AA$27/12,0)),"-")</f>
        <v>0</v>
      </c>
      <c r="AE131" s="269">
        <f>IFERROR(IF(-SUM(AE$20:AE130)+AE$15&lt;0.000001,0,IF($C131&gt;='H-32A-WP06 - Debt Service'!AB$24,'H-32A-WP06 - Debt Service'!AB$27/12,0)),"-")</f>
        <v>0</v>
      </c>
      <c r="AF131" s="269">
        <f>IFERROR(IF(-SUM(AF$20:AF130)+AF$15&lt;0.000001,0,IF($C131&gt;='H-32A-WP06 - Debt Service'!AC$24,'H-32A-WP06 - Debt Service'!AC$27/12,0)),"-")</f>
        <v>0</v>
      </c>
      <c r="AG131" s="269">
        <f>IFERROR(IF(-SUM(AG$20:AG130)+AG$15&lt;0.000001,0,IF($C131&gt;='H-32A-WP06 - Debt Service'!AD$24,'H-32A-WP06 - Debt Service'!AD$27/12,0)),"-")</f>
        <v>0</v>
      </c>
      <c r="AH131" s="269">
        <f>IFERROR(IF(-SUM(AH$20:AH130)+AH$15&lt;0.000001,0,IF($C131&gt;='H-32A-WP06 - Debt Service'!AE$24,'H-32A-WP06 - Debt Service'!AE$27/12,0)),"-")</f>
        <v>0</v>
      </c>
      <c r="AI131" s="269">
        <f>IFERROR(IF(-SUM(AI$20:AI130)+AI$15&lt;0.000001,0,IF($C131&gt;='H-32A-WP06 - Debt Service'!AF$24,'H-32A-WP06 - Debt Service'!AF$27/12,0)),"-")</f>
        <v>0</v>
      </c>
      <c r="AJ131" s="269">
        <f>IFERROR(IF(-SUM(AJ$20:AJ130)+AJ$15&lt;0.000001,0,IF($C131&gt;='H-32A-WP06 - Debt Service'!AG$24,'H-32A-WP06 - Debt Service'!AG$27/12,0)),"-")</f>
        <v>0</v>
      </c>
    </row>
    <row r="132" spans="2:36" hidden="1">
      <c r="B132" s="260">
        <f t="shared" si="8"/>
        <v>2032</v>
      </c>
      <c r="C132" s="281">
        <f t="shared" si="10"/>
        <v>48335</v>
      </c>
      <c r="D132" s="281"/>
      <c r="E132" s="269">
        <f>IFERROR(IF(-SUM(E$20:E131)+E$15&lt;0.000001,0,IF($C132&gt;='H-32A-WP06 - Debt Service'!C$24,'H-32A-WP06 - Debt Service'!C$27/12,0)),"-")</f>
        <v>0</v>
      </c>
      <c r="F132" s="269">
        <f>IFERROR(IF(-SUM(F$20:F131)+F$15&lt;0.000001,0,IF($C132&gt;='H-32A-WP06 - Debt Service'!D$24,'H-32A-WP06 - Debt Service'!D$27/12,0)),"-")</f>
        <v>0</v>
      </c>
      <c r="G132" s="269">
        <f>IFERROR(IF(-SUM(G$20:G131)+G$15&lt;0.000001,0,IF($C132&gt;='H-32A-WP06 - Debt Service'!E$24,'H-32A-WP06 - Debt Service'!E$27/12,0)),"-")</f>
        <v>0</v>
      </c>
      <c r="H132" s="269">
        <f>IFERROR(IF(-SUM(H$20:H131)+H$15&lt;0.000001,0,IF($C132&gt;='H-32A-WP06 - Debt Service'!F$24,'H-32A-WP06 - Debt Service'!F$27/12,0)),"-")</f>
        <v>0</v>
      </c>
      <c r="I132" s="269">
        <f>IFERROR(IF(-SUM(I$20:I131)+I$15&lt;0.000001,0,IF($C132&gt;='H-32A-WP06 - Debt Service'!G$24,'H-32A-WP06 - Debt Service'!#REF!/12,0)),"-")</f>
        <v>0</v>
      </c>
      <c r="J132" s="269">
        <f>IFERROR(IF(-SUM(J$20:J131)+J$15&lt;0.000001,0,IF($C132&gt;='H-32A-WP06 - Debt Service'!H$24,'H-32A-WP06 - Debt Service'!H$27/12,0)),"-")</f>
        <v>0</v>
      </c>
      <c r="K132" s="269">
        <f>IFERROR(IF(-SUM(K$20:K131)+K$15&lt;0.000001,0,IF($C132&gt;='H-32A-WP06 - Debt Service'!I$24,'H-32A-WP06 - Debt Service'!I$27/12,0)),"-")</f>
        <v>0</v>
      </c>
      <c r="L132" s="269">
        <f>IFERROR(IF(-SUM(L$20:L131)+L$15&lt;0.000001,0,IF($C132&gt;='H-32A-WP06 - Debt Service'!J$24,'H-32A-WP06 - Debt Service'!J$27/12,0)),"-")</f>
        <v>0</v>
      </c>
      <c r="M132" s="269">
        <f>IFERROR(IF(-SUM(M$20:M131)+M$15&lt;0.000001,0,IF($C132&gt;='H-32A-WP06 - Debt Service'!L$24,'H-32A-WP06 - Debt Service'!L$27/12,0)),"-")</f>
        <v>0</v>
      </c>
      <c r="N132" s="269">
        <v>0</v>
      </c>
      <c r="O132" s="269">
        <v>0</v>
      </c>
      <c r="P132" s="269">
        <v>0</v>
      </c>
      <c r="Q132" s="269">
        <f>IFERROR(IF(-SUM(Q$20:Q131)+Q$15&lt;0.000001,0,IF($C132&gt;='H-32A-WP06 - Debt Service'!#REF!,'H-32A-WP06 - Debt Service'!#REF!/12,0)),"-")</f>
        <v>0</v>
      </c>
      <c r="R132" s="269"/>
      <c r="S132" s="269"/>
      <c r="T132" s="269"/>
      <c r="U132" s="269"/>
      <c r="V132" s="269"/>
      <c r="X132" s="260">
        <f t="shared" si="9"/>
        <v>2032</v>
      </c>
      <c r="Y132" s="281">
        <f t="shared" si="11"/>
        <v>48335</v>
      </c>
      <c r="Z132" s="281"/>
      <c r="AA132" s="269">
        <f>IFERROR(IF(-SUM(AA$20:AA131)+AA$15&lt;0.000001,0,IF($C132&gt;='H-32A-WP06 - Debt Service'!X$24,'H-32A-WP06 - Debt Service'!X$27/12,0)),"-")</f>
        <v>0</v>
      </c>
      <c r="AB132" s="269">
        <f>IFERROR(IF(-SUM(AB$20:AB131)+AB$15&lt;0.000001,0,IF($C132&gt;='H-32A-WP06 - Debt Service'!Y$24,'H-32A-WP06 - Debt Service'!Y$27/12,0)),"-")</f>
        <v>0</v>
      </c>
      <c r="AC132" s="269">
        <f>IFERROR(IF(-SUM(AC$20:AC131)+AC$15&lt;0.000001,0,IF($C132&gt;='H-32A-WP06 - Debt Service'!Z$24,'H-32A-WP06 - Debt Service'!Z$27/12,0)),"-")</f>
        <v>0</v>
      </c>
      <c r="AD132" s="269">
        <f>IFERROR(IF(-SUM(AD$20:AD131)+AD$15&lt;0.000001,0,IF($C132&gt;='H-32A-WP06 - Debt Service'!AA$24,'H-32A-WP06 - Debt Service'!AA$27/12,0)),"-")</f>
        <v>0</v>
      </c>
      <c r="AE132" s="269">
        <f>IFERROR(IF(-SUM(AE$20:AE131)+AE$15&lt;0.000001,0,IF($C132&gt;='H-32A-WP06 - Debt Service'!AB$24,'H-32A-WP06 - Debt Service'!AB$27/12,0)),"-")</f>
        <v>0</v>
      </c>
      <c r="AF132" s="269">
        <f>IFERROR(IF(-SUM(AF$20:AF131)+AF$15&lt;0.000001,0,IF($C132&gt;='H-32A-WP06 - Debt Service'!AC$24,'H-32A-WP06 - Debt Service'!AC$27/12,0)),"-")</f>
        <v>0</v>
      </c>
      <c r="AG132" s="269">
        <f>IFERROR(IF(-SUM(AG$20:AG131)+AG$15&lt;0.000001,0,IF($C132&gt;='H-32A-WP06 - Debt Service'!AD$24,'H-32A-WP06 - Debt Service'!AD$27/12,0)),"-")</f>
        <v>0</v>
      </c>
      <c r="AH132" s="269">
        <f>IFERROR(IF(-SUM(AH$20:AH131)+AH$15&lt;0.000001,0,IF($C132&gt;='H-32A-WP06 - Debt Service'!AE$24,'H-32A-WP06 - Debt Service'!AE$27/12,0)),"-")</f>
        <v>0</v>
      </c>
      <c r="AI132" s="269">
        <f>IFERROR(IF(-SUM(AI$20:AI131)+AI$15&lt;0.000001,0,IF($C132&gt;='H-32A-WP06 - Debt Service'!AF$24,'H-32A-WP06 - Debt Service'!AF$27/12,0)),"-")</f>
        <v>0</v>
      </c>
      <c r="AJ132" s="269">
        <f>IFERROR(IF(-SUM(AJ$20:AJ131)+AJ$15&lt;0.000001,0,IF($C132&gt;='H-32A-WP06 - Debt Service'!AG$24,'H-32A-WP06 - Debt Service'!AG$27/12,0)),"-")</f>
        <v>0</v>
      </c>
    </row>
    <row r="133" spans="2:36" hidden="1">
      <c r="B133" s="260">
        <f t="shared" si="8"/>
        <v>2032</v>
      </c>
      <c r="C133" s="281">
        <f t="shared" si="10"/>
        <v>48366</v>
      </c>
      <c r="D133" s="281"/>
      <c r="E133" s="269">
        <f>IFERROR(IF(-SUM(E$20:E132)+E$15&lt;0.000001,0,IF($C133&gt;='H-32A-WP06 - Debt Service'!C$24,'H-32A-WP06 - Debt Service'!C$27/12,0)),"-")</f>
        <v>0</v>
      </c>
      <c r="F133" s="269">
        <f>IFERROR(IF(-SUM(F$20:F132)+F$15&lt;0.000001,0,IF($C133&gt;='H-32A-WP06 - Debt Service'!D$24,'H-32A-WP06 - Debt Service'!D$27/12,0)),"-")</f>
        <v>0</v>
      </c>
      <c r="G133" s="269">
        <f>IFERROR(IF(-SUM(G$20:G132)+G$15&lt;0.000001,0,IF($C133&gt;='H-32A-WP06 - Debt Service'!E$24,'H-32A-WP06 - Debt Service'!E$27/12,0)),"-")</f>
        <v>0</v>
      </c>
      <c r="H133" s="269">
        <f>IFERROR(IF(-SUM(H$20:H132)+H$15&lt;0.000001,0,IF($C133&gt;='H-32A-WP06 - Debt Service'!F$24,'H-32A-WP06 - Debt Service'!F$27/12,0)),"-")</f>
        <v>0</v>
      </c>
      <c r="I133" s="269">
        <f>IFERROR(IF(-SUM(I$20:I132)+I$15&lt;0.000001,0,IF($C133&gt;='H-32A-WP06 - Debt Service'!G$24,'H-32A-WP06 - Debt Service'!#REF!/12,0)),"-")</f>
        <v>0</v>
      </c>
      <c r="J133" s="269">
        <f>IFERROR(IF(-SUM(J$20:J132)+J$15&lt;0.000001,0,IF($C133&gt;='H-32A-WP06 - Debt Service'!H$24,'H-32A-WP06 - Debt Service'!H$27/12,0)),"-")</f>
        <v>0</v>
      </c>
      <c r="K133" s="269">
        <f>IFERROR(IF(-SUM(K$20:K132)+K$15&lt;0.000001,0,IF($C133&gt;='H-32A-WP06 - Debt Service'!I$24,'H-32A-WP06 - Debt Service'!I$27/12,0)),"-")</f>
        <v>0</v>
      </c>
      <c r="L133" s="269">
        <f>IFERROR(IF(-SUM(L$20:L132)+L$15&lt;0.000001,0,IF($C133&gt;='H-32A-WP06 - Debt Service'!J$24,'H-32A-WP06 - Debt Service'!J$27/12,0)),"-")</f>
        <v>0</v>
      </c>
      <c r="M133" s="269">
        <f>IFERROR(IF(-SUM(M$20:M132)+M$15&lt;0.000001,0,IF($C133&gt;='H-32A-WP06 - Debt Service'!L$24,'H-32A-WP06 - Debt Service'!L$27/12,0)),"-")</f>
        <v>0</v>
      </c>
      <c r="N133" s="269">
        <v>0</v>
      </c>
      <c r="O133" s="269">
        <v>0</v>
      </c>
      <c r="P133" s="269">
        <v>0</v>
      </c>
      <c r="Q133" s="269">
        <f>IFERROR(IF(-SUM(Q$20:Q132)+Q$15&lt;0.000001,0,IF($C133&gt;='H-32A-WP06 - Debt Service'!#REF!,'H-32A-WP06 - Debt Service'!#REF!/12,0)),"-")</f>
        <v>0</v>
      </c>
      <c r="R133" s="269"/>
      <c r="S133" s="269"/>
      <c r="T133" s="269"/>
      <c r="U133" s="269"/>
      <c r="V133" s="269"/>
      <c r="X133" s="260">
        <f t="shared" si="9"/>
        <v>2032</v>
      </c>
      <c r="Y133" s="281">
        <f t="shared" si="11"/>
        <v>48366</v>
      </c>
      <c r="Z133" s="281"/>
      <c r="AA133" s="269">
        <f>IFERROR(IF(-SUM(AA$20:AA132)+AA$15&lt;0.000001,0,IF($C133&gt;='H-32A-WP06 - Debt Service'!X$24,'H-32A-WP06 - Debt Service'!X$27/12,0)),"-")</f>
        <v>0</v>
      </c>
      <c r="AB133" s="269">
        <f>IFERROR(IF(-SUM(AB$20:AB132)+AB$15&lt;0.000001,0,IF($C133&gt;='H-32A-WP06 - Debt Service'!Y$24,'H-32A-WP06 - Debt Service'!Y$27/12,0)),"-")</f>
        <v>0</v>
      </c>
      <c r="AC133" s="269">
        <f>IFERROR(IF(-SUM(AC$20:AC132)+AC$15&lt;0.000001,0,IF($C133&gt;='H-32A-WP06 - Debt Service'!Z$24,'H-32A-WP06 - Debt Service'!Z$27/12,0)),"-")</f>
        <v>0</v>
      </c>
      <c r="AD133" s="269">
        <f>IFERROR(IF(-SUM(AD$20:AD132)+AD$15&lt;0.000001,0,IF($C133&gt;='H-32A-WP06 - Debt Service'!AA$24,'H-32A-WP06 - Debt Service'!AA$27/12,0)),"-")</f>
        <v>0</v>
      </c>
      <c r="AE133" s="269">
        <f>IFERROR(IF(-SUM(AE$20:AE132)+AE$15&lt;0.000001,0,IF($C133&gt;='H-32A-WP06 - Debt Service'!AB$24,'H-32A-WP06 - Debt Service'!AB$27/12,0)),"-")</f>
        <v>0</v>
      </c>
      <c r="AF133" s="269">
        <f>IFERROR(IF(-SUM(AF$20:AF132)+AF$15&lt;0.000001,0,IF($C133&gt;='H-32A-WP06 - Debt Service'!AC$24,'H-32A-WP06 - Debt Service'!AC$27/12,0)),"-")</f>
        <v>0</v>
      </c>
      <c r="AG133" s="269">
        <f>IFERROR(IF(-SUM(AG$20:AG132)+AG$15&lt;0.000001,0,IF($C133&gt;='H-32A-WP06 - Debt Service'!AD$24,'H-32A-WP06 - Debt Service'!AD$27/12,0)),"-")</f>
        <v>0</v>
      </c>
      <c r="AH133" s="269">
        <f>IFERROR(IF(-SUM(AH$20:AH132)+AH$15&lt;0.000001,0,IF($C133&gt;='H-32A-WP06 - Debt Service'!AE$24,'H-32A-WP06 - Debt Service'!AE$27/12,0)),"-")</f>
        <v>0</v>
      </c>
      <c r="AI133" s="269">
        <f>IFERROR(IF(-SUM(AI$20:AI132)+AI$15&lt;0.000001,0,IF($C133&gt;='H-32A-WP06 - Debt Service'!AF$24,'H-32A-WP06 - Debt Service'!AF$27/12,0)),"-")</f>
        <v>0</v>
      </c>
      <c r="AJ133" s="269">
        <f>IFERROR(IF(-SUM(AJ$20:AJ132)+AJ$15&lt;0.000001,0,IF($C133&gt;='H-32A-WP06 - Debt Service'!AG$24,'H-32A-WP06 - Debt Service'!AG$27/12,0)),"-")</f>
        <v>0</v>
      </c>
    </row>
    <row r="134" spans="2:36" hidden="1">
      <c r="B134" s="260">
        <f t="shared" si="8"/>
        <v>2032</v>
      </c>
      <c r="C134" s="281">
        <f t="shared" si="10"/>
        <v>48396</v>
      </c>
      <c r="D134" s="281"/>
      <c r="E134" s="269">
        <f>IFERROR(IF(-SUM(E$20:E133)+E$15&lt;0.000001,0,IF($C134&gt;='H-32A-WP06 - Debt Service'!C$24,'H-32A-WP06 - Debt Service'!C$27/12,0)),"-")</f>
        <v>0</v>
      </c>
      <c r="F134" s="269">
        <f>IFERROR(IF(-SUM(F$20:F133)+F$15&lt;0.000001,0,IF($C134&gt;='H-32A-WP06 - Debt Service'!D$24,'H-32A-WP06 - Debt Service'!D$27/12,0)),"-")</f>
        <v>0</v>
      </c>
      <c r="G134" s="269">
        <f>IFERROR(IF(-SUM(G$20:G133)+G$15&lt;0.000001,0,IF($C134&gt;='H-32A-WP06 - Debt Service'!E$24,'H-32A-WP06 - Debt Service'!E$27/12,0)),"-")</f>
        <v>0</v>
      </c>
      <c r="H134" s="269">
        <f>IFERROR(IF(-SUM(H$20:H133)+H$15&lt;0.000001,0,IF($C134&gt;='H-32A-WP06 - Debt Service'!F$24,'H-32A-WP06 - Debt Service'!F$27/12,0)),"-")</f>
        <v>0</v>
      </c>
      <c r="I134" s="269">
        <f>IFERROR(IF(-SUM(I$20:I133)+I$15&lt;0.000001,0,IF($C134&gt;='H-32A-WP06 - Debt Service'!G$24,'H-32A-WP06 - Debt Service'!#REF!/12,0)),"-")</f>
        <v>0</v>
      </c>
      <c r="J134" s="269">
        <f>IFERROR(IF(-SUM(J$20:J133)+J$15&lt;0.000001,0,IF($C134&gt;='H-32A-WP06 - Debt Service'!H$24,'H-32A-WP06 - Debt Service'!H$27/12,0)),"-")</f>
        <v>0</v>
      </c>
      <c r="K134" s="269">
        <f>IFERROR(IF(-SUM(K$20:K133)+K$15&lt;0.000001,0,IF($C134&gt;='H-32A-WP06 - Debt Service'!I$24,'H-32A-WP06 - Debt Service'!I$27/12,0)),"-")</f>
        <v>0</v>
      </c>
      <c r="L134" s="269">
        <f>IFERROR(IF(-SUM(L$20:L133)+L$15&lt;0.000001,0,IF($C134&gt;='H-32A-WP06 - Debt Service'!J$24,'H-32A-WP06 - Debt Service'!J$27/12,0)),"-")</f>
        <v>0</v>
      </c>
      <c r="M134" s="269">
        <f>IFERROR(IF(-SUM(M$20:M133)+M$15&lt;0.000001,0,IF($C134&gt;='H-32A-WP06 - Debt Service'!L$24,'H-32A-WP06 - Debt Service'!L$27/12,0)),"-")</f>
        <v>0</v>
      </c>
      <c r="N134" s="269">
        <v>0</v>
      </c>
      <c r="O134" s="269">
        <v>0</v>
      </c>
      <c r="P134" s="269">
        <v>0</v>
      </c>
      <c r="Q134" s="269">
        <f>IFERROR(IF(-SUM(Q$20:Q133)+Q$15&lt;0.000001,0,IF($C134&gt;='H-32A-WP06 - Debt Service'!#REF!,'H-32A-WP06 - Debt Service'!#REF!/12,0)),"-")</f>
        <v>0</v>
      </c>
      <c r="R134" s="269"/>
      <c r="S134" s="269"/>
      <c r="T134" s="269"/>
      <c r="U134" s="269"/>
      <c r="V134" s="269"/>
      <c r="X134" s="260">
        <f t="shared" si="9"/>
        <v>2032</v>
      </c>
      <c r="Y134" s="281">
        <f t="shared" si="11"/>
        <v>48396</v>
      </c>
      <c r="Z134" s="281"/>
      <c r="AA134" s="269">
        <f>IFERROR(IF(-SUM(AA$20:AA133)+AA$15&lt;0.000001,0,IF($C134&gt;='H-32A-WP06 - Debt Service'!X$24,'H-32A-WP06 - Debt Service'!X$27/12,0)),"-")</f>
        <v>0</v>
      </c>
      <c r="AB134" s="269">
        <f>IFERROR(IF(-SUM(AB$20:AB133)+AB$15&lt;0.000001,0,IF($C134&gt;='H-32A-WP06 - Debt Service'!Y$24,'H-32A-WP06 - Debt Service'!Y$27/12,0)),"-")</f>
        <v>0</v>
      </c>
      <c r="AC134" s="269">
        <f>IFERROR(IF(-SUM(AC$20:AC133)+AC$15&lt;0.000001,0,IF($C134&gt;='H-32A-WP06 - Debt Service'!Z$24,'H-32A-WP06 - Debt Service'!Z$27/12,0)),"-")</f>
        <v>0</v>
      </c>
      <c r="AD134" s="269">
        <f>IFERROR(IF(-SUM(AD$20:AD133)+AD$15&lt;0.000001,0,IF($C134&gt;='H-32A-WP06 - Debt Service'!AA$24,'H-32A-WP06 - Debt Service'!AA$27/12,0)),"-")</f>
        <v>0</v>
      </c>
      <c r="AE134" s="269">
        <f>IFERROR(IF(-SUM(AE$20:AE133)+AE$15&lt;0.000001,0,IF($C134&gt;='H-32A-WP06 - Debt Service'!AB$24,'H-32A-WP06 - Debt Service'!AB$27/12,0)),"-")</f>
        <v>0</v>
      </c>
      <c r="AF134" s="269">
        <f>IFERROR(IF(-SUM(AF$20:AF133)+AF$15&lt;0.000001,0,IF($C134&gt;='H-32A-WP06 - Debt Service'!AC$24,'H-32A-WP06 - Debt Service'!AC$27/12,0)),"-")</f>
        <v>0</v>
      </c>
      <c r="AG134" s="269">
        <f>IFERROR(IF(-SUM(AG$20:AG133)+AG$15&lt;0.000001,0,IF($C134&gt;='H-32A-WP06 - Debt Service'!AD$24,'H-32A-WP06 - Debt Service'!AD$27/12,0)),"-")</f>
        <v>0</v>
      </c>
      <c r="AH134" s="269">
        <f>IFERROR(IF(-SUM(AH$20:AH133)+AH$15&lt;0.000001,0,IF($C134&gt;='H-32A-WP06 - Debt Service'!AE$24,'H-32A-WP06 - Debt Service'!AE$27/12,0)),"-")</f>
        <v>0</v>
      </c>
      <c r="AI134" s="269">
        <f>IFERROR(IF(-SUM(AI$20:AI133)+AI$15&lt;0.000001,0,IF($C134&gt;='H-32A-WP06 - Debt Service'!AF$24,'H-32A-WP06 - Debt Service'!AF$27/12,0)),"-")</f>
        <v>0</v>
      </c>
      <c r="AJ134" s="269">
        <f>IFERROR(IF(-SUM(AJ$20:AJ133)+AJ$15&lt;0.000001,0,IF($C134&gt;='H-32A-WP06 - Debt Service'!AG$24,'H-32A-WP06 - Debt Service'!AG$27/12,0)),"-")</f>
        <v>0</v>
      </c>
    </row>
    <row r="135" spans="2:36" hidden="1">
      <c r="B135" s="260">
        <f t="shared" si="8"/>
        <v>2032</v>
      </c>
      <c r="C135" s="281">
        <f t="shared" si="10"/>
        <v>48427</v>
      </c>
      <c r="D135" s="281"/>
      <c r="E135" s="269">
        <f>IFERROR(IF(-SUM(E$20:E134)+E$15&lt;0.000001,0,IF($C135&gt;='H-32A-WP06 - Debt Service'!C$24,'H-32A-WP06 - Debt Service'!C$27/12,0)),"-")</f>
        <v>0</v>
      </c>
      <c r="F135" s="269">
        <f>IFERROR(IF(-SUM(F$20:F134)+F$15&lt;0.000001,0,IF($C135&gt;='H-32A-WP06 - Debt Service'!D$24,'H-32A-WP06 - Debt Service'!D$27/12,0)),"-")</f>
        <v>0</v>
      </c>
      <c r="G135" s="269">
        <f>IFERROR(IF(-SUM(G$20:G134)+G$15&lt;0.000001,0,IF($C135&gt;='H-32A-WP06 - Debt Service'!E$24,'H-32A-WP06 - Debt Service'!E$27/12,0)),"-")</f>
        <v>0</v>
      </c>
      <c r="H135" s="269">
        <f>IFERROR(IF(-SUM(H$20:H134)+H$15&lt;0.000001,0,IF($C135&gt;='H-32A-WP06 - Debt Service'!F$24,'H-32A-WP06 - Debt Service'!F$27/12,0)),"-")</f>
        <v>0</v>
      </c>
      <c r="I135" s="269">
        <f>IFERROR(IF(-SUM(I$20:I134)+I$15&lt;0.000001,0,IF($C135&gt;='H-32A-WP06 - Debt Service'!G$24,'H-32A-WP06 - Debt Service'!#REF!/12,0)),"-")</f>
        <v>0</v>
      </c>
      <c r="J135" s="269">
        <f>IFERROR(IF(-SUM(J$20:J134)+J$15&lt;0.000001,0,IF($C135&gt;='H-32A-WP06 - Debt Service'!H$24,'H-32A-WP06 - Debt Service'!H$27/12,0)),"-")</f>
        <v>0</v>
      </c>
      <c r="K135" s="269">
        <f>IFERROR(IF(-SUM(K$20:K134)+K$15&lt;0.000001,0,IF($C135&gt;='H-32A-WP06 - Debt Service'!I$24,'H-32A-WP06 - Debt Service'!I$27/12,0)),"-")</f>
        <v>0</v>
      </c>
      <c r="L135" s="269">
        <f>IFERROR(IF(-SUM(L$20:L134)+L$15&lt;0.000001,0,IF($C135&gt;='H-32A-WP06 - Debt Service'!J$24,'H-32A-WP06 - Debt Service'!J$27/12,0)),"-")</f>
        <v>0</v>
      </c>
      <c r="M135" s="269">
        <f>IFERROR(IF(-SUM(M$20:M134)+M$15&lt;0.000001,0,IF($C135&gt;='H-32A-WP06 - Debt Service'!L$24,'H-32A-WP06 - Debt Service'!L$27/12,0)),"-")</f>
        <v>0</v>
      </c>
      <c r="N135" s="269">
        <v>0</v>
      </c>
      <c r="O135" s="269">
        <v>0</v>
      </c>
      <c r="P135" s="269">
        <v>0</v>
      </c>
      <c r="Q135" s="269">
        <f>IFERROR(IF(-SUM(Q$20:Q134)+Q$15&lt;0.000001,0,IF($C135&gt;='H-32A-WP06 - Debt Service'!#REF!,'H-32A-WP06 - Debt Service'!#REF!/12,0)),"-")</f>
        <v>0</v>
      </c>
      <c r="R135" s="269"/>
      <c r="S135" s="269"/>
      <c r="T135" s="269"/>
      <c r="U135" s="269"/>
      <c r="V135" s="269"/>
      <c r="X135" s="260">
        <f t="shared" si="9"/>
        <v>2032</v>
      </c>
      <c r="Y135" s="281">
        <f t="shared" si="11"/>
        <v>48427</v>
      </c>
      <c r="Z135" s="281"/>
      <c r="AA135" s="269">
        <f>IFERROR(IF(-SUM(AA$20:AA134)+AA$15&lt;0.000001,0,IF($C135&gt;='H-32A-WP06 - Debt Service'!X$24,'H-32A-WP06 - Debt Service'!X$27/12,0)),"-")</f>
        <v>0</v>
      </c>
      <c r="AB135" s="269">
        <f>IFERROR(IF(-SUM(AB$20:AB134)+AB$15&lt;0.000001,0,IF($C135&gt;='H-32A-WP06 - Debt Service'!Y$24,'H-32A-WP06 - Debt Service'!Y$27/12,0)),"-")</f>
        <v>0</v>
      </c>
      <c r="AC135" s="269">
        <f>IFERROR(IF(-SUM(AC$20:AC134)+AC$15&lt;0.000001,0,IF($C135&gt;='H-32A-WP06 - Debt Service'!Z$24,'H-32A-WP06 - Debt Service'!Z$27/12,0)),"-")</f>
        <v>0</v>
      </c>
      <c r="AD135" s="269">
        <f>IFERROR(IF(-SUM(AD$20:AD134)+AD$15&lt;0.000001,0,IF($C135&gt;='H-32A-WP06 - Debt Service'!AA$24,'H-32A-WP06 - Debt Service'!AA$27/12,0)),"-")</f>
        <v>0</v>
      </c>
      <c r="AE135" s="269">
        <f>IFERROR(IF(-SUM(AE$20:AE134)+AE$15&lt;0.000001,0,IF($C135&gt;='H-32A-WP06 - Debt Service'!AB$24,'H-32A-WP06 - Debt Service'!AB$27/12,0)),"-")</f>
        <v>0</v>
      </c>
      <c r="AF135" s="269">
        <f>IFERROR(IF(-SUM(AF$20:AF134)+AF$15&lt;0.000001,0,IF($C135&gt;='H-32A-WP06 - Debt Service'!AC$24,'H-32A-WP06 - Debt Service'!AC$27/12,0)),"-")</f>
        <v>0</v>
      </c>
      <c r="AG135" s="269">
        <f>IFERROR(IF(-SUM(AG$20:AG134)+AG$15&lt;0.000001,0,IF($C135&gt;='H-32A-WP06 - Debt Service'!AD$24,'H-32A-WP06 - Debt Service'!AD$27/12,0)),"-")</f>
        <v>0</v>
      </c>
      <c r="AH135" s="269">
        <f>IFERROR(IF(-SUM(AH$20:AH134)+AH$15&lt;0.000001,0,IF($C135&gt;='H-32A-WP06 - Debt Service'!AE$24,'H-32A-WP06 - Debt Service'!AE$27/12,0)),"-")</f>
        <v>0</v>
      </c>
      <c r="AI135" s="269">
        <f>IFERROR(IF(-SUM(AI$20:AI134)+AI$15&lt;0.000001,0,IF($C135&gt;='H-32A-WP06 - Debt Service'!AF$24,'H-32A-WP06 - Debt Service'!AF$27/12,0)),"-")</f>
        <v>0</v>
      </c>
      <c r="AJ135" s="269">
        <f>IFERROR(IF(-SUM(AJ$20:AJ134)+AJ$15&lt;0.000001,0,IF($C135&gt;='H-32A-WP06 - Debt Service'!AG$24,'H-32A-WP06 - Debt Service'!AG$27/12,0)),"-")</f>
        <v>0</v>
      </c>
    </row>
    <row r="136" spans="2:36" hidden="1">
      <c r="B136" s="260">
        <f t="shared" si="8"/>
        <v>2032</v>
      </c>
      <c r="C136" s="281">
        <f t="shared" si="10"/>
        <v>48458</v>
      </c>
      <c r="D136" s="281"/>
      <c r="E136" s="269">
        <f>IFERROR(IF(-SUM(E$20:E135)+E$15&lt;0.000001,0,IF($C136&gt;='H-32A-WP06 - Debt Service'!C$24,'H-32A-WP06 - Debt Service'!C$27/12,0)),"-")</f>
        <v>0</v>
      </c>
      <c r="F136" s="269">
        <f>IFERROR(IF(-SUM(F$20:F135)+F$15&lt;0.000001,0,IF($C136&gt;='H-32A-WP06 - Debt Service'!D$24,'H-32A-WP06 - Debt Service'!D$27/12,0)),"-")</f>
        <v>0</v>
      </c>
      <c r="G136" s="269">
        <f>IFERROR(IF(-SUM(G$20:G135)+G$15&lt;0.000001,0,IF($C136&gt;='H-32A-WP06 - Debt Service'!E$24,'H-32A-WP06 - Debt Service'!E$27/12,0)),"-")</f>
        <v>0</v>
      </c>
      <c r="H136" s="269">
        <f>IFERROR(IF(-SUM(H$20:H135)+H$15&lt;0.000001,0,IF($C136&gt;='H-32A-WP06 - Debt Service'!F$24,'H-32A-WP06 - Debt Service'!F$27/12,0)),"-")</f>
        <v>0</v>
      </c>
      <c r="I136" s="269">
        <f>IFERROR(IF(-SUM(I$20:I135)+I$15&lt;0.000001,0,IF($C136&gt;='H-32A-WP06 - Debt Service'!G$24,'H-32A-WP06 - Debt Service'!#REF!/12,0)),"-")</f>
        <v>0</v>
      </c>
      <c r="J136" s="269">
        <f>IFERROR(IF(-SUM(J$20:J135)+J$15&lt;0.000001,0,IF($C136&gt;='H-32A-WP06 - Debt Service'!H$24,'H-32A-WP06 - Debt Service'!H$27/12,0)),"-")</f>
        <v>0</v>
      </c>
      <c r="K136" s="269">
        <f>IFERROR(IF(-SUM(K$20:K135)+K$15&lt;0.000001,0,IF($C136&gt;='H-32A-WP06 - Debt Service'!I$24,'H-32A-WP06 - Debt Service'!I$27/12,0)),"-")</f>
        <v>0</v>
      </c>
      <c r="L136" s="269">
        <f>IFERROR(IF(-SUM(L$20:L135)+L$15&lt;0.000001,0,IF($C136&gt;='H-32A-WP06 - Debt Service'!J$24,'H-32A-WP06 - Debt Service'!J$27/12,0)),"-")</f>
        <v>0</v>
      </c>
      <c r="M136" s="269">
        <f>IFERROR(IF(-SUM(M$20:M135)+M$15&lt;0.000001,0,IF($C136&gt;='H-32A-WP06 - Debt Service'!L$24,'H-32A-WP06 - Debt Service'!L$27/12,0)),"-")</f>
        <v>0</v>
      </c>
      <c r="N136" s="269">
        <v>0</v>
      </c>
      <c r="O136" s="269">
        <v>0</v>
      </c>
      <c r="P136" s="269">
        <v>0</v>
      </c>
      <c r="Q136" s="269">
        <f>IFERROR(IF(-SUM(Q$20:Q135)+Q$15&lt;0.000001,0,IF($C136&gt;='H-32A-WP06 - Debt Service'!#REF!,'H-32A-WP06 - Debt Service'!#REF!/12,0)),"-")</f>
        <v>0</v>
      </c>
      <c r="R136" s="269"/>
      <c r="S136" s="269"/>
      <c r="T136" s="269"/>
      <c r="U136" s="269"/>
      <c r="V136" s="269"/>
      <c r="X136" s="260">
        <f t="shared" si="9"/>
        <v>2032</v>
      </c>
      <c r="Y136" s="281">
        <f t="shared" si="11"/>
        <v>48458</v>
      </c>
      <c r="Z136" s="281"/>
      <c r="AA136" s="269">
        <f>IFERROR(IF(-SUM(AA$20:AA135)+AA$15&lt;0.000001,0,IF($C136&gt;='H-32A-WP06 - Debt Service'!X$24,'H-32A-WP06 - Debt Service'!X$27/12,0)),"-")</f>
        <v>0</v>
      </c>
      <c r="AB136" s="269">
        <f>IFERROR(IF(-SUM(AB$20:AB135)+AB$15&lt;0.000001,0,IF($C136&gt;='H-32A-WP06 - Debt Service'!Y$24,'H-32A-WP06 - Debt Service'!Y$27/12,0)),"-")</f>
        <v>0</v>
      </c>
      <c r="AC136" s="269">
        <f>IFERROR(IF(-SUM(AC$20:AC135)+AC$15&lt;0.000001,0,IF($C136&gt;='H-32A-WP06 - Debt Service'!Z$24,'H-32A-WP06 - Debt Service'!Z$27/12,0)),"-")</f>
        <v>0</v>
      </c>
      <c r="AD136" s="269">
        <f>IFERROR(IF(-SUM(AD$20:AD135)+AD$15&lt;0.000001,0,IF($C136&gt;='H-32A-WP06 - Debt Service'!AA$24,'H-32A-WP06 - Debt Service'!AA$27/12,0)),"-")</f>
        <v>0</v>
      </c>
      <c r="AE136" s="269">
        <f>IFERROR(IF(-SUM(AE$20:AE135)+AE$15&lt;0.000001,0,IF($C136&gt;='H-32A-WP06 - Debt Service'!AB$24,'H-32A-WP06 - Debt Service'!AB$27/12,0)),"-")</f>
        <v>0</v>
      </c>
      <c r="AF136" s="269">
        <f>IFERROR(IF(-SUM(AF$20:AF135)+AF$15&lt;0.000001,0,IF($C136&gt;='H-32A-WP06 - Debt Service'!AC$24,'H-32A-WP06 - Debt Service'!AC$27/12,0)),"-")</f>
        <v>0</v>
      </c>
      <c r="AG136" s="269">
        <f>IFERROR(IF(-SUM(AG$20:AG135)+AG$15&lt;0.000001,0,IF($C136&gt;='H-32A-WP06 - Debt Service'!AD$24,'H-32A-WP06 - Debt Service'!AD$27/12,0)),"-")</f>
        <v>0</v>
      </c>
      <c r="AH136" s="269">
        <f>IFERROR(IF(-SUM(AH$20:AH135)+AH$15&lt;0.000001,0,IF($C136&gt;='H-32A-WP06 - Debt Service'!AE$24,'H-32A-WP06 - Debt Service'!AE$27/12,0)),"-")</f>
        <v>0</v>
      </c>
      <c r="AI136" s="269">
        <f>IFERROR(IF(-SUM(AI$20:AI135)+AI$15&lt;0.000001,0,IF($C136&gt;='H-32A-WP06 - Debt Service'!AF$24,'H-32A-WP06 - Debt Service'!AF$27/12,0)),"-")</f>
        <v>0</v>
      </c>
      <c r="AJ136" s="269">
        <f>IFERROR(IF(-SUM(AJ$20:AJ135)+AJ$15&lt;0.000001,0,IF($C136&gt;='H-32A-WP06 - Debt Service'!AG$24,'H-32A-WP06 - Debt Service'!AG$27/12,0)),"-")</f>
        <v>0</v>
      </c>
    </row>
    <row r="137" spans="2:36" hidden="1">
      <c r="B137" s="260">
        <f t="shared" si="8"/>
        <v>2032</v>
      </c>
      <c r="C137" s="281">
        <f t="shared" si="10"/>
        <v>48488</v>
      </c>
      <c r="D137" s="281"/>
      <c r="E137" s="269">
        <f>IFERROR(IF(-SUM(E$20:E136)+E$15&lt;0.000001,0,IF($C137&gt;='H-32A-WP06 - Debt Service'!C$24,'H-32A-WP06 - Debt Service'!C$27/12,0)),"-")</f>
        <v>0</v>
      </c>
      <c r="F137" s="269">
        <f>IFERROR(IF(-SUM(F$20:F136)+F$15&lt;0.000001,0,IF($C137&gt;='H-32A-WP06 - Debt Service'!D$24,'H-32A-WP06 - Debt Service'!D$27/12,0)),"-")</f>
        <v>0</v>
      </c>
      <c r="G137" s="269">
        <f>IFERROR(IF(-SUM(G$20:G136)+G$15&lt;0.000001,0,IF($C137&gt;='H-32A-WP06 - Debt Service'!E$24,'H-32A-WP06 - Debt Service'!E$27/12,0)),"-")</f>
        <v>0</v>
      </c>
      <c r="H137" s="269">
        <f>IFERROR(IF(-SUM(H$20:H136)+H$15&lt;0.000001,0,IF($C137&gt;='H-32A-WP06 - Debt Service'!F$24,'H-32A-WP06 - Debt Service'!F$27/12,0)),"-")</f>
        <v>0</v>
      </c>
      <c r="I137" s="269">
        <f>IFERROR(IF(-SUM(I$20:I136)+I$15&lt;0.000001,0,IF($C137&gt;='H-32A-WP06 - Debt Service'!G$24,'H-32A-WP06 - Debt Service'!#REF!/12,0)),"-")</f>
        <v>0</v>
      </c>
      <c r="J137" s="269">
        <f>IFERROR(IF(-SUM(J$20:J136)+J$15&lt;0.000001,0,IF($C137&gt;='H-32A-WP06 - Debt Service'!H$24,'H-32A-WP06 - Debt Service'!H$27/12,0)),"-")</f>
        <v>0</v>
      </c>
      <c r="K137" s="269">
        <f>IFERROR(IF(-SUM(K$20:K136)+K$15&lt;0.000001,0,IF($C137&gt;='H-32A-WP06 - Debt Service'!I$24,'H-32A-WP06 - Debt Service'!I$27/12,0)),"-")</f>
        <v>0</v>
      </c>
      <c r="L137" s="269">
        <f>IFERROR(IF(-SUM(L$20:L136)+L$15&lt;0.000001,0,IF($C137&gt;='H-32A-WP06 - Debt Service'!J$24,'H-32A-WP06 - Debt Service'!J$27/12,0)),"-")</f>
        <v>0</v>
      </c>
      <c r="M137" s="269">
        <f>IFERROR(IF(-SUM(M$20:M136)+M$15&lt;0.000001,0,IF($C137&gt;='H-32A-WP06 - Debt Service'!L$24,'H-32A-WP06 - Debt Service'!L$27/12,0)),"-")</f>
        <v>0</v>
      </c>
      <c r="N137" s="269">
        <v>0</v>
      </c>
      <c r="O137" s="269">
        <v>0</v>
      </c>
      <c r="P137" s="269">
        <v>0</v>
      </c>
      <c r="Q137" s="269">
        <f>IFERROR(IF(-SUM(Q$20:Q136)+Q$15&lt;0.000001,0,IF($C137&gt;='H-32A-WP06 - Debt Service'!#REF!,'H-32A-WP06 - Debt Service'!#REF!/12,0)),"-")</f>
        <v>0</v>
      </c>
      <c r="R137" s="269"/>
      <c r="S137" s="269"/>
      <c r="T137" s="269"/>
      <c r="U137" s="269"/>
      <c r="V137" s="269"/>
      <c r="X137" s="260">
        <f t="shared" si="9"/>
        <v>2032</v>
      </c>
      <c r="Y137" s="281">
        <f t="shared" si="11"/>
        <v>48488</v>
      </c>
      <c r="Z137" s="281"/>
      <c r="AA137" s="269">
        <f>IFERROR(IF(-SUM(AA$20:AA136)+AA$15&lt;0.000001,0,IF($C137&gt;='H-32A-WP06 - Debt Service'!X$24,'H-32A-WP06 - Debt Service'!X$27/12,0)),"-")</f>
        <v>0</v>
      </c>
      <c r="AB137" s="269">
        <f>IFERROR(IF(-SUM(AB$20:AB136)+AB$15&lt;0.000001,0,IF($C137&gt;='H-32A-WP06 - Debt Service'!Y$24,'H-32A-WP06 - Debt Service'!Y$27/12,0)),"-")</f>
        <v>0</v>
      </c>
      <c r="AC137" s="269">
        <f>IFERROR(IF(-SUM(AC$20:AC136)+AC$15&lt;0.000001,0,IF($C137&gt;='H-32A-WP06 - Debt Service'!Z$24,'H-32A-WP06 - Debt Service'!Z$27/12,0)),"-")</f>
        <v>0</v>
      </c>
      <c r="AD137" s="269">
        <f>IFERROR(IF(-SUM(AD$20:AD136)+AD$15&lt;0.000001,0,IF($C137&gt;='H-32A-WP06 - Debt Service'!AA$24,'H-32A-WP06 - Debt Service'!AA$27/12,0)),"-")</f>
        <v>0</v>
      </c>
      <c r="AE137" s="269">
        <f>IFERROR(IF(-SUM(AE$20:AE136)+AE$15&lt;0.000001,0,IF($C137&gt;='H-32A-WP06 - Debt Service'!AB$24,'H-32A-WP06 - Debt Service'!AB$27/12,0)),"-")</f>
        <v>0</v>
      </c>
      <c r="AF137" s="269">
        <f>IFERROR(IF(-SUM(AF$20:AF136)+AF$15&lt;0.000001,0,IF($C137&gt;='H-32A-WP06 - Debt Service'!AC$24,'H-32A-WP06 - Debt Service'!AC$27/12,0)),"-")</f>
        <v>0</v>
      </c>
      <c r="AG137" s="269">
        <f>IFERROR(IF(-SUM(AG$20:AG136)+AG$15&lt;0.000001,0,IF($C137&gt;='H-32A-WP06 - Debt Service'!AD$24,'H-32A-WP06 - Debt Service'!AD$27/12,0)),"-")</f>
        <v>0</v>
      </c>
      <c r="AH137" s="269">
        <f>IFERROR(IF(-SUM(AH$20:AH136)+AH$15&lt;0.000001,0,IF($C137&gt;='H-32A-WP06 - Debt Service'!AE$24,'H-32A-WP06 - Debt Service'!AE$27/12,0)),"-")</f>
        <v>0</v>
      </c>
      <c r="AI137" s="269">
        <f>IFERROR(IF(-SUM(AI$20:AI136)+AI$15&lt;0.000001,0,IF($C137&gt;='H-32A-WP06 - Debt Service'!AF$24,'H-32A-WP06 - Debt Service'!AF$27/12,0)),"-")</f>
        <v>0</v>
      </c>
      <c r="AJ137" s="269">
        <f>IFERROR(IF(-SUM(AJ$20:AJ136)+AJ$15&lt;0.000001,0,IF($C137&gt;='H-32A-WP06 - Debt Service'!AG$24,'H-32A-WP06 - Debt Service'!AG$27/12,0)),"-")</f>
        <v>0</v>
      </c>
    </row>
    <row r="138" spans="2:36" hidden="1">
      <c r="B138" s="260">
        <f t="shared" si="8"/>
        <v>2032</v>
      </c>
      <c r="C138" s="281">
        <f t="shared" si="10"/>
        <v>48519</v>
      </c>
      <c r="D138" s="281"/>
      <c r="E138" s="269">
        <f>IFERROR(IF(-SUM(E$20:E137)+E$15&lt;0.000001,0,IF($C138&gt;='H-32A-WP06 - Debt Service'!C$24,'H-32A-WP06 - Debt Service'!C$27/12,0)),"-")</f>
        <v>0</v>
      </c>
      <c r="F138" s="269">
        <f>IFERROR(IF(-SUM(F$20:F137)+F$15&lt;0.000001,0,IF($C138&gt;='H-32A-WP06 - Debt Service'!D$24,'H-32A-WP06 - Debt Service'!D$27/12,0)),"-")</f>
        <v>0</v>
      </c>
      <c r="G138" s="269">
        <f>IFERROR(IF(-SUM(G$20:G137)+G$15&lt;0.000001,0,IF($C138&gt;='H-32A-WP06 - Debt Service'!E$24,'H-32A-WP06 - Debt Service'!E$27/12,0)),"-")</f>
        <v>0</v>
      </c>
      <c r="H138" s="269">
        <f>IFERROR(IF(-SUM(H$20:H137)+H$15&lt;0.000001,0,IF($C138&gt;='H-32A-WP06 - Debt Service'!F$24,'H-32A-WP06 - Debt Service'!F$27/12,0)),"-")</f>
        <v>0</v>
      </c>
      <c r="I138" s="269">
        <f>IFERROR(IF(-SUM(I$20:I137)+I$15&lt;0.000001,0,IF($C138&gt;='H-32A-WP06 - Debt Service'!G$24,'H-32A-WP06 - Debt Service'!#REF!/12,0)),"-")</f>
        <v>0</v>
      </c>
      <c r="J138" s="269">
        <f>IFERROR(IF(-SUM(J$20:J137)+J$15&lt;0.000001,0,IF($C138&gt;='H-32A-WP06 - Debt Service'!H$24,'H-32A-WP06 - Debt Service'!H$27/12,0)),"-")</f>
        <v>0</v>
      </c>
      <c r="K138" s="269">
        <f>IFERROR(IF(-SUM(K$20:K137)+K$15&lt;0.000001,0,IF($C138&gt;='H-32A-WP06 - Debt Service'!I$24,'H-32A-WP06 - Debt Service'!I$27/12,0)),"-")</f>
        <v>0</v>
      </c>
      <c r="L138" s="269">
        <f>IFERROR(IF(-SUM(L$20:L137)+L$15&lt;0.000001,0,IF($C138&gt;='H-32A-WP06 - Debt Service'!J$24,'H-32A-WP06 - Debt Service'!J$27/12,0)),"-")</f>
        <v>0</v>
      </c>
      <c r="M138" s="269">
        <f>IFERROR(IF(-SUM(M$20:M137)+M$15&lt;0.000001,0,IF($C138&gt;='H-32A-WP06 - Debt Service'!L$24,'H-32A-WP06 - Debt Service'!L$27/12,0)),"-")</f>
        <v>0</v>
      </c>
      <c r="N138" s="269">
        <v>0</v>
      </c>
      <c r="O138" s="269">
        <v>0</v>
      </c>
      <c r="P138" s="269">
        <v>0</v>
      </c>
      <c r="Q138" s="269">
        <f>IFERROR(IF(-SUM(Q$20:Q137)+Q$15&lt;0.000001,0,IF($C138&gt;='H-32A-WP06 - Debt Service'!#REF!,'H-32A-WP06 - Debt Service'!#REF!/12,0)),"-")</f>
        <v>0</v>
      </c>
      <c r="R138" s="269"/>
      <c r="S138" s="269"/>
      <c r="T138" s="269"/>
      <c r="U138" s="269"/>
      <c r="V138" s="269"/>
      <c r="X138" s="260">
        <f t="shared" si="9"/>
        <v>2032</v>
      </c>
      <c r="Y138" s="281">
        <f t="shared" si="11"/>
        <v>48519</v>
      </c>
      <c r="Z138" s="281"/>
      <c r="AA138" s="269">
        <f>IFERROR(IF(-SUM(AA$20:AA137)+AA$15&lt;0.000001,0,IF($C138&gt;='H-32A-WP06 - Debt Service'!X$24,'H-32A-WP06 - Debt Service'!X$27/12,0)),"-")</f>
        <v>0</v>
      </c>
      <c r="AB138" s="269">
        <f>IFERROR(IF(-SUM(AB$20:AB137)+AB$15&lt;0.000001,0,IF($C138&gt;='H-32A-WP06 - Debt Service'!Y$24,'H-32A-WP06 - Debt Service'!Y$27/12,0)),"-")</f>
        <v>0</v>
      </c>
      <c r="AC138" s="269">
        <f>IFERROR(IF(-SUM(AC$20:AC137)+AC$15&lt;0.000001,0,IF($C138&gt;='H-32A-WP06 - Debt Service'!Z$24,'H-32A-WP06 - Debt Service'!Z$27/12,0)),"-")</f>
        <v>0</v>
      </c>
      <c r="AD138" s="269">
        <f>IFERROR(IF(-SUM(AD$20:AD137)+AD$15&lt;0.000001,0,IF($C138&gt;='H-32A-WP06 - Debt Service'!AA$24,'H-32A-WP06 - Debt Service'!AA$27/12,0)),"-")</f>
        <v>0</v>
      </c>
      <c r="AE138" s="269">
        <f>IFERROR(IF(-SUM(AE$20:AE137)+AE$15&lt;0.000001,0,IF($C138&gt;='H-32A-WP06 - Debt Service'!AB$24,'H-32A-WP06 - Debt Service'!AB$27/12,0)),"-")</f>
        <v>0</v>
      </c>
      <c r="AF138" s="269">
        <f>IFERROR(IF(-SUM(AF$20:AF137)+AF$15&lt;0.000001,0,IF($C138&gt;='H-32A-WP06 - Debt Service'!AC$24,'H-32A-WP06 - Debt Service'!AC$27/12,0)),"-")</f>
        <v>0</v>
      </c>
      <c r="AG138" s="269">
        <f>IFERROR(IF(-SUM(AG$20:AG137)+AG$15&lt;0.000001,0,IF($C138&gt;='H-32A-WP06 - Debt Service'!AD$24,'H-32A-WP06 - Debt Service'!AD$27/12,0)),"-")</f>
        <v>0</v>
      </c>
      <c r="AH138" s="269">
        <f>IFERROR(IF(-SUM(AH$20:AH137)+AH$15&lt;0.000001,0,IF($C138&gt;='H-32A-WP06 - Debt Service'!AE$24,'H-32A-WP06 - Debt Service'!AE$27/12,0)),"-")</f>
        <v>0</v>
      </c>
      <c r="AI138" s="269">
        <f>IFERROR(IF(-SUM(AI$20:AI137)+AI$15&lt;0.000001,0,IF($C138&gt;='H-32A-WP06 - Debt Service'!AF$24,'H-32A-WP06 - Debt Service'!AF$27/12,0)),"-")</f>
        <v>0</v>
      </c>
      <c r="AJ138" s="269">
        <f>IFERROR(IF(-SUM(AJ$20:AJ137)+AJ$15&lt;0.000001,0,IF($C138&gt;='H-32A-WP06 - Debt Service'!AG$24,'H-32A-WP06 - Debt Service'!AG$27/12,0)),"-")</f>
        <v>0</v>
      </c>
    </row>
    <row r="139" spans="2:36" hidden="1">
      <c r="B139" s="260">
        <f t="shared" si="8"/>
        <v>2032</v>
      </c>
      <c r="C139" s="281">
        <f t="shared" si="10"/>
        <v>48549</v>
      </c>
      <c r="D139" s="281"/>
      <c r="E139" s="269">
        <f>IFERROR(IF(-SUM(E$20:E138)+E$15&lt;0.000001,0,IF($C139&gt;='H-32A-WP06 - Debt Service'!C$24,'H-32A-WP06 - Debt Service'!C$27/12,0)),"-")</f>
        <v>0</v>
      </c>
      <c r="F139" s="269">
        <f>IFERROR(IF(-SUM(F$20:F138)+F$15&lt;0.000001,0,IF($C139&gt;='H-32A-WP06 - Debt Service'!D$24,'H-32A-WP06 - Debt Service'!D$27/12,0)),"-")</f>
        <v>0</v>
      </c>
      <c r="G139" s="269">
        <f>IFERROR(IF(-SUM(G$20:G138)+G$15&lt;0.000001,0,IF($C139&gt;='H-32A-WP06 - Debt Service'!E$24,'H-32A-WP06 - Debt Service'!E$27/12,0)),"-")</f>
        <v>0</v>
      </c>
      <c r="H139" s="269">
        <f>IFERROR(IF(-SUM(H$20:H138)+H$15&lt;0.000001,0,IF($C139&gt;='H-32A-WP06 - Debt Service'!F$24,'H-32A-WP06 - Debt Service'!F$27/12,0)),"-")</f>
        <v>0</v>
      </c>
      <c r="I139" s="269">
        <f>IFERROR(IF(-SUM(I$20:I138)+I$15&lt;0.000001,0,IF($C139&gt;='H-32A-WP06 - Debt Service'!G$24,'H-32A-WP06 - Debt Service'!#REF!/12,0)),"-")</f>
        <v>0</v>
      </c>
      <c r="J139" s="269">
        <f>IFERROR(IF(-SUM(J$20:J138)+J$15&lt;0.000001,0,IF($C139&gt;='H-32A-WP06 - Debt Service'!H$24,'H-32A-WP06 - Debt Service'!H$27/12,0)),"-")</f>
        <v>0</v>
      </c>
      <c r="K139" s="269">
        <f>IFERROR(IF(-SUM(K$20:K138)+K$15&lt;0.000001,0,IF($C139&gt;='H-32A-WP06 - Debt Service'!I$24,'H-32A-WP06 - Debt Service'!I$27/12,0)),"-")</f>
        <v>0</v>
      </c>
      <c r="L139" s="269">
        <f>IFERROR(IF(-SUM(L$20:L138)+L$15&lt;0.000001,0,IF($C139&gt;='H-32A-WP06 - Debt Service'!J$24,'H-32A-WP06 - Debt Service'!J$27/12,0)),"-")</f>
        <v>0</v>
      </c>
      <c r="M139" s="269">
        <f>IFERROR(IF(-SUM(M$20:M138)+M$15&lt;0.000001,0,IF($C139&gt;='H-32A-WP06 - Debt Service'!L$24,'H-32A-WP06 - Debt Service'!L$27/12,0)),"-")</f>
        <v>0</v>
      </c>
      <c r="N139" s="269">
        <v>0</v>
      </c>
      <c r="O139" s="269">
        <v>0</v>
      </c>
      <c r="P139" s="269">
        <v>0</v>
      </c>
      <c r="Q139" s="269">
        <f>IFERROR(IF(-SUM(Q$20:Q138)+Q$15&lt;0.000001,0,IF($C139&gt;='H-32A-WP06 - Debt Service'!#REF!,'H-32A-WP06 - Debt Service'!#REF!/12,0)),"-")</f>
        <v>0</v>
      </c>
      <c r="R139" s="269"/>
      <c r="S139" s="269"/>
      <c r="T139" s="269"/>
      <c r="U139" s="269"/>
      <c r="V139" s="269"/>
      <c r="X139" s="260">
        <f t="shared" si="9"/>
        <v>2032</v>
      </c>
      <c r="Y139" s="281">
        <f t="shared" si="11"/>
        <v>48549</v>
      </c>
      <c r="Z139" s="281"/>
      <c r="AA139" s="269">
        <f>IFERROR(IF(-SUM(AA$20:AA138)+AA$15&lt;0.000001,0,IF($C139&gt;='H-32A-WP06 - Debt Service'!X$24,'H-32A-WP06 - Debt Service'!X$27/12,0)),"-")</f>
        <v>0</v>
      </c>
      <c r="AB139" s="269">
        <f>IFERROR(IF(-SUM(AB$20:AB138)+AB$15&lt;0.000001,0,IF($C139&gt;='H-32A-WP06 - Debt Service'!Y$24,'H-32A-WP06 - Debt Service'!Y$27/12,0)),"-")</f>
        <v>0</v>
      </c>
      <c r="AC139" s="269">
        <f>IFERROR(IF(-SUM(AC$20:AC138)+AC$15&lt;0.000001,0,IF($C139&gt;='H-32A-WP06 - Debt Service'!Z$24,'H-32A-WP06 - Debt Service'!Z$27/12,0)),"-")</f>
        <v>0</v>
      </c>
      <c r="AD139" s="269">
        <f>IFERROR(IF(-SUM(AD$20:AD138)+AD$15&lt;0.000001,0,IF($C139&gt;='H-32A-WP06 - Debt Service'!AA$24,'H-32A-WP06 - Debt Service'!AA$27/12,0)),"-")</f>
        <v>0</v>
      </c>
      <c r="AE139" s="269">
        <f>IFERROR(IF(-SUM(AE$20:AE138)+AE$15&lt;0.000001,0,IF($C139&gt;='H-32A-WP06 - Debt Service'!AB$24,'H-32A-WP06 - Debt Service'!AB$27/12,0)),"-")</f>
        <v>0</v>
      </c>
      <c r="AF139" s="269">
        <f>IFERROR(IF(-SUM(AF$20:AF138)+AF$15&lt;0.000001,0,IF($C139&gt;='H-32A-WP06 - Debt Service'!AC$24,'H-32A-WP06 - Debt Service'!AC$27/12,0)),"-")</f>
        <v>0</v>
      </c>
      <c r="AG139" s="269">
        <f>IFERROR(IF(-SUM(AG$20:AG138)+AG$15&lt;0.000001,0,IF($C139&gt;='H-32A-WP06 - Debt Service'!AD$24,'H-32A-WP06 - Debt Service'!AD$27/12,0)),"-")</f>
        <v>0</v>
      </c>
      <c r="AH139" s="269">
        <f>IFERROR(IF(-SUM(AH$20:AH138)+AH$15&lt;0.000001,0,IF($C139&gt;='H-32A-WP06 - Debt Service'!AE$24,'H-32A-WP06 - Debt Service'!AE$27/12,0)),"-")</f>
        <v>0</v>
      </c>
      <c r="AI139" s="269">
        <f>IFERROR(IF(-SUM(AI$20:AI138)+AI$15&lt;0.000001,0,IF($C139&gt;='H-32A-WP06 - Debt Service'!AF$24,'H-32A-WP06 - Debt Service'!AF$27/12,0)),"-")</f>
        <v>0</v>
      </c>
      <c r="AJ139" s="269">
        <f>IFERROR(IF(-SUM(AJ$20:AJ138)+AJ$15&lt;0.000001,0,IF($C139&gt;='H-32A-WP06 - Debt Service'!AG$24,'H-32A-WP06 - Debt Service'!AG$27/12,0)),"-")</f>
        <v>0</v>
      </c>
    </row>
    <row r="140" spans="2:36" hidden="1">
      <c r="B140" s="260">
        <f t="shared" si="8"/>
        <v>2033</v>
      </c>
      <c r="C140" s="281">
        <f t="shared" si="10"/>
        <v>48580</v>
      </c>
      <c r="D140" s="281"/>
      <c r="E140" s="269">
        <f>IFERROR(IF(-SUM(E$20:E139)+E$15&lt;0.000001,0,IF($C140&gt;='H-32A-WP06 - Debt Service'!C$24,'H-32A-WP06 - Debt Service'!C$27/12,0)),"-")</f>
        <v>0</v>
      </c>
      <c r="F140" s="269">
        <f>IFERROR(IF(-SUM(F$20:F139)+F$15&lt;0.000001,0,IF($C140&gt;='H-32A-WP06 - Debt Service'!D$24,'H-32A-WP06 - Debt Service'!D$27/12,0)),"-")</f>
        <v>0</v>
      </c>
      <c r="G140" s="269">
        <f>IFERROR(IF(-SUM(G$20:G139)+G$15&lt;0.000001,0,IF($C140&gt;='H-32A-WP06 - Debt Service'!E$24,'H-32A-WP06 - Debt Service'!E$27/12,0)),"-")</f>
        <v>0</v>
      </c>
      <c r="H140" s="269">
        <f>IFERROR(IF(-SUM(H$20:H139)+H$15&lt;0.000001,0,IF($C140&gt;='H-32A-WP06 - Debt Service'!F$24,'H-32A-WP06 - Debt Service'!F$27/12,0)),"-")</f>
        <v>0</v>
      </c>
      <c r="I140" s="269">
        <f>IFERROR(IF(-SUM(I$20:I139)+I$15&lt;0.000001,0,IF($C140&gt;='H-32A-WP06 - Debt Service'!G$24,'H-32A-WP06 - Debt Service'!#REF!/12,0)),"-")</f>
        <v>0</v>
      </c>
      <c r="J140" s="269">
        <f>IFERROR(IF(-SUM(J$20:J139)+J$15&lt;0.000001,0,IF($C140&gt;='H-32A-WP06 - Debt Service'!H$24,'H-32A-WP06 - Debt Service'!H$27/12,0)),"-")</f>
        <v>0</v>
      </c>
      <c r="K140" s="269">
        <f>IFERROR(IF(-SUM(K$20:K139)+K$15&lt;0.000001,0,IF($C140&gt;='H-32A-WP06 - Debt Service'!I$24,'H-32A-WP06 - Debt Service'!I$27/12,0)),"-")</f>
        <v>0</v>
      </c>
      <c r="L140" s="269">
        <f>IFERROR(IF(-SUM(L$20:L139)+L$15&lt;0.000001,0,IF($C140&gt;='H-32A-WP06 - Debt Service'!J$24,'H-32A-WP06 - Debt Service'!J$27/12,0)),"-")</f>
        <v>0</v>
      </c>
      <c r="M140" s="269">
        <f>IFERROR(IF(-SUM(M$20:M139)+M$15&lt;0.000001,0,IF($C140&gt;='H-32A-WP06 - Debt Service'!L$24,'H-32A-WP06 - Debt Service'!L$27/12,0)),"-")</f>
        <v>0</v>
      </c>
      <c r="N140" s="269">
        <v>0</v>
      </c>
      <c r="O140" s="269">
        <v>0</v>
      </c>
      <c r="P140" s="269">
        <v>0</v>
      </c>
      <c r="Q140" s="269">
        <f>IFERROR(IF(-SUM(Q$20:Q139)+Q$15&lt;0.000001,0,IF($C140&gt;='H-32A-WP06 - Debt Service'!#REF!,'H-32A-WP06 - Debt Service'!#REF!/12,0)),"-")</f>
        <v>0</v>
      </c>
      <c r="R140" s="269"/>
      <c r="S140" s="269"/>
      <c r="T140" s="269"/>
      <c r="U140" s="269"/>
      <c r="V140" s="269"/>
      <c r="X140" s="260">
        <f t="shared" si="9"/>
        <v>2033</v>
      </c>
      <c r="Y140" s="281">
        <f t="shared" si="11"/>
        <v>48580</v>
      </c>
      <c r="Z140" s="281"/>
      <c r="AA140" s="269">
        <f>IFERROR(IF(-SUM(AA$20:AA139)+AA$15&lt;0.000001,0,IF($C140&gt;='H-32A-WP06 - Debt Service'!X$24,'H-32A-WP06 - Debt Service'!X$27/12,0)),"-")</f>
        <v>0</v>
      </c>
      <c r="AB140" s="269">
        <f>IFERROR(IF(-SUM(AB$20:AB139)+AB$15&lt;0.000001,0,IF($C140&gt;='H-32A-WP06 - Debt Service'!Y$24,'H-32A-WP06 - Debt Service'!Y$27/12,0)),"-")</f>
        <v>0</v>
      </c>
      <c r="AC140" s="269">
        <f>IFERROR(IF(-SUM(AC$20:AC139)+AC$15&lt;0.000001,0,IF($C140&gt;='H-32A-WP06 - Debt Service'!Z$24,'H-32A-WP06 - Debt Service'!Z$27/12,0)),"-")</f>
        <v>0</v>
      </c>
      <c r="AD140" s="269">
        <f>IFERROR(IF(-SUM(AD$20:AD139)+AD$15&lt;0.000001,0,IF($C140&gt;='H-32A-WP06 - Debt Service'!AA$24,'H-32A-WP06 - Debt Service'!AA$27/12,0)),"-")</f>
        <v>0</v>
      </c>
      <c r="AE140" s="269">
        <f>IFERROR(IF(-SUM(AE$20:AE139)+AE$15&lt;0.000001,0,IF($C140&gt;='H-32A-WP06 - Debt Service'!AB$24,'H-32A-WP06 - Debt Service'!AB$27/12,0)),"-")</f>
        <v>0</v>
      </c>
      <c r="AF140" s="269">
        <f>IFERROR(IF(-SUM(AF$20:AF139)+AF$15&lt;0.000001,0,IF($C140&gt;='H-32A-WP06 - Debt Service'!AC$24,'H-32A-WP06 - Debt Service'!AC$27/12,0)),"-")</f>
        <v>0</v>
      </c>
      <c r="AG140" s="269">
        <f>IFERROR(IF(-SUM(AG$20:AG139)+AG$15&lt;0.000001,0,IF($C140&gt;='H-32A-WP06 - Debt Service'!AD$24,'H-32A-WP06 - Debt Service'!AD$27/12,0)),"-")</f>
        <v>0</v>
      </c>
      <c r="AH140" s="269">
        <f>IFERROR(IF(-SUM(AH$20:AH139)+AH$15&lt;0.000001,0,IF($C140&gt;='H-32A-WP06 - Debt Service'!AE$24,'H-32A-WP06 - Debt Service'!AE$27/12,0)),"-")</f>
        <v>0</v>
      </c>
      <c r="AI140" s="269">
        <f>IFERROR(IF(-SUM(AI$20:AI139)+AI$15&lt;0.000001,0,IF($C140&gt;='H-32A-WP06 - Debt Service'!AF$24,'H-32A-WP06 - Debt Service'!AF$27/12,0)),"-")</f>
        <v>0</v>
      </c>
      <c r="AJ140" s="269">
        <f>IFERROR(IF(-SUM(AJ$20:AJ139)+AJ$15&lt;0.000001,0,IF($C140&gt;='H-32A-WP06 - Debt Service'!AG$24,'H-32A-WP06 - Debt Service'!AG$27/12,0)),"-")</f>
        <v>0</v>
      </c>
    </row>
    <row r="141" spans="2:36" hidden="1">
      <c r="B141" s="260">
        <f t="shared" si="8"/>
        <v>2033</v>
      </c>
      <c r="C141" s="281">
        <f t="shared" si="10"/>
        <v>48611</v>
      </c>
      <c r="D141" s="281"/>
      <c r="E141" s="269">
        <f>IFERROR(IF(-SUM(E$20:E140)+E$15&lt;0.000001,0,IF($C141&gt;='H-32A-WP06 - Debt Service'!C$24,'H-32A-WP06 - Debt Service'!C$27/12,0)),"-")</f>
        <v>0</v>
      </c>
      <c r="F141" s="269">
        <f>IFERROR(IF(-SUM(F$20:F140)+F$15&lt;0.000001,0,IF($C141&gt;='H-32A-WP06 - Debt Service'!D$24,'H-32A-WP06 - Debt Service'!D$27/12,0)),"-")</f>
        <v>0</v>
      </c>
      <c r="G141" s="269">
        <f>IFERROR(IF(-SUM(G$20:G140)+G$15&lt;0.000001,0,IF($C141&gt;='H-32A-WP06 - Debt Service'!E$24,'H-32A-WP06 - Debt Service'!E$27/12,0)),"-")</f>
        <v>0</v>
      </c>
      <c r="H141" s="269">
        <f>IFERROR(IF(-SUM(H$20:H140)+H$15&lt;0.000001,0,IF($C141&gt;='H-32A-WP06 - Debt Service'!F$24,'H-32A-WP06 - Debt Service'!F$27/12,0)),"-")</f>
        <v>0</v>
      </c>
      <c r="I141" s="269">
        <f>IFERROR(IF(-SUM(I$20:I140)+I$15&lt;0.000001,0,IF($C141&gt;='H-32A-WP06 - Debt Service'!G$24,'H-32A-WP06 - Debt Service'!#REF!/12,0)),"-")</f>
        <v>0</v>
      </c>
      <c r="J141" s="269">
        <f>IFERROR(IF(-SUM(J$20:J140)+J$15&lt;0.000001,0,IF($C141&gt;='H-32A-WP06 - Debt Service'!H$24,'H-32A-WP06 - Debt Service'!H$27/12,0)),"-")</f>
        <v>0</v>
      </c>
      <c r="K141" s="269">
        <f>IFERROR(IF(-SUM(K$20:K140)+K$15&lt;0.000001,0,IF($C141&gt;='H-32A-WP06 - Debt Service'!I$24,'H-32A-WP06 - Debt Service'!I$27/12,0)),"-")</f>
        <v>0</v>
      </c>
      <c r="L141" s="269">
        <f>IFERROR(IF(-SUM(L$20:L140)+L$15&lt;0.000001,0,IF($C141&gt;='H-32A-WP06 - Debt Service'!J$24,'H-32A-WP06 - Debt Service'!J$27/12,0)),"-")</f>
        <v>0</v>
      </c>
      <c r="M141" s="269">
        <f>IFERROR(IF(-SUM(M$20:M140)+M$15&lt;0.000001,0,IF($C141&gt;='H-32A-WP06 - Debt Service'!L$24,'H-32A-WP06 - Debt Service'!L$27/12,0)),"-")</f>
        <v>0</v>
      </c>
      <c r="N141" s="269">
        <v>0</v>
      </c>
      <c r="O141" s="269">
        <v>0</v>
      </c>
      <c r="P141" s="269">
        <v>0</v>
      </c>
      <c r="Q141" s="269">
        <f>IFERROR(IF(-SUM(Q$20:Q140)+Q$15&lt;0.000001,0,IF($C141&gt;='H-32A-WP06 - Debt Service'!#REF!,'H-32A-WP06 - Debt Service'!#REF!/12,0)),"-")</f>
        <v>0</v>
      </c>
      <c r="R141" s="269"/>
      <c r="S141" s="269"/>
      <c r="T141" s="269"/>
      <c r="U141" s="269"/>
      <c r="V141" s="269"/>
      <c r="X141" s="260">
        <f t="shared" si="9"/>
        <v>2033</v>
      </c>
      <c r="Y141" s="281">
        <f t="shared" si="11"/>
        <v>48611</v>
      </c>
      <c r="Z141" s="281"/>
      <c r="AA141" s="269">
        <f>IFERROR(IF(-SUM(AA$20:AA140)+AA$15&lt;0.000001,0,IF($C141&gt;='H-32A-WP06 - Debt Service'!X$24,'H-32A-WP06 - Debt Service'!X$27/12,0)),"-")</f>
        <v>0</v>
      </c>
      <c r="AB141" s="269">
        <f>IFERROR(IF(-SUM(AB$20:AB140)+AB$15&lt;0.000001,0,IF($C141&gt;='H-32A-WP06 - Debt Service'!Y$24,'H-32A-WP06 - Debt Service'!Y$27/12,0)),"-")</f>
        <v>0</v>
      </c>
      <c r="AC141" s="269">
        <f>IFERROR(IF(-SUM(AC$20:AC140)+AC$15&lt;0.000001,0,IF($C141&gt;='H-32A-WP06 - Debt Service'!Z$24,'H-32A-WP06 - Debt Service'!Z$27/12,0)),"-")</f>
        <v>0</v>
      </c>
      <c r="AD141" s="269">
        <f>IFERROR(IF(-SUM(AD$20:AD140)+AD$15&lt;0.000001,0,IF($C141&gt;='H-32A-WP06 - Debt Service'!AA$24,'H-32A-WP06 - Debt Service'!AA$27/12,0)),"-")</f>
        <v>0</v>
      </c>
      <c r="AE141" s="269">
        <f>IFERROR(IF(-SUM(AE$20:AE140)+AE$15&lt;0.000001,0,IF($C141&gt;='H-32A-WP06 - Debt Service'!AB$24,'H-32A-WP06 - Debt Service'!AB$27/12,0)),"-")</f>
        <v>0</v>
      </c>
      <c r="AF141" s="269">
        <f>IFERROR(IF(-SUM(AF$20:AF140)+AF$15&lt;0.000001,0,IF($C141&gt;='H-32A-WP06 - Debt Service'!AC$24,'H-32A-WP06 - Debt Service'!AC$27/12,0)),"-")</f>
        <v>0</v>
      </c>
      <c r="AG141" s="269">
        <f>IFERROR(IF(-SUM(AG$20:AG140)+AG$15&lt;0.000001,0,IF($C141&gt;='H-32A-WP06 - Debt Service'!AD$24,'H-32A-WP06 - Debt Service'!AD$27/12,0)),"-")</f>
        <v>0</v>
      </c>
      <c r="AH141" s="269">
        <f>IFERROR(IF(-SUM(AH$20:AH140)+AH$15&lt;0.000001,0,IF($C141&gt;='H-32A-WP06 - Debt Service'!AE$24,'H-32A-WP06 - Debt Service'!AE$27/12,0)),"-")</f>
        <v>0</v>
      </c>
      <c r="AI141" s="269">
        <f>IFERROR(IF(-SUM(AI$20:AI140)+AI$15&lt;0.000001,0,IF($C141&gt;='H-32A-WP06 - Debt Service'!AF$24,'H-32A-WP06 - Debt Service'!AF$27/12,0)),"-")</f>
        <v>0</v>
      </c>
      <c r="AJ141" s="269">
        <f>IFERROR(IF(-SUM(AJ$20:AJ140)+AJ$15&lt;0.000001,0,IF($C141&gt;='H-32A-WP06 - Debt Service'!AG$24,'H-32A-WP06 - Debt Service'!AG$27/12,0)),"-")</f>
        <v>0</v>
      </c>
    </row>
    <row r="142" spans="2:36" hidden="1">
      <c r="B142" s="260">
        <f t="shared" si="8"/>
        <v>2033</v>
      </c>
      <c r="C142" s="281">
        <f t="shared" si="10"/>
        <v>48639</v>
      </c>
      <c r="D142" s="281"/>
      <c r="E142" s="269">
        <f>IFERROR(IF(-SUM(E$20:E141)+E$15&lt;0.000001,0,IF($C142&gt;='H-32A-WP06 - Debt Service'!C$24,'H-32A-WP06 - Debt Service'!C$27/12,0)),"-")</f>
        <v>0</v>
      </c>
      <c r="F142" s="269">
        <f>IFERROR(IF(-SUM(F$20:F141)+F$15&lt;0.000001,0,IF($C142&gt;='H-32A-WP06 - Debt Service'!D$24,'H-32A-WP06 - Debt Service'!D$27/12,0)),"-")</f>
        <v>0</v>
      </c>
      <c r="G142" s="269">
        <f>IFERROR(IF(-SUM(G$20:G141)+G$15&lt;0.000001,0,IF($C142&gt;='H-32A-WP06 - Debt Service'!E$24,'H-32A-WP06 - Debt Service'!E$27/12,0)),"-")</f>
        <v>0</v>
      </c>
      <c r="H142" s="269">
        <f>IFERROR(IF(-SUM(H$20:H141)+H$15&lt;0.000001,0,IF($C142&gt;='H-32A-WP06 - Debt Service'!F$24,'H-32A-WP06 - Debt Service'!F$27/12,0)),"-")</f>
        <v>0</v>
      </c>
      <c r="I142" s="269">
        <f>IFERROR(IF(-SUM(I$20:I141)+I$15&lt;0.000001,0,IF($C142&gt;='H-32A-WP06 - Debt Service'!G$24,'H-32A-WP06 - Debt Service'!#REF!/12,0)),"-")</f>
        <v>0</v>
      </c>
      <c r="J142" s="269">
        <f>IFERROR(IF(-SUM(J$20:J141)+J$15&lt;0.000001,0,IF($C142&gt;='H-32A-WP06 - Debt Service'!H$24,'H-32A-WP06 - Debt Service'!H$27/12,0)),"-")</f>
        <v>0</v>
      </c>
      <c r="K142" s="269">
        <f>IFERROR(IF(-SUM(K$20:K141)+K$15&lt;0.000001,0,IF($C142&gt;='H-32A-WP06 - Debt Service'!I$24,'H-32A-WP06 - Debt Service'!I$27/12,0)),"-")</f>
        <v>0</v>
      </c>
      <c r="L142" s="269">
        <f>IFERROR(IF(-SUM(L$20:L141)+L$15&lt;0.000001,0,IF($C142&gt;='H-32A-WP06 - Debt Service'!J$24,'H-32A-WP06 - Debt Service'!J$27/12,0)),"-")</f>
        <v>0</v>
      </c>
      <c r="M142" s="269">
        <f>IFERROR(IF(-SUM(M$20:M141)+M$15&lt;0.000001,0,IF($C142&gt;='H-32A-WP06 - Debt Service'!L$24,'H-32A-WP06 - Debt Service'!L$27/12,0)),"-")</f>
        <v>0</v>
      </c>
      <c r="N142" s="269">
        <v>0</v>
      </c>
      <c r="O142" s="269">
        <v>0</v>
      </c>
      <c r="P142" s="269">
        <v>0</v>
      </c>
      <c r="Q142" s="269">
        <f>IFERROR(IF(-SUM(Q$20:Q141)+Q$15&lt;0.000001,0,IF($C142&gt;='H-32A-WP06 - Debt Service'!#REF!,'H-32A-WP06 - Debt Service'!#REF!/12,0)),"-")</f>
        <v>0</v>
      </c>
      <c r="R142" s="269"/>
      <c r="S142" s="269"/>
      <c r="T142" s="269"/>
      <c r="U142" s="269"/>
      <c r="V142" s="269"/>
      <c r="X142" s="260">
        <f t="shared" si="9"/>
        <v>2033</v>
      </c>
      <c r="Y142" s="281">
        <f t="shared" si="11"/>
        <v>48639</v>
      </c>
      <c r="Z142" s="281"/>
      <c r="AA142" s="269">
        <f>IFERROR(IF(-SUM(AA$20:AA141)+AA$15&lt;0.000001,0,IF($C142&gt;='H-32A-WP06 - Debt Service'!X$24,'H-32A-WP06 - Debt Service'!X$27/12,0)),"-")</f>
        <v>0</v>
      </c>
      <c r="AB142" s="269">
        <f>IFERROR(IF(-SUM(AB$20:AB141)+AB$15&lt;0.000001,0,IF($C142&gt;='H-32A-WP06 - Debt Service'!Y$24,'H-32A-WP06 - Debt Service'!Y$27/12,0)),"-")</f>
        <v>0</v>
      </c>
      <c r="AC142" s="269">
        <f>IFERROR(IF(-SUM(AC$20:AC141)+AC$15&lt;0.000001,0,IF($C142&gt;='H-32A-WP06 - Debt Service'!Z$24,'H-32A-WP06 - Debt Service'!Z$27/12,0)),"-")</f>
        <v>0</v>
      </c>
      <c r="AD142" s="269">
        <f>IFERROR(IF(-SUM(AD$20:AD141)+AD$15&lt;0.000001,0,IF($C142&gt;='H-32A-WP06 - Debt Service'!AA$24,'H-32A-WP06 - Debt Service'!AA$27/12,0)),"-")</f>
        <v>0</v>
      </c>
      <c r="AE142" s="269">
        <f>IFERROR(IF(-SUM(AE$20:AE141)+AE$15&lt;0.000001,0,IF($C142&gt;='H-32A-WP06 - Debt Service'!AB$24,'H-32A-WP06 - Debt Service'!AB$27/12,0)),"-")</f>
        <v>0</v>
      </c>
      <c r="AF142" s="269">
        <f>IFERROR(IF(-SUM(AF$20:AF141)+AF$15&lt;0.000001,0,IF($C142&gt;='H-32A-WP06 - Debt Service'!AC$24,'H-32A-WP06 - Debt Service'!AC$27/12,0)),"-")</f>
        <v>0</v>
      </c>
      <c r="AG142" s="269">
        <f>IFERROR(IF(-SUM(AG$20:AG141)+AG$15&lt;0.000001,0,IF($C142&gt;='H-32A-WP06 - Debt Service'!AD$24,'H-32A-WP06 - Debt Service'!AD$27/12,0)),"-")</f>
        <v>0</v>
      </c>
      <c r="AH142" s="269">
        <f>IFERROR(IF(-SUM(AH$20:AH141)+AH$15&lt;0.000001,0,IF($C142&gt;='H-32A-WP06 - Debt Service'!AE$24,'H-32A-WP06 - Debt Service'!AE$27/12,0)),"-")</f>
        <v>0</v>
      </c>
      <c r="AI142" s="269">
        <f>IFERROR(IF(-SUM(AI$20:AI141)+AI$15&lt;0.000001,0,IF($C142&gt;='H-32A-WP06 - Debt Service'!AF$24,'H-32A-WP06 - Debt Service'!AF$27/12,0)),"-")</f>
        <v>0</v>
      </c>
      <c r="AJ142" s="269">
        <f>IFERROR(IF(-SUM(AJ$20:AJ141)+AJ$15&lt;0.000001,0,IF($C142&gt;='H-32A-WP06 - Debt Service'!AG$24,'H-32A-WP06 - Debt Service'!AG$27/12,0)),"-")</f>
        <v>0</v>
      </c>
    </row>
    <row r="143" spans="2:36" hidden="1">
      <c r="B143" s="260">
        <f t="shared" si="8"/>
        <v>2033</v>
      </c>
      <c r="C143" s="281">
        <f t="shared" si="10"/>
        <v>48670</v>
      </c>
      <c r="D143" s="281"/>
      <c r="E143" s="269">
        <f>IFERROR(IF(-SUM(E$20:E142)+E$15&lt;0.000001,0,IF($C143&gt;='H-32A-WP06 - Debt Service'!C$24,'H-32A-WP06 - Debt Service'!C$27/12,0)),"-")</f>
        <v>0</v>
      </c>
      <c r="F143" s="269">
        <f>IFERROR(IF(-SUM(F$20:F142)+F$15&lt;0.000001,0,IF($C143&gt;='H-32A-WP06 - Debt Service'!D$24,'H-32A-WP06 - Debt Service'!D$27/12,0)),"-")</f>
        <v>0</v>
      </c>
      <c r="G143" s="269">
        <f>IFERROR(IF(-SUM(G$20:G142)+G$15&lt;0.000001,0,IF($C143&gt;='H-32A-WP06 - Debt Service'!E$24,'H-32A-WP06 - Debt Service'!E$27/12,0)),"-")</f>
        <v>0</v>
      </c>
      <c r="H143" s="269">
        <f>IFERROR(IF(-SUM(H$20:H142)+H$15&lt;0.000001,0,IF($C143&gt;='H-32A-WP06 - Debt Service'!F$24,'H-32A-WP06 - Debt Service'!F$27/12,0)),"-")</f>
        <v>0</v>
      </c>
      <c r="I143" s="269">
        <f>IFERROR(IF(-SUM(I$20:I142)+I$15&lt;0.000001,0,IF($C143&gt;='H-32A-WP06 - Debt Service'!G$24,'H-32A-WP06 - Debt Service'!#REF!/12,0)),"-")</f>
        <v>0</v>
      </c>
      <c r="J143" s="269">
        <f>IFERROR(IF(-SUM(J$20:J142)+J$15&lt;0.000001,0,IF($C143&gt;='H-32A-WP06 - Debt Service'!H$24,'H-32A-WP06 - Debt Service'!H$27/12,0)),"-")</f>
        <v>0</v>
      </c>
      <c r="K143" s="269">
        <f>IFERROR(IF(-SUM(K$20:K142)+K$15&lt;0.000001,0,IF($C143&gt;='H-32A-WP06 - Debt Service'!I$24,'H-32A-WP06 - Debt Service'!I$27/12,0)),"-")</f>
        <v>0</v>
      </c>
      <c r="L143" s="269">
        <f>IFERROR(IF(-SUM(L$20:L142)+L$15&lt;0.000001,0,IF($C143&gt;='H-32A-WP06 - Debt Service'!J$24,'H-32A-WP06 - Debt Service'!J$27/12,0)),"-")</f>
        <v>0</v>
      </c>
      <c r="M143" s="269">
        <f>IFERROR(IF(-SUM(M$20:M142)+M$15&lt;0.000001,0,IF($C143&gt;='H-32A-WP06 - Debt Service'!L$24,'H-32A-WP06 - Debt Service'!L$27/12,0)),"-")</f>
        <v>0</v>
      </c>
      <c r="N143" s="269">
        <v>0</v>
      </c>
      <c r="O143" s="269">
        <v>0</v>
      </c>
      <c r="P143" s="269">
        <v>0</v>
      </c>
      <c r="Q143" s="269">
        <f>IFERROR(IF(-SUM(Q$20:Q142)+Q$15&lt;0.000001,0,IF($C143&gt;='H-32A-WP06 - Debt Service'!#REF!,'H-32A-WP06 - Debt Service'!#REF!/12,0)),"-")</f>
        <v>0</v>
      </c>
      <c r="R143" s="269"/>
      <c r="S143" s="269"/>
      <c r="T143" s="269"/>
      <c r="U143" s="269"/>
      <c r="V143" s="269"/>
      <c r="X143" s="260">
        <f t="shared" si="9"/>
        <v>2033</v>
      </c>
      <c r="Y143" s="281">
        <f t="shared" si="11"/>
        <v>48670</v>
      </c>
      <c r="Z143" s="281"/>
      <c r="AA143" s="269">
        <f>IFERROR(IF(-SUM(AA$20:AA142)+AA$15&lt;0.000001,0,IF($C143&gt;='H-32A-WP06 - Debt Service'!X$24,'H-32A-WP06 - Debt Service'!X$27/12,0)),"-")</f>
        <v>0</v>
      </c>
      <c r="AB143" s="269">
        <f>IFERROR(IF(-SUM(AB$20:AB142)+AB$15&lt;0.000001,0,IF($C143&gt;='H-32A-WP06 - Debt Service'!Y$24,'H-32A-WP06 - Debt Service'!Y$27/12,0)),"-")</f>
        <v>0</v>
      </c>
      <c r="AC143" s="269">
        <f>IFERROR(IF(-SUM(AC$20:AC142)+AC$15&lt;0.000001,0,IF($C143&gt;='H-32A-WP06 - Debt Service'!Z$24,'H-32A-WP06 - Debt Service'!Z$27/12,0)),"-")</f>
        <v>0</v>
      </c>
      <c r="AD143" s="269">
        <f>IFERROR(IF(-SUM(AD$20:AD142)+AD$15&lt;0.000001,0,IF($C143&gt;='H-32A-WP06 - Debt Service'!AA$24,'H-32A-WP06 - Debt Service'!AA$27/12,0)),"-")</f>
        <v>0</v>
      </c>
      <c r="AE143" s="269">
        <f>IFERROR(IF(-SUM(AE$20:AE142)+AE$15&lt;0.000001,0,IF($C143&gt;='H-32A-WP06 - Debt Service'!AB$24,'H-32A-WP06 - Debt Service'!AB$27/12,0)),"-")</f>
        <v>0</v>
      </c>
      <c r="AF143" s="269">
        <f>IFERROR(IF(-SUM(AF$20:AF142)+AF$15&lt;0.000001,0,IF($C143&gt;='H-32A-WP06 - Debt Service'!AC$24,'H-32A-WP06 - Debt Service'!AC$27/12,0)),"-")</f>
        <v>0</v>
      </c>
      <c r="AG143" s="269">
        <f>IFERROR(IF(-SUM(AG$20:AG142)+AG$15&lt;0.000001,0,IF($C143&gt;='H-32A-WP06 - Debt Service'!AD$24,'H-32A-WP06 - Debt Service'!AD$27/12,0)),"-")</f>
        <v>0</v>
      </c>
      <c r="AH143" s="269">
        <f>IFERROR(IF(-SUM(AH$20:AH142)+AH$15&lt;0.000001,0,IF($C143&gt;='H-32A-WP06 - Debt Service'!AE$24,'H-32A-WP06 - Debt Service'!AE$27/12,0)),"-")</f>
        <v>0</v>
      </c>
      <c r="AI143" s="269">
        <f>IFERROR(IF(-SUM(AI$20:AI142)+AI$15&lt;0.000001,0,IF($C143&gt;='H-32A-WP06 - Debt Service'!AF$24,'H-32A-WP06 - Debt Service'!AF$27/12,0)),"-")</f>
        <v>0</v>
      </c>
      <c r="AJ143" s="269">
        <f>IFERROR(IF(-SUM(AJ$20:AJ142)+AJ$15&lt;0.000001,0,IF($C143&gt;='H-32A-WP06 - Debt Service'!AG$24,'H-32A-WP06 - Debt Service'!AG$27/12,0)),"-")</f>
        <v>0</v>
      </c>
    </row>
    <row r="144" spans="2:36" hidden="1">
      <c r="B144" s="260">
        <f t="shared" si="8"/>
        <v>2033</v>
      </c>
      <c r="C144" s="281">
        <f t="shared" si="10"/>
        <v>48700</v>
      </c>
      <c r="D144" s="281"/>
      <c r="E144" s="269">
        <f>IFERROR(IF(-SUM(E$20:E143)+E$15&lt;0.000001,0,IF($C144&gt;='H-32A-WP06 - Debt Service'!C$24,'H-32A-WP06 - Debt Service'!C$27/12,0)),"-")</f>
        <v>0</v>
      </c>
      <c r="F144" s="269">
        <f>IFERROR(IF(-SUM(F$20:F143)+F$15&lt;0.000001,0,IF($C144&gt;='H-32A-WP06 - Debt Service'!D$24,'H-32A-WP06 - Debt Service'!D$27/12,0)),"-")</f>
        <v>0</v>
      </c>
      <c r="G144" s="269">
        <f>IFERROR(IF(-SUM(G$20:G143)+G$15&lt;0.000001,0,IF($C144&gt;='H-32A-WP06 - Debt Service'!E$24,'H-32A-WP06 - Debt Service'!E$27/12,0)),"-")</f>
        <v>0</v>
      </c>
      <c r="H144" s="269">
        <f>IFERROR(IF(-SUM(H$20:H143)+H$15&lt;0.000001,0,IF($C144&gt;='H-32A-WP06 - Debt Service'!F$24,'H-32A-WP06 - Debt Service'!F$27/12,0)),"-")</f>
        <v>0</v>
      </c>
      <c r="I144" s="269">
        <f>IFERROR(IF(-SUM(I$20:I143)+I$15&lt;0.000001,0,IF($C144&gt;='H-32A-WP06 - Debt Service'!G$24,'H-32A-WP06 - Debt Service'!#REF!/12,0)),"-")</f>
        <v>0</v>
      </c>
      <c r="J144" s="269">
        <f>IFERROR(IF(-SUM(J$20:J143)+J$15&lt;0.000001,0,IF($C144&gt;='H-32A-WP06 - Debt Service'!H$24,'H-32A-WP06 - Debt Service'!H$27/12,0)),"-")</f>
        <v>0</v>
      </c>
      <c r="K144" s="269">
        <f>IFERROR(IF(-SUM(K$20:K143)+K$15&lt;0.000001,0,IF($C144&gt;='H-32A-WP06 - Debt Service'!I$24,'H-32A-WP06 - Debt Service'!I$27/12,0)),"-")</f>
        <v>0</v>
      </c>
      <c r="L144" s="269">
        <f>IFERROR(IF(-SUM(L$20:L143)+L$15&lt;0.000001,0,IF($C144&gt;='H-32A-WP06 - Debt Service'!J$24,'H-32A-WP06 - Debt Service'!J$27/12,0)),"-")</f>
        <v>0</v>
      </c>
      <c r="M144" s="269">
        <f>IFERROR(IF(-SUM(M$20:M143)+M$15&lt;0.000001,0,IF($C144&gt;='H-32A-WP06 - Debt Service'!L$24,'H-32A-WP06 - Debt Service'!L$27/12,0)),"-")</f>
        <v>0</v>
      </c>
      <c r="N144" s="269">
        <v>0</v>
      </c>
      <c r="O144" s="269">
        <v>0</v>
      </c>
      <c r="P144" s="269">
        <v>0</v>
      </c>
      <c r="Q144" s="269">
        <f>IFERROR(IF(-SUM(Q$20:Q143)+Q$15&lt;0.000001,0,IF($C144&gt;='H-32A-WP06 - Debt Service'!#REF!,'H-32A-WP06 - Debt Service'!#REF!/12,0)),"-")</f>
        <v>0</v>
      </c>
      <c r="R144" s="269"/>
      <c r="S144" s="269"/>
      <c r="T144" s="269"/>
      <c r="U144" s="269"/>
      <c r="V144" s="269"/>
      <c r="X144" s="260">
        <f t="shared" si="9"/>
        <v>2033</v>
      </c>
      <c r="Y144" s="281">
        <f t="shared" si="11"/>
        <v>48700</v>
      </c>
      <c r="Z144" s="281"/>
      <c r="AA144" s="269">
        <f>IFERROR(IF(-SUM(AA$20:AA143)+AA$15&lt;0.000001,0,IF($C144&gt;='H-32A-WP06 - Debt Service'!X$24,'H-32A-WP06 - Debt Service'!X$27/12,0)),"-")</f>
        <v>0</v>
      </c>
      <c r="AB144" s="269">
        <f>IFERROR(IF(-SUM(AB$20:AB143)+AB$15&lt;0.000001,0,IF($C144&gt;='H-32A-WP06 - Debt Service'!Y$24,'H-32A-WP06 - Debt Service'!Y$27/12,0)),"-")</f>
        <v>0</v>
      </c>
      <c r="AC144" s="269">
        <f>IFERROR(IF(-SUM(AC$20:AC143)+AC$15&lt;0.000001,0,IF($C144&gt;='H-32A-WP06 - Debt Service'!Z$24,'H-32A-WP06 - Debt Service'!Z$27/12,0)),"-")</f>
        <v>0</v>
      </c>
      <c r="AD144" s="269">
        <f>IFERROR(IF(-SUM(AD$20:AD143)+AD$15&lt;0.000001,0,IF($C144&gt;='H-32A-WP06 - Debt Service'!AA$24,'H-32A-WP06 - Debt Service'!AA$27/12,0)),"-")</f>
        <v>0</v>
      </c>
      <c r="AE144" s="269">
        <f>IFERROR(IF(-SUM(AE$20:AE143)+AE$15&lt;0.000001,0,IF($C144&gt;='H-32A-WP06 - Debt Service'!AB$24,'H-32A-WP06 - Debt Service'!AB$27/12,0)),"-")</f>
        <v>0</v>
      </c>
      <c r="AF144" s="269">
        <f>IFERROR(IF(-SUM(AF$20:AF143)+AF$15&lt;0.000001,0,IF($C144&gt;='H-32A-WP06 - Debt Service'!AC$24,'H-32A-WP06 - Debt Service'!AC$27/12,0)),"-")</f>
        <v>0</v>
      </c>
      <c r="AG144" s="269">
        <f>IFERROR(IF(-SUM(AG$20:AG143)+AG$15&lt;0.000001,0,IF($C144&gt;='H-32A-WP06 - Debt Service'!AD$24,'H-32A-WP06 - Debt Service'!AD$27/12,0)),"-")</f>
        <v>0</v>
      </c>
      <c r="AH144" s="269">
        <f>IFERROR(IF(-SUM(AH$20:AH143)+AH$15&lt;0.000001,0,IF($C144&gt;='H-32A-WP06 - Debt Service'!AE$24,'H-32A-WP06 - Debt Service'!AE$27/12,0)),"-")</f>
        <v>0</v>
      </c>
      <c r="AI144" s="269">
        <f>IFERROR(IF(-SUM(AI$20:AI143)+AI$15&lt;0.000001,0,IF($C144&gt;='H-32A-WP06 - Debt Service'!AF$24,'H-32A-WP06 - Debt Service'!AF$27/12,0)),"-")</f>
        <v>0</v>
      </c>
      <c r="AJ144" s="269">
        <f>IFERROR(IF(-SUM(AJ$20:AJ143)+AJ$15&lt;0.000001,0,IF($C144&gt;='H-32A-WP06 - Debt Service'!AG$24,'H-32A-WP06 - Debt Service'!AG$27/12,0)),"-")</f>
        <v>0</v>
      </c>
    </row>
    <row r="145" spans="2:36" hidden="1">
      <c r="B145" s="260">
        <f t="shared" si="8"/>
        <v>2033</v>
      </c>
      <c r="C145" s="281">
        <f t="shared" si="10"/>
        <v>48731</v>
      </c>
      <c r="D145" s="281"/>
      <c r="E145" s="269">
        <f>IFERROR(IF(-SUM(E$20:E144)+E$15&lt;0.000001,0,IF($C145&gt;='H-32A-WP06 - Debt Service'!C$24,'H-32A-WP06 - Debt Service'!C$27/12,0)),"-")</f>
        <v>0</v>
      </c>
      <c r="F145" s="269">
        <f>IFERROR(IF(-SUM(F$20:F144)+F$15&lt;0.000001,0,IF($C145&gt;='H-32A-WP06 - Debt Service'!D$24,'H-32A-WP06 - Debt Service'!D$27/12,0)),"-")</f>
        <v>0</v>
      </c>
      <c r="G145" s="269">
        <f>IFERROR(IF(-SUM(G$20:G144)+G$15&lt;0.000001,0,IF($C145&gt;='H-32A-WP06 - Debt Service'!E$24,'H-32A-WP06 - Debt Service'!E$27/12,0)),"-")</f>
        <v>0</v>
      </c>
      <c r="H145" s="269">
        <f>IFERROR(IF(-SUM(H$20:H144)+H$15&lt;0.000001,0,IF($C145&gt;='H-32A-WP06 - Debt Service'!F$24,'H-32A-WP06 - Debt Service'!F$27/12,0)),"-")</f>
        <v>0</v>
      </c>
      <c r="I145" s="269">
        <f>IFERROR(IF(-SUM(I$20:I144)+I$15&lt;0.000001,0,IF($C145&gt;='H-32A-WP06 - Debt Service'!G$24,'H-32A-WP06 - Debt Service'!#REF!/12,0)),"-")</f>
        <v>0</v>
      </c>
      <c r="J145" s="269">
        <f>IFERROR(IF(-SUM(J$20:J144)+J$15&lt;0.000001,0,IF($C145&gt;='H-32A-WP06 - Debt Service'!H$24,'H-32A-WP06 - Debt Service'!H$27/12,0)),"-")</f>
        <v>0</v>
      </c>
      <c r="K145" s="269">
        <f>IFERROR(IF(-SUM(K$20:K144)+K$15&lt;0.000001,0,IF($C145&gt;='H-32A-WP06 - Debt Service'!I$24,'H-32A-WP06 - Debt Service'!I$27/12,0)),"-")</f>
        <v>0</v>
      </c>
      <c r="L145" s="269">
        <f>IFERROR(IF(-SUM(L$20:L144)+L$15&lt;0.000001,0,IF($C145&gt;='H-32A-WP06 - Debt Service'!J$24,'H-32A-WP06 - Debt Service'!J$27/12,0)),"-")</f>
        <v>0</v>
      </c>
      <c r="M145" s="269">
        <f>IFERROR(IF(-SUM(M$20:M144)+M$15&lt;0.000001,0,IF($C145&gt;='H-32A-WP06 - Debt Service'!L$24,'H-32A-WP06 - Debt Service'!L$27/12,0)),"-")</f>
        <v>0</v>
      </c>
      <c r="N145" s="269">
        <v>0</v>
      </c>
      <c r="O145" s="269">
        <v>0</v>
      </c>
      <c r="P145" s="269">
        <v>0</v>
      </c>
      <c r="Q145" s="269">
        <f>IFERROR(IF(-SUM(Q$20:Q144)+Q$15&lt;0.000001,0,IF($C145&gt;='H-32A-WP06 - Debt Service'!#REF!,'H-32A-WP06 - Debt Service'!#REF!/12,0)),"-")</f>
        <v>0</v>
      </c>
      <c r="R145" s="269"/>
      <c r="S145" s="269"/>
      <c r="T145" s="269"/>
      <c r="U145" s="269"/>
      <c r="V145" s="269"/>
      <c r="X145" s="260">
        <f t="shared" si="9"/>
        <v>2033</v>
      </c>
      <c r="Y145" s="281">
        <f t="shared" si="11"/>
        <v>48731</v>
      </c>
      <c r="Z145" s="281"/>
      <c r="AA145" s="269">
        <f>IFERROR(IF(-SUM(AA$20:AA144)+AA$15&lt;0.000001,0,IF($C145&gt;='H-32A-WP06 - Debt Service'!X$24,'H-32A-WP06 - Debt Service'!X$27/12,0)),"-")</f>
        <v>0</v>
      </c>
      <c r="AB145" s="269">
        <f>IFERROR(IF(-SUM(AB$20:AB144)+AB$15&lt;0.000001,0,IF($C145&gt;='H-32A-WP06 - Debt Service'!Y$24,'H-32A-WP06 - Debt Service'!Y$27/12,0)),"-")</f>
        <v>0</v>
      </c>
      <c r="AC145" s="269">
        <f>IFERROR(IF(-SUM(AC$20:AC144)+AC$15&lt;0.000001,0,IF($C145&gt;='H-32A-WP06 - Debt Service'!Z$24,'H-32A-WP06 - Debt Service'!Z$27/12,0)),"-")</f>
        <v>0</v>
      </c>
      <c r="AD145" s="269">
        <f>IFERROR(IF(-SUM(AD$20:AD144)+AD$15&lt;0.000001,0,IF($C145&gt;='H-32A-WP06 - Debt Service'!AA$24,'H-32A-WP06 - Debt Service'!AA$27/12,0)),"-")</f>
        <v>0</v>
      </c>
      <c r="AE145" s="269">
        <f>IFERROR(IF(-SUM(AE$20:AE144)+AE$15&lt;0.000001,0,IF($C145&gt;='H-32A-WP06 - Debt Service'!AB$24,'H-32A-WP06 - Debt Service'!AB$27/12,0)),"-")</f>
        <v>0</v>
      </c>
      <c r="AF145" s="269">
        <f>IFERROR(IF(-SUM(AF$20:AF144)+AF$15&lt;0.000001,0,IF($C145&gt;='H-32A-WP06 - Debt Service'!AC$24,'H-32A-WP06 - Debt Service'!AC$27/12,0)),"-")</f>
        <v>0</v>
      </c>
      <c r="AG145" s="269">
        <f>IFERROR(IF(-SUM(AG$20:AG144)+AG$15&lt;0.000001,0,IF($C145&gt;='H-32A-WP06 - Debt Service'!AD$24,'H-32A-WP06 - Debt Service'!AD$27/12,0)),"-")</f>
        <v>0</v>
      </c>
      <c r="AH145" s="269">
        <f>IFERROR(IF(-SUM(AH$20:AH144)+AH$15&lt;0.000001,0,IF($C145&gt;='H-32A-WP06 - Debt Service'!AE$24,'H-32A-WP06 - Debt Service'!AE$27/12,0)),"-")</f>
        <v>0</v>
      </c>
      <c r="AI145" s="269">
        <f>IFERROR(IF(-SUM(AI$20:AI144)+AI$15&lt;0.000001,0,IF($C145&gt;='H-32A-WP06 - Debt Service'!AF$24,'H-32A-WP06 - Debt Service'!AF$27/12,0)),"-")</f>
        <v>0</v>
      </c>
      <c r="AJ145" s="269">
        <f>IFERROR(IF(-SUM(AJ$20:AJ144)+AJ$15&lt;0.000001,0,IF($C145&gt;='H-32A-WP06 - Debt Service'!AG$24,'H-32A-WP06 - Debt Service'!AG$27/12,0)),"-")</f>
        <v>0</v>
      </c>
    </row>
    <row r="146" spans="2:36" hidden="1">
      <c r="B146" s="260">
        <f t="shared" si="8"/>
        <v>2033</v>
      </c>
      <c r="C146" s="281">
        <f t="shared" si="10"/>
        <v>48761</v>
      </c>
      <c r="D146" s="281"/>
      <c r="E146" s="269">
        <f>IFERROR(IF(-SUM(E$20:E145)+E$15&lt;0.000001,0,IF($C146&gt;='H-32A-WP06 - Debt Service'!C$24,'H-32A-WP06 - Debt Service'!C$27/12,0)),"-")</f>
        <v>0</v>
      </c>
      <c r="F146" s="269">
        <f>IFERROR(IF(-SUM(F$20:F145)+F$15&lt;0.000001,0,IF($C146&gt;='H-32A-WP06 - Debt Service'!D$24,'H-32A-WP06 - Debt Service'!D$27/12,0)),"-")</f>
        <v>0</v>
      </c>
      <c r="G146" s="269">
        <f>IFERROR(IF(-SUM(G$20:G145)+G$15&lt;0.000001,0,IF($C146&gt;='H-32A-WP06 - Debt Service'!E$24,'H-32A-WP06 - Debt Service'!E$27/12,0)),"-")</f>
        <v>0</v>
      </c>
      <c r="H146" s="269">
        <f>IFERROR(IF(-SUM(H$20:H145)+H$15&lt;0.000001,0,IF($C146&gt;='H-32A-WP06 - Debt Service'!F$24,'H-32A-WP06 - Debt Service'!F$27/12,0)),"-")</f>
        <v>0</v>
      </c>
      <c r="I146" s="269">
        <f>IFERROR(IF(-SUM(I$20:I145)+I$15&lt;0.000001,0,IF($C146&gt;='H-32A-WP06 - Debt Service'!G$24,'H-32A-WP06 - Debt Service'!#REF!/12,0)),"-")</f>
        <v>0</v>
      </c>
      <c r="J146" s="269">
        <f>IFERROR(IF(-SUM(J$20:J145)+J$15&lt;0.000001,0,IF($C146&gt;='H-32A-WP06 - Debt Service'!H$24,'H-32A-WP06 - Debt Service'!H$27/12,0)),"-")</f>
        <v>0</v>
      </c>
      <c r="K146" s="269">
        <f>IFERROR(IF(-SUM(K$20:K145)+K$15&lt;0.000001,0,IF($C146&gt;='H-32A-WP06 - Debt Service'!I$24,'H-32A-WP06 - Debt Service'!I$27/12,0)),"-")</f>
        <v>0</v>
      </c>
      <c r="L146" s="269">
        <f>IFERROR(IF(-SUM(L$20:L145)+L$15&lt;0.000001,0,IF($C146&gt;='H-32A-WP06 - Debt Service'!J$24,'H-32A-WP06 - Debt Service'!J$27/12,0)),"-")</f>
        <v>0</v>
      </c>
      <c r="M146" s="269">
        <f>IFERROR(IF(-SUM(M$20:M145)+M$15&lt;0.000001,0,IF($C146&gt;='H-32A-WP06 - Debt Service'!L$24,'H-32A-WP06 - Debt Service'!L$27/12,0)),"-")</f>
        <v>0</v>
      </c>
      <c r="N146" s="269">
        <v>0</v>
      </c>
      <c r="O146" s="269">
        <v>0</v>
      </c>
      <c r="P146" s="269">
        <v>0</v>
      </c>
      <c r="Q146" s="269">
        <f>IFERROR(IF(-SUM(Q$20:Q145)+Q$15&lt;0.000001,0,IF($C146&gt;='H-32A-WP06 - Debt Service'!#REF!,'H-32A-WP06 - Debt Service'!#REF!/12,0)),"-")</f>
        <v>0</v>
      </c>
      <c r="R146" s="269"/>
      <c r="S146" s="269"/>
      <c r="T146" s="269"/>
      <c r="U146" s="269"/>
      <c r="V146" s="269"/>
      <c r="X146" s="260">
        <f t="shared" si="9"/>
        <v>2033</v>
      </c>
      <c r="Y146" s="281">
        <f t="shared" si="11"/>
        <v>48761</v>
      </c>
      <c r="Z146" s="281"/>
      <c r="AA146" s="269">
        <f>IFERROR(IF(-SUM(AA$20:AA145)+AA$15&lt;0.000001,0,IF($C146&gt;='H-32A-WP06 - Debt Service'!X$24,'H-32A-WP06 - Debt Service'!X$27/12,0)),"-")</f>
        <v>0</v>
      </c>
      <c r="AB146" s="269">
        <f>IFERROR(IF(-SUM(AB$20:AB145)+AB$15&lt;0.000001,0,IF($C146&gt;='H-32A-WP06 - Debt Service'!Y$24,'H-32A-WP06 - Debt Service'!Y$27/12,0)),"-")</f>
        <v>0</v>
      </c>
      <c r="AC146" s="269">
        <f>IFERROR(IF(-SUM(AC$20:AC145)+AC$15&lt;0.000001,0,IF($C146&gt;='H-32A-WP06 - Debt Service'!Z$24,'H-32A-WP06 - Debt Service'!Z$27/12,0)),"-")</f>
        <v>0</v>
      </c>
      <c r="AD146" s="269">
        <f>IFERROR(IF(-SUM(AD$20:AD145)+AD$15&lt;0.000001,0,IF($C146&gt;='H-32A-WP06 - Debt Service'!AA$24,'H-32A-WP06 - Debt Service'!AA$27/12,0)),"-")</f>
        <v>0</v>
      </c>
      <c r="AE146" s="269">
        <f>IFERROR(IF(-SUM(AE$20:AE145)+AE$15&lt;0.000001,0,IF($C146&gt;='H-32A-WP06 - Debt Service'!AB$24,'H-32A-WP06 - Debt Service'!AB$27/12,0)),"-")</f>
        <v>0</v>
      </c>
      <c r="AF146" s="269">
        <f>IFERROR(IF(-SUM(AF$20:AF145)+AF$15&lt;0.000001,0,IF($C146&gt;='H-32A-WP06 - Debt Service'!AC$24,'H-32A-WP06 - Debt Service'!AC$27/12,0)),"-")</f>
        <v>0</v>
      </c>
      <c r="AG146" s="269">
        <f>IFERROR(IF(-SUM(AG$20:AG145)+AG$15&lt;0.000001,0,IF($C146&gt;='H-32A-WP06 - Debt Service'!AD$24,'H-32A-WP06 - Debt Service'!AD$27/12,0)),"-")</f>
        <v>0</v>
      </c>
      <c r="AH146" s="269">
        <f>IFERROR(IF(-SUM(AH$20:AH145)+AH$15&lt;0.000001,0,IF($C146&gt;='H-32A-WP06 - Debt Service'!AE$24,'H-32A-WP06 - Debt Service'!AE$27/12,0)),"-")</f>
        <v>0</v>
      </c>
      <c r="AI146" s="269">
        <f>IFERROR(IF(-SUM(AI$20:AI145)+AI$15&lt;0.000001,0,IF($C146&gt;='H-32A-WP06 - Debt Service'!AF$24,'H-32A-WP06 - Debt Service'!AF$27/12,0)),"-")</f>
        <v>0</v>
      </c>
      <c r="AJ146" s="269">
        <f>IFERROR(IF(-SUM(AJ$20:AJ145)+AJ$15&lt;0.000001,0,IF($C146&gt;='H-32A-WP06 - Debt Service'!AG$24,'H-32A-WP06 - Debt Service'!AG$27/12,0)),"-")</f>
        <v>0</v>
      </c>
    </row>
    <row r="147" spans="2:36" hidden="1">
      <c r="B147" s="260">
        <f t="shared" si="8"/>
        <v>2033</v>
      </c>
      <c r="C147" s="281">
        <f t="shared" si="10"/>
        <v>48792</v>
      </c>
      <c r="D147" s="281"/>
      <c r="E147" s="269">
        <f>IFERROR(IF(-SUM(E$20:E146)+E$15&lt;0.000001,0,IF($C147&gt;='H-32A-WP06 - Debt Service'!C$24,'H-32A-WP06 - Debt Service'!C$27/12,0)),"-")</f>
        <v>0</v>
      </c>
      <c r="F147" s="269">
        <f>IFERROR(IF(-SUM(F$20:F146)+F$15&lt;0.000001,0,IF($C147&gt;='H-32A-WP06 - Debt Service'!D$24,'H-32A-WP06 - Debt Service'!D$27/12,0)),"-")</f>
        <v>0</v>
      </c>
      <c r="G147" s="269">
        <f>IFERROR(IF(-SUM(G$20:G146)+G$15&lt;0.000001,0,IF($C147&gt;='H-32A-WP06 - Debt Service'!E$24,'H-32A-WP06 - Debt Service'!E$27/12,0)),"-")</f>
        <v>0</v>
      </c>
      <c r="H147" s="269">
        <f>IFERROR(IF(-SUM(H$20:H146)+H$15&lt;0.000001,0,IF($C147&gt;='H-32A-WP06 - Debt Service'!F$24,'H-32A-WP06 - Debt Service'!F$27/12,0)),"-")</f>
        <v>0</v>
      </c>
      <c r="I147" s="269">
        <f>IFERROR(IF(-SUM(I$20:I146)+I$15&lt;0.000001,0,IF($C147&gt;='H-32A-WP06 - Debt Service'!G$24,'H-32A-WP06 - Debt Service'!#REF!/12,0)),"-")</f>
        <v>0</v>
      </c>
      <c r="J147" s="269">
        <f>IFERROR(IF(-SUM(J$20:J146)+J$15&lt;0.000001,0,IF($C147&gt;='H-32A-WP06 - Debt Service'!H$24,'H-32A-WP06 - Debt Service'!H$27/12,0)),"-")</f>
        <v>0</v>
      </c>
      <c r="K147" s="269">
        <f>IFERROR(IF(-SUM(K$20:K146)+K$15&lt;0.000001,0,IF($C147&gt;='H-32A-WP06 - Debt Service'!I$24,'H-32A-WP06 - Debt Service'!I$27/12,0)),"-")</f>
        <v>0</v>
      </c>
      <c r="L147" s="269">
        <f>IFERROR(IF(-SUM(L$20:L146)+L$15&lt;0.000001,0,IF($C147&gt;='H-32A-WP06 - Debt Service'!J$24,'H-32A-WP06 - Debt Service'!J$27/12,0)),"-")</f>
        <v>0</v>
      </c>
      <c r="M147" s="269">
        <f>IFERROR(IF(-SUM(M$20:M146)+M$15&lt;0.000001,0,IF($C147&gt;='H-32A-WP06 - Debt Service'!L$24,'H-32A-WP06 - Debt Service'!L$27/12,0)),"-")</f>
        <v>0</v>
      </c>
      <c r="N147" s="269">
        <v>0</v>
      </c>
      <c r="O147" s="269">
        <v>0</v>
      </c>
      <c r="P147" s="269">
        <v>0</v>
      </c>
      <c r="Q147" s="269">
        <f>IFERROR(IF(-SUM(Q$20:Q146)+Q$15&lt;0.000001,0,IF($C147&gt;='H-32A-WP06 - Debt Service'!#REF!,'H-32A-WP06 - Debt Service'!#REF!/12,0)),"-")</f>
        <v>0</v>
      </c>
      <c r="R147" s="269"/>
      <c r="S147" s="269"/>
      <c r="T147" s="269"/>
      <c r="U147" s="269"/>
      <c r="V147" s="269"/>
      <c r="X147" s="260">
        <f t="shared" si="9"/>
        <v>2033</v>
      </c>
      <c r="Y147" s="281">
        <f t="shared" si="11"/>
        <v>48792</v>
      </c>
      <c r="Z147" s="281"/>
      <c r="AA147" s="269">
        <f>IFERROR(IF(-SUM(AA$20:AA146)+AA$15&lt;0.000001,0,IF($C147&gt;='H-32A-WP06 - Debt Service'!X$24,'H-32A-WP06 - Debt Service'!X$27/12,0)),"-")</f>
        <v>0</v>
      </c>
      <c r="AB147" s="269">
        <f>IFERROR(IF(-SUM(AB$20:AB146)+AB$15&lt;0.000001,0,IF($C147&gt;='H-32A-WP06 - Debt Service'!Y$24,'H-32A-WP06 - Debt Service'!Y$27/12,0)),"-")</f>
        <v>0</v>
      </c>
      <c r="AC147" s="269">
        <f>IFERROR(IF(-SUM(AC$20:AC146)+AC$15&lt;0.000001,0,IF($C147&gt;='H-32A-WP06 - Debt Service'!Z$24,'H-32A-WP06 - Debt Service'!Z$27/12,0)),"-")</f>
        <v>0</v>
      </c>
      <c r="AD147" s="269">
        <f>IFERROR(IF(-SUM(AD$20:AD146)+AD$15&lt;0.000001,0,IF($C147&gt;='H-32A-WP06 - Debt Service'!AA$24,'H-32A-WP06 - Debt Service'!AA$27/12,0)),"-")</f>
        <v>0</v>
      </c>
      <c r="AE147" s="269">
        <f>IFERROR(IF(-SUM(AE$20:AE146)+AE$15&lt;0.000001,0,IF($C147&gt;='H-32A-WP06 - Debt Service'!AB$24,'H-32A-WP06 - Debt Service'!AB$27/12,0)),"-")</f>
        <v>0</v>
      </c>
      <c r="AF147" s="269">
        <f>IFERROR(IF(-SUM(AF$20:AF146)+AF$15&lt;0.000001,0,IF($C147&gt;='H-32A-WP06 - Debt Service'!AC$24,'H-32A-WP06 - Debt Service'!AC$27/12,0)),"-")</f>
        <v>0</v>
      </c>
      <c r="AG147" s="269">
        <f>IFERROR(IF(-SUM(AG$20:AG146)+AG$15&lt;0.000001,0,IF($C147&gt;='H-32A-WP06 - Debt Service'!AD$24,'H-32A-WP06 - Debt Service'!AD$27/12,0)),"-")</f>
        <v>0</v>
      </c>
      <c r="AH147" s="269">
        <f>IFERROR(IF(-SUM(AH$20:AH146)+AH$15&lt;0.000001,0,IF($C147&gt;='H-32A-WP06 - Debt Service'!AE$24,'H-32A-WP06 - Debt Service'!AE$27/12,0)),"-")</f>
        <v>0</v>
      </c>
      <c r="AI147" s="269">
        <f>IFERROR(IF(-SUM(AI$20:AI146)+AI$15&lt;0.000001,0,IF($C147&gt;='H-32A-WP06 - Debt Service'!AF$24,'H-32A-WP06 - Debt Service'!AF$27/12,0)),"-")</f>
        <v>0</v>
      </c>
      <c r="AJ147" s="269">
        <f>IFERROR(IF(-SUM(AJ$20:AJ146)+AJ$15&lt;0.000001,0,IF($C147&gt;='H-32A-WP06 - Debt Service'!AG$24,'H-32A-WP06 - Debt Service'!AG$27/12,0)),"-")</f>
        <v>0</v>
      </c>
    </row>
    <row r="148" spans="2:36" hidden="1">
      <c r="B148" s="260">
        <f t="shared" si="8"/>
        <v>2033</v>
      </c>
      <c r="C148" s="281">
        <f t="shared" si="10"/>
        <v>48823</v>
      </c>
      <c r="D148" s="281"/>
      <c r="E148" s="269">
        <f>IFERROR(IF(-SUM(E$20:E147)+E$15&lt;0.000001,0,IF($C148&gt;='H-32A-WP06 - Debt Service'!C$24,'H-32A-WP06 - Debt Service'!C$27/12,0)),"-")</f>
        <v>0</v>
      </c>
      <c r="F148" s="269">
        <f>IFERROR(IF(-SUM(F$20:F147)+F$15&lt;0.000001,0,IF($C148&gt;='H-32A-WP06 - Debt Service'!D$24,'H-32A-WP06 - Debt Service'!D$27/12,0)),"-")</f>
        <v>0</v>
      </c>
      <c r="G148" s="269">
        <f>IFERROR(IF(-SUM(G$20:G147)+G$15&lt;0.000001,0,IF($C148&gt;='H-32A-WP06 - Debt Service'!E$24,'H-32A-WP06 - Debt Service'!E$27/12,0)),"-")</f>
        <v>0</v>
      </c>
      <c r="H148" s="269">
        <f>IFERROR(IF(-SUM(H$20:H147)+H$15&lt;0.000001,0,IF($C148&gt;='H-32A-WP06 - Debt Service'!F$24,'H-32A-WP06 - Debt Service'!F$27/12,0)),"-")</f>
        <v>0</v>
      </c>
      <c r="I148" s="269">
        <f>IFERROR(IF(-SUM(I$20:I147)+I$15&lt;0.000001,0,IF($C148&gt;='H-32A-WP06 - Debt Service'!G$24,'H-32A-WP06 - Debt Service'!#REF!/12,0)),"-")</f>
        <v>0</v>
      </c>
      <c r="J148" s="269">
        <f>IFERROR(IF(-SUM(J$20:J147)+J$15&lt;0.000001,0,IF($C148&gt;='H-32A-WP06 - Debt Service'!H$24,'H-32A-WP06 - Debt Service'!H$27/12,0)),"-")</f>
        <v>0</v>
      </c>
      <c r="K148" s="269">
        <f>IFERROR(IF(-SUM(K$20:K147)+K$15&lt;0.000001,0,IF($C148&gt;='H-32A-WP06 - Debt Service'!I$24,'H-32A-WP06 - Debt Service'!I$27/12,0)),"-")</f>
        <v>0</v>
      </c>
      <c r="L148" s="269">
        <f>IFERROR(IF(-SUM(L$20:L147)+L$15&lt;0.000001,0,IF($C148&gt;='H-32A-WP06 - Debt Service'!J$24,'H-32A-WP06 - Debt Service'!J$27/12,0)),"-")</f>
        <v>0</v>
      </c>
      <c r="M148" s="269">
        <f>IFERROR(IF(-SUM(M$20:M147)+M$15&lt;0.000001,0,IF($C148&gt;='H-32A-WP06 - Debt Service'!L$24,'H-32A-WP06 - Debt Service'!L$27/12,0)),"-")</f>
        <v>0</v>
      </c>
      <c r="N148" s="269">
        <v>0</v>
      </c>
      <c r="O148" s="269">
        <v>0</v>
      </c>
      <c r="P148" s="269">
        <v>0</v>
      </c>
      <c r="Q148" s="269">
        <f>IFERROR(IF(-SUM(Q$20:Q147)+Q$15&lt;0.000001,0,IF($C148&gt;='H-32A-WP06 - Debt Service'!#REF!,'H-32A-WP06 - Debt Service'!#REF!/12,0)),"-")</f>
        <v>0</v>
      </c>
      <c r="R148" s="269"/>
      <c r="S148" s="269"/>
      <c r="T148" s="269"/>
      <c r="U148" s="269"/>
      <c r="V148" s="269"/>
      <c r="X148" s="260">
        <f t="shared" si="9"/>
        <v>2033</v>
      </c>
      <c r="Y148" s="281">
        <f t="shared" si="11"/>
        <v>48823</v>
      </c>
      <c r="Z148" s="281"/>
      <c r="AA148" s="269">
        <f>IFERROR(IF(-SUM(AA$20:AA147)+AA$15&lt;0.000001,0,IF($C148&gt;='H-32A-WP06 - Debt Service'!X$24,'H-32A-WP06 - Debt Service'!X$27/12,0)),"-")</f>
        <v>0</v>
      </c>
      <c r="AB148" s="269">
        <f>IFERROR(IF(-SUM(AB$20:AB147)+AB$15&lt;0.000001,0,IF($C148&gt;='H-32A-WP06 - Debt Service'!Y$24,'H-32A-WP06 - Debt Service'!Y$27/12,0)),"-")</f>
        <v>0</v>
      </c>
      <c r="AC148" s="269">
        <f>IFERROR(IF(-SUM(AC$20:AC147)+AC$15&lt;0.000001,0,IF($C148&gt;='H-32A-WP06 - Debt Service'!Z$24,'H-32A-WP06 - Debt Service'!Z$27/12,0)),"-")</f>
        <v>0</v>
      </c>
      <c r="AD148" s="269">
        <f>IFERROR(IF(-SUM(AD$20:AD147)+AD$15&lt;0.000001,0,IF($C148&gt;='H-32A-WP06 - Debt Service'!AA$24,'H-32A-WP06 - Debt Service'!AA$27/12,0)),"-")</f>
        <v>0</v>
      </c>
      <c r="AE148" s="269">
        <f>IFERROR(IF(-SUM(AE$20:AE147)+AE$15&lt;0.000001,0,IF($C148&gt;='H-32A-WP06 - Debt Service'!AB$24,'H-32A-WP06 - Debt Service'!AB$27/12,0)),"-")</f>
        <v>0</v>
      </c>
      <c r="AF148" s="269">
        <f>IFERROR(IF(-SUM(AF$20:AF147)+AF$15&lt;0.000001,0,IF($C148&gt;='H-32A-WP06 - Debt Service'!AC$24,'H-32A-WP06 - Debt Service'!AC$27/12,0)),"-")</f>
        <v>0</v>
      </c>
      <c r="AG148" s="269">
        <f>IFERROR(IF(-SUM(AG$20:AG147)+AG$15&lt;0.000001,0,IF($C148&gt;='H-32A-WP06 - Debt Service'!AD$24,'H-32A-WP06 - Debt Service'!AD$27/12,0)),"-")</f>
        <v>0</v>
      </c>
      <c r="AH148" s="269">
        <f>IFERROR(IF(-SUM(AH$20:AH147)+AH$15&lt;0.000001,0,IF($C148&gt;='H-32A-WP06 - Debt Service'!AE$24,'H-32A-WP06 - Debt Service'!AE$27/12,0)),"-")</f>
        <v>0</v>
      </c>
      <c r="AI148" s="269">
        <f>IFERROR(IF(-SUM(AI$20:AI147)+AI$15&lt;0.000001,0,IF($C148&gt;='H-32A-WP06 - Debt Service'!AF$24,'H-32A-WP06 - Debt Service'!AF$27/12,0)),"-")</f>
        <v>0</v>
      </c>
      <c r="AJ148" s="269">
        <f>IFERROR(IF(-SUM(AJ$20:AJ147)+AJ$15&lt;0.000001,0,IF($C148&gt;='H-32A-WP06 - Debt Service'!AG$24,'H-32A-WP06 - Debt Service'!AG$27/12,0)),"-")</f>
        <v>0</v>
      </c>
    </row>
    <row r="149" spans="2:36" hidden="1">
      <c r="B149" s="260">
        <f t="shared" si="8"/>
        <v>2033</v>
      </c>
      <c r="C149" s="281">
        <f t="shared" si="10"/>
        <v>48853</v>
      </c>
      <c r="D149" s="281"/>
      <c r="E149" s="269">
        <f>IFERROR(IF(-SUM(E$20:E148)+E$15&lt;0.000001,0,IF($C149&gt;='H-32A-WP06 - Debt Service'!C$24,'H-32A-WP06 - Debt Service'!C$27/12,0)),"-")</f>
        <v>0</v>
      </c>
      <c r="F149" s="269">
        <f>IFERROR(IF(-SUM(F$20:F148)+F$15&lt;0.000001,0,IF($C149&gt;='H-32A-WP06 - Debt Service'!D$24,'H-32A-WP06 - Debt Service'!D$27/12,0)),"-")</f>
        <v>0</v>
      </c>
      <c r="G149" s="269">
        <f>IFERROR(IF(-SUM(G$20:G148)+G$15&lt;0.000001,0,IF($C149&gt;='H-32A-WP06 - Debt Service'!E$24,'H-32A-WP06 - Debt Service'!E$27/12,0)),"-")</f>
        <v>0</v>
      </c>
      <c r="H149" s="269">
        <f>IFERROR(IF(-SUM(H$20:H148)+H$15&lt;0.000001,0,IF($C149&gt;='H-32A-WP06 - Debt Service'!F$24,'H-32A-WP06 - Debt Service'!F$27/12,0)),"-")</f>
        <v>0</v>
      </c>
      <c r="I149" s="269">
        <f>IFERROR(IF(-SUM(I$20:I148)+I$15&lt;0.000001,0,IF($C149&gt;='H-32A-WP06 - Debt Service'!G$24,'H-32A-WP06 - Debt Service'!#REF!/12,0)),"-")</f>
        <v>0</v>
      </c>
      <c r="J149" s="269">
        <f>IFERROR(IF(-SUM(J$20:J148)+J$15&lt;0.000001,0,IF($C149&gt;='H-32A-WP06 - Debt Service'!H$24,'H-32A-WP06 - Debt Service'!H$27/12,0)),"-")</f>
        <v>0</v>
      </c>
      <c r="K149" s="269">
        <f>IFERROR(IF(-SUM(K$20:K148)+K$15&lt;0.000001,0,IF($C149&gt;='H-32A-WP06 - Debt Service'!I$24,'H-32A-WP06 - Debt Service'!I$27/12,0)),"-")</f>
        <v>0</v>
      </c>
      <c r="L149" s="269">
        <f>IFERROR(IF(-SUM(L$20:L148)+L$15&lt;0.000001,0,IF($C149&gt;='H-32A-WP06 - Debt Service'!J$24,'H-32A-WP06 - Debt Service'!J$27/12,0)),"-")</f>
        <v>0</v>
      </c>
      <c r="M149" s="269">
        <f>IFERROR(IF(-SUM(M$20:M148)+M$15&lt;0.000001,0,IF($C149&gt;='H-32A-WP06 - Debt Service'!L$24,'H-32A-WP06 - Debt Service'!L$27/12,0)),"-")</f>
        <v>0</v>
      </c>
      <c r="N149" s="269">
        <v>0</v>
      </c>
      <c r="O149" s="269">
        <v>0</v>
      </c>
      <c r="P149" s="269">
        <v>0</v>
      </c>
      <c r="Q149" s="269">
        <f>IFERROR(IF(-SUM(Q$20:Q148)+Q$15&lt;0.000001,0,IF($C149&gt;='H-32A-WP06 - Debt Service'!#REF!,'H-32A-WP06 - Debt Service'!#REF!/12,0)),"-")</f>
        <v>0</v>
      </c>
      <c r="R149" s="269"/>
      <c r="S149" s="269"/>
      <c r="T149" s="269"/>
      <c r="U149" s="269"/>
      <c r="V149" s="269"/>
      <c r="X149" s="260">
        <f t="shared" si="9"/>
        <v>2033</v>
      </c>
      <c r="Y149" s="281">
        <f t="shared" si="11"/>
        <v>48853</v>
      </c>
      <c r="Z149" s="281"/>
      <c r="AA149" s="269">
        <f>IFERROR(IF(-SUM(AA$20:AA148)+AA$15&lt;0.000001,0,IF($C149&gt;='H-32A-WP06 - Debt Service'!X$24,'H-32A-WP06 - Debt Service'!X$27/12,0)),"-")</f>
        <v>0</v>
      </c>
      <c r="AB149" s="269">
        <f>IFERROR(IF(-SUM(AB$20:AB148)+AB$15&lt;0.000001,0,IF($C149&gt;='H-32A-WP06 - Debt Service'!Y$24,'H-32A-WP06 - Debt Service'!Y$27/12,0)),"-")</f>
        <v>0</v>
      </c>
      <c r="AC149" s="269">
        <f>IFERROR(IF(-SUM(AC$20:AC148)+AC$15&lt;0.000001,0,IF($C149&gt;='H-32A-WP06 - Debt Service'!Z$24,'H-32A-WP06 - Debt Service'!Z$27/12,0)),"-")</f>
        <v>0</v>
      </c>
      <c r="AD149" s="269">
        <f>IFERROR(IF(-SUM(AD$20:AD148)+AD$15&lt;0.000001,0,IF($C149&gt;='H-32A-WP06 - Debt Service'!AA$24,'H-32A-WP06 - Debt Service'!AA$27/12,0)),"-")</f>
        <v>0</v>
      </c>
      <c r="AE149" s="269">
        <f>IFERROR(IF(-SUM(AE$20:AE148)+AE$15&lt;0.000001,0,IF($C149&gt;='H-32A-WP06 - Debt Service'!AB$24,'H-32A-WP06 - Debt Service'!AB$27/12,0)),"-")</f>
        <v>0</v>
      </c>
      <c r="AF149" s="269">
        <f>IFERROR(IF(-SUM(AF$20:AF148)+AF$15&lt;0.000001,0,IF($C149&gt;='H-32A-WP06 - Debt Service'!AC$24,'H-32A-WP06 - Debt Service'!AC$27/12,0)),"-")</f>
        <v>0</v>
      </c>
      <c r="AG149" s="269">
        <f>IFERROR(IF(-SUM(AG$20:AG148)+AG$15&lt;0.000001,0,IF($C149&gt;='H-32A-WP06 - Debt Service'!AD$24,'H-32A-WP06 - Debt Service'!AD$27/12,0)),"-")</f>
        <v>0</v>
      </c>
      <c r="AH149" s="269">
        <f>IFERROR(IF(-SUM(AH$20:AH148)+AH$15&lt;0.000001,0,IF($C149&gt;='H-32A-WP06 - Debt Service'!AE$24,'H-32A-WP06 - Debt Service'!AE$27/12,0)),"-")</f>
        <v>0</v>
      </c>
      <c r="AI149" s="269">
        <f>IFERROR(IF(-SUM(AI$20:AI148)+AI$15&lt;0.000001,0,IF($C149&gt;='H-32A-WP06 - Debt Service'!AF$24,'H-32A-WP06 - Debt Service'!AF$27/12,0)),"-")</f>
        <v>0</v>
      </c>
      <c r="AJ149" s="269">
        <f>IFERROR(IF(-SUM(AJ$20:AJ148)+AJ$15&lt;0.000001,0,IF($C149&gt;='H-32A-WP06 - Debt Service'!AG$24,'H-32A-WP06 - Debt Service'!AG$27/12,0)),"-")</f>
        <v>0</v>
      </c>
    </row>
    <row r="150" spans="2:36" hidden="1">
      <c r="B150" s="260">
        <f t="shared" si="8"/>
        <v>2033</v>
      </c>
      <c r="C150" s="281">
        <f t="shared" si="10"/>
        <v>48884</v>
      </c>
      <c r="D150" s="281"/>
      <c r="E150" s="269">
        <f>IFERROR(IF(-SUM(E$20:E149)+E$15&lt;0.000001,0,IF($C150&gt;='H-32A-WP06 - Debt Service'!C$24,'H-32A-WP06 - Debt Service'!C$27/12,0)),"-")</f>
        <v>0</v>
      </c>
      <c r="F150" s="269">
        <f>IFERROR(IF(-SUM(F$20:F149)+F$15&lt;0.000001,0,IF($C150&gt;='H-32A-WP06 - Debt Service'!D$24,'H-32A-WP06 - Debt Service'!D$27/12,0)),"-")</f>
        <v>0</v>
      </c>
      <c r="G150" s="269">
        <f>IFERROR(IF(-SUM(G$20:G149)+G$15&lt;0.000001,0,IF($C150&gt;='H-32A-WP06 - Debt Service'!E$24,'H-32A-WP06 - Debt Service'!E$27/12,0)),"-")</f>
        <v>0</v>
      </c>
      <c r="H150" s="269">
        <f>IFERROR(IF(-SUM(H$20:H149)+H$15&lt;0.000001,0,IF($C150&gt;='H-32A-WP06 - Debt Service'!F$24,'H-32A-WP06 - Debt Service'!F$27/12,0)),"-")</f>
        <v>0</v>
      </c>
      <c r="I150" s="269">
        <f>IFERROR(IF(-SUM(I$20:I149)+I$15&lt;0.000001,0,IF($C150&gt;='H-32A-WP06 - Debt Service'!G$24,'H-32A-WP06 - Debt Service'!#REF!/12,0)),"-")</f>
        <v>0</v>
      </c>
      <c r="J150" s="269">
        <f>IFERROR(IF(-SUM(J$20:J149)+J$15&lt;0.000001,0,IF($C150&gt;='H-32A-WP06 - Debt Service'!H$24,'H-32A-WP06 - Debt Service'!H$27/12,0)),"-")</f>
        <v>0</v>
      </c>
      <c r="K150" s="269">
        <f>IFERROR(IF(-SUM(K$20:K149)+K$15&lt;0.000001,0,IF($C150&gt;='H-32A-WP06 - Debt Service'!I$24,'H-32A-WP06 - Debt Service'!I$27/12,0)),"-")</f>
        <v>0</v>
      </c>
      <c r="L150" s="269">
        <f>IFERROR(IF(-SUM(L$20:L149)+L$15&lt;0.000001,0,IF($C150&gt;='H-32A-WP06 - Debt Service'!J$24,'H-32A-WP06 - Debt Service'!J$27/12,0)),"-")</f>
        <v>0</v>
      </c>
      <c r="M150" s="269">
        <f>IFERROR(IF(-SUM(M$20:M149)+M$15&lt;0.000001,0,IF($C150&gt;='H-32A-WP06 - Debt Service'!L$24,'H-32A-WP06 - Debt Service'!L$27/12,0)),"-")</f>
        <v>0</v>
      </c>
      <c r="N150" s="269">
        <v>0</v>
      </c>
      <c r="O150" s="269">
        <v>0</v>
      </c>
      <c r="P150" s="269">
        <v>0</v>
      </c>
      <c r="Q150" s="269">
        <f>IFERROR(IF(-SUM(Q$20:Q149)+Q$15&lt;0.000001,0,IF($C150&gt;='H-32A-WP06 - Debt Service'!#REF!,'H-32A-WP06 - Debt Service'!#REF!/12,0)),"-")</f>
        <v>0</v>
      </c>
      <c r="R150" s="269"/>
      <c r="S150" s="269"/>
      <c r="T150" s="269"/>
      <c r="U150" s="269"/>
      <c r="V150" s="269"/>
      <c r="X150" s="260">
        <f t="shared" si="9"/>
        <v>2033</v>
      </c>
      <c r="Y150" s="281">
        <f t="shared" si="11"/>
        <v>48884</v>
      </c>
      <c r="Z150" s="281"/>
      <c r="AA150" s="269">
        <f>IFERROR(IF(-SUM(AA$20:AA149)+AA$15&lt;0.000001,0,IF($C150&gt;='H-32A-WP06 - Debt Service'!X$24,'H-32A-WP06 - Debt Service'!X$27/12,0)),"-")</f>
        <v>0</v>
      </c>
      <c r="AB150" s="269">
        <f>IFERROR(IF(-SUM(AB$20:AB149)+AB$15&lt;0.000001,0,IF($C150&gt;='H-32A-WP06 - Debt Service'!Y$24,'H-32A-WP06 - Debt Service'!Y$27/12,0)),"-")</f>
        <v>0</v>
      </c>
      <c r="AC150" s="269">
        <f>IFERROR(IF(-SUM(AC$20:AC149)+AC$15&lt;0.000001,0,IF($C150&gt;='H-32A-WP06 - Debt Service'!Z$24,'H-32A-WP06 - Debt Service'!Z$27/12,0)),"-")</f>
        <v>0</v>
      </c>
      <c r="AD150" s="269">
        <f>IFERROR(IF(-SUM(AD$20:AD149)+AD$15&lt;0.000001,0,IF($C150&gt;='H-32A-WP06 - Debt Service'!AA$24,'H-32A-WP06 - Debt Service'!AA$27/12,0)),"-")</f>
        <v>0</v>
      </c>
      <c r="AE150" s="269">
        <f>IFERROR(IF(-SUM(AE$20:AE149)+AE$15&lt;0.000001,0,IF($C150&gt;='H-32A-WP06 - Debt Service'!AB$24,'H-32A-WP06 - Debt Service'!AB$27/12,0)),"-")</f>
        <v>0</v>
      </c>
      <c r="AF150" s="269">
        <f>IFERROR(IF(-SUM(AF$20:AF149)+AF$15&lt;0.000001,0,IF($C150&gt;='H-32A-WP06 - Debt Service'!AC$24,'H-32A-WP06 - Debt Service'!AC$27/12,0)),"-")</f>
        <v>0</v>
      </c>
      <c r="AG150" s="269">
        <f>IFERROR(IF(-SUM(AG$20:AG149)+AG$15&lt;0.000001,0,IF($C150&gt;='H-32A-WP06 - Debt Service'!AD$24,'H-32A-WP06 - Debt Service'!AD$27/12,0)),"-")</f>
        <v>0</v>
      </c>
      <c r="AH150" s="269">
        <f>IFERROR(IF(-SUM(AH$20:AH149)+AH$15&lt;0.000001,0,IF($C150&gt;='H-32A-WP06 - Debt Service'!AE$24,'H-32A-WP06 - Debt Service'!AE$27/12,0)),"-")</f>
        <v>0</v>
      </c>
      <c r="AI150" s="269">
        <f>IFERROR(IF(-SUM(AI$20:AI149)+AI$15&lt;0.000001,0,IF($C150&gt;='H-32A-WP06 - Debt Service'!AF$24,'H-32A-WP06 - Debt Service'!AF$27/12,0)),"-")</f>
        <v>0</v>
      </c>
      <c r="AJ150" s="269">
        <f>IFERROR(IF(-SUM(AJ$20:AJ149)+AJ$15&lt;0.000001,0,IF($C150&gt;='H-32A-WP06 - Debt Service'!AG$24,'H-32A-WP06 - Debt Service'!AG$27/12,0)),"-")</f>
        <v>0</v>
      </c>
    </row>
    <row r="151" spans="2:36" hidden="1">
      <c r="B151" s="260">
        <f t="shared" si="8"/>
        <v>2033</v>
      </c>
      <c r="C151" s="281">
        <f t="shared" si="10"/>
        <v>48914</v>
      </c>
      <c r="D151" s="281"/>
      <c r="E151" s="269">
        <f>IFERROR(IF(-SUM(E$20:E150)+E$15&lt;0.000001,0,IF($C151&gt;='H-32A-WP06 - Debt Service'!C$24,'H-32A-WP06 - Debt Service'!C$27/12,0)),"-")</f>
        <v>0</v>
      </c>
      <c r="F151" s="269">
        <f>IFERROR(IF(-SUM(F$20:F150)+F$15&lt;0.000001,0,IF($C151&gt;='H-32A-WP06 - Debt Service'!D$24,'H-32A-WP06 - Debt Service'!D$27/12,0)),"-")</f>
        <v>0</v>
      </c>
      <c r="G151" s="269">
        <f>IFERROR(IF(-SUM(G$20:G150)+G$15&lt;0.000001,0,IF($C151&gt;='H-32A-WP06 - Debt Service'!E$24,'H-32A-WP06 - Debt Service'!E$27/12,0)),"-")</f>
        <v>0</v>
      </c>
      <c r="H151" s="269">
        <f>IFERROR(IF(-SUM(H$20:H150)+H$15&lt;0.000001,0,IF($C151&gt;='H-32A-WP06 - Debt Service'!F$24,'H-32A-WP06 - Debt Service'!F$27/12,0)),"-")</f>
        <v>0</v>
      </c>
      <c r="I151" s="269">
        <f>IFERROR(IF(-SUM(I$20:I150)+I$15&lt;0.000001,0,IF($C151&gt;='H-32A-WP06 - Debt Service'!G$24,'H-32A-WP06 - Debt Service'!#REF!/12,0)),"-")</f>
        <v>0</v>
      </c>
      <c r="J151" s="269">
        <f>IFERROR(IF(-SUM(J$20:J150)+J$15&lt;0.000001,0,IF($C151&gt;='H-32A-WP06 - Debt Service'!H$24,'H-32A-WP06 - Debt Service'!H$27/12,0)),"-")</f>
        <v>0</v>
      </c>
      <c r="K151" s="269">
        <f>IFERROR(IF(-SUM(K$20:K150)+K$15&lt;0.000001,0,IF($C151&gt;='H-32A-WP06 - Debt Service'!I$24,'H-32A-WP06 - Debt Service'!I$27/12,0)),"-")</f>
        <v>0</v>
      </c>
      <c r="L151" s="269">
        <f>IFERROR(IF(-SUM(L$20:L150)+L$15&lt;0.000001,0,IF($C151&gt;='H-32A-WP06 - Debt Service'!J$24,'H-32A-WP06 - Debt Service'!J$27/12,0)),"-")</f>
        <v>0</v>
      </c>
      <c r="M151" s="269">
        <f>IFERROR(IF(-SUM(M$20:M150)+M$15&lt;0.000001,0,IF($C151&gt;='H-32A-WP06 - Debt Service'!L$24,'H-32A-WP06 - Debt Service'!L$27/12,0)),"-")</f>
        <v>0</v>
      </c>
      <c r="N151" s="269">
        <v>0</v>
      </c>
      <c r="O151" s="269">
        <v>0</v>
      </c>
      <c r="P151" s="269">
        <v>0</v>
      </c>
      <c r="Q151" s="269">
        <f>IFERROR(IF(-SUM(Q$20:Q150)+Q$15&lt;0.000001,0,IF($C151&gt;='H-32A-WP06 - Debt Service'!#REF!,'H-32A-WP06 - Debt Service'!#REF!/12,0)),"-")</f>
        <v>0</v>
      </c>
      <c r="R151" s="269"/>
      <c r="S151" s="269"/>
      <c r="T151" s="269"/>
      <c r="U151" s="269"/>
      <c r="V151" s="269"/>
      <c r="X151" s="260">
        <f t="shared" si="9"/>
        <v>2033</v>
      </c>
      <c r="Y151" s="281">
        <f t="shared" si="11"/>
        <v>48914</v>
      </c>
      <c r="Z151" s="281"/>
      <c r="AA151" s="269">
        <f>IFERROR(IF(-SUM(AA$20:AA150)+AA$15&lt;0.000001,0,IF($C151&gt;='H-32A-WP06 - Debt Service'!X$24,'H-32A-WP06 - Debt Service'!X$27/12,0)),"-")</f>
        <v>0</v>
      </c>
      <c r="AB151" s="269">
        <f>IFERROR(IF(-SUM(AB$20:AB150)+AB$15&lt;0.000001,0,IF($C151&gt;='H-32A-WP06 - Debt Service'!Y$24,'H-32A-WP06 - Debt Service'!Y$27/12,0)),"-")</f>
        <v>0</v>
      </c>
      <c r="AC151" s="269">
        <f>IFERROR(IF(-SUM(AC$20:AC150)+AC$15&lt;0.000001,0,IF($C151&gt;='H-32A-WP06 - Debt Service'!Z$24,'H-32A-WP06 - Debt Service'!Z$27/12,0)),"-")</f>
        <v>0</v>
      </c>
      <c r="AD151" s="269">
        <f>IFERROR(IF(-SUM(AD$20:AD150)+AD$15&lt;0.000001,0,IF($C151&gt;='H-32A-WP06 - Debt Service'!AA$24,'H-32A-WP06 - Debt Service'!AA$27/12,0)),"-")</f>
        <v>0</v>
      </c>
      <c r="AE151" s="269">
        <f>IFERROR(IF(-SUM(AE$20:AE150)+AE$15&lt;0.000001,0,IF($C151&gt;='H-32A-WP06 - Debt Service'!AB$24,'H-32A-WP06 - Debt Service'!AB$27/12,0)),"-")</f>
        <v>0</v>
      </c>
      <c r="AF151" s="269">
        <f>IFERROR(IF(-SUM(AF$20:AF150)+AF$15&lt;0.000001,0,IF($C151&gt;='H-32A-WP06 - Debt Service'!AC$24,'H-32A-WP06 - Debt Service'!AC$27/12,0)),"-")</f>
        <v>0</v>
      </c>
      <c r="AG151" s="269">
        <f>IFERROR(IF(-SUM(AG$20:AG150)+AG$15&lt;0.000001,0,IF($C151&gt;='H-32A-WP06 - Debt Service'!AD$24,'H-32A-WP06 - Debt Service'!AD$27/12,0)),"-")</f>
        <v>0</v>
      </c>
      <c r="AH151" s="269">
        <f>IFERROR(IF(-SUM(AH$20:AH150)+AH$15&lt;0.000001,0,IF($C151&gt;='H-32A-WP06 - Debt Service'!AE$24,'H-32A-WP06 - Debt Service'!AE$27/12,0)),"-")</f>
        <v>0</v>
      </c>
      <c r="AI151" s="269">
        <f>IFERROR(IF(-SUM(AI$20:AI150)+AI$15&lt;0.000001,0,IF($C151&gt;='H-32A-WP06 - Debt Service'!AF$24,'H-32A-WP06 - Debt Service'!AF$27/12,0)),"-")</f>
        <v>0</v>
      </c>
      <c r="AJ151" s="269">
        <f>IFERROR(IF(-SUM(AJ$20:AJ150)+AJ$15&lt;0.000001,0,IF($C151&gt;='H-32A-WP06 - Debt Service'!AG$24,'H-32A-WP06 - Debt Service'!AG$27/12,0)),"-")</f>
        <v>0</v>
      </c>
    </row>
    <row r="152" spans="2:36" hidden="1">
      <c r="B152" s="260">
        <f t="shared" si="8"/>
        <v>2034</v>
      </c>
      <c r="C152" s="281">
        <f t="shared" si="10"/>
        <v>48945</v>
      </c>
      <c r="D152" s="281"/>
      <c r="E152" s="269">
        <f>IFERROR(IF(-SUM(E$20:E151)+E$15&lt;0.000001,0,IF($C152&gt;='H-32A-WP06 - Debt Service'!C$24,'H-32A-WP06 - Debt Service'!C$27/12,0)),"-")</f>
        <v>0</v>
      </c>
      <c r="F152" s="269">
        <f>IFERROR(IF(-SUM(F$20:F151)+F$15&lt;0.000001,0,IF($C152&gt;='H-32A-WP06 - Debt Service'!D$24,'H-32A-WP06 - Debt Service'!D$27/12,0)),"-")</f>
        <v>0</v>
      </c>
      <c r="G152" s="269">
        <f>IFERROR(IF(-SUM(G$20:G151)+G$15&lt;0.000001,0,IF($C152&gt;='H-32A-WP06 - Debt Service'!E$24,'H-32A-WP06 - Debt Service'!E$27/12,0)),"-")</f>
        <v>0</v>
      </c>
      <c r="H152" s="269">
        <f>IFERROR(IF(-SUM(H$20:H151)+H$15&lt;0.000001,0,IF($C152&gt;='H-32A-WP06 - Debt Service'!F$24,'H-32A-WP06 - Debt Service'!F$27/12,0)),"-")</f>
        <v>0</v>
      </c>
      <c r="I152" s="269">
        <f>IFERROR(IF(-SUM(I$20:I151)+I$15&lt;0.000001,0,IF($C152&gt;='H-32A-WP06 - Debt Service'!G$24,'H-32A-WP06 - Debt Service'!#REF!/12,0)),"-")</f>
        <v>0</v>
      </c>
      <c r="J152" s="269">
        <f>IFERROR(IF(-SUM(J$20:J151)+J$15&lt;0.000001,0,IF($C152&gt;='H-32A-WP06 - Debt Service'!H$24,'H-32A-WP06 - Debt Service'!H$27/12,0)),"-")</f>
        <v>0</v>
      </c>
      <c r="K152" s="269">
        <f>IFERROR(IF(-SUM(K$20:K151)+K$15&lt;0.000001,0,IF($C152&gt;='H-32A-WP06 - Debt Service'!I$24,'H-32A-WP06 - Debt Service'!I$27/12,0)),"-")</f>
        <v>0</v>
      </c>
      <c r="L152" s="269">
        <f>IFERROR(IF(-SUM(L$20:L151)+L$15&lt;0.000001,0,IF($C152&gt;='H-32A-WP06 - Debt Service'!J$24,'H-32A-WP06 - Debt Service'!J$27/12,0)),"-")</f>
        <v>0</v>
      </c>
      <c r="M152" s="269">
        <f>IFERROR(IF(-SUM(M$20:M151)+M$15&lt;0.000001,0,IF($C152&gt;='H-32A-WP06 - Debt Service'!L$24,'H-32A-WP06 - Debt Service'!L$27/12,0)),"-")</f>
        <v>0</v>
      </c>
      <c r="N152" s="269">
        <v>0</v>
      </c>
      <c r="O152" s="269">
        <v>0</v>
      </c>
      <c r="P152" s="269">
        <v>0</v>
      </c>
      <c r="Q152" s="269">
        <f>IFERROR(IF(-SUM(Q$20:Q151)+Q$15&lt;0.000001,0,IF($C152&gt;='H-32A-WP06 - Debt Service'!#REF!,'H-32A-WP06 - Debt Service'!#REF!/12,0)),"-")</f>
        <v>0</v>
      </c>
      <c r="R152" s="269"/>
      <c r="S152" s="269"/>
      <c r="T152" s="269"/>
      <c r="U152" s="269"/>
      <c r="V152" s="269"/>
      <c r="X152" s="260">
        <f t="shared" si="9"/>
        <v>2034</v>
      </c>
      <c r="Y152" s="281">
        <f t="shared" si="11"/>
        <v>48945</v>
      </c>
      <c r="Z152" s="281"/>
      <c r="AA152" s="269">
        <f>IFERROR(IF(-SUM(AA$20:AA151)+AA$15&lt;0.000001,0,IF($C152&gt;='H-32A-WP06 - Debt Service'!X$24,'H-32A-WP06 - Debt Service'!X$27/12,0)),"-")</f>
        <v>0</v>
      </c>
      <c r="AB152" s="269">
        <f>IFERROR(IF(-SUM(AB$20:AB151)+AB$15&lt;0.000001,0,IF($C152&gt;='H-32A-WP06 - Debt Service'!Y$24,'H-32A-WP06 - Debt Service'!Y$27/12,0)),"-")</f>
        <v>0</v>
      </c>
      <c r="AC152" s="269">
        <f>IFERROR(IF(-SUM(AC$20:AC151)+AC$15&lt;0.000001,0,IF($C152&gt;='H-32A-WP06 - Debt Service'!Z$24,'H-32A-WP06 - Debt Service'!Z$27/12,0)),"-")</f>
        <v>0</v>
      </c>
      <c r="AD152" s="269">
        <f>IFERROR(IF(-SUM(AD$20:AD151)+AD$15&lt;0.000001,0,IF($C152&gt;='H-32A-WP06 - Debt Service'!AA$24,'H-32A-WP06 - Debt Service'!AA$27/12,0)),"-")</f>
        <v>0</v>
      </c>
      <c r="AE152" s="269">
        <f>IFERROR(IF(-SUM(AE$20:AE151)+AE$15&lt;0.000001,0,IF($C152&gt;='H-32A-WP06 - Debt Service'!AB$24,'H-32A-WP06 - Debt Service'!AB$27/12,0)),"-")</f>
        <v>0</v>
      </c>
      <c r="AF152" s="269">
        <f>IFERROR(IF(-SUM(AF$20:AF151)+AF$15&lt;0.000001,0,IF($C152&gt;='H-32A-WP06 - Debt Service'!AC$24,'H-32A-WP06 - Debt Service'!AC$27/12,0)),"-")</f>
        <v>0</v>
      </c>
      <c r="AG152" s="269">
        <f>IFERROR(IF(-SUM(AG$20:AG151)+AG$15&lt;0.000001,0,IF($C152&gt;='H-32A-WP06 - Debt Service'!AD$24,'H-32A-WP06 - Debt Service'!AD$27/12,0)),"-")</f>
        <v>0</v>
      </c>
      <c r="AH152" s="269">
        <f>IFERROR(IF(-SUM(AH$20:AH151)+AH$15&lt;0.000001,0,IF($C152&gt;='H-32A-WP06 - Debt Service'!AE$24,'H-32A-WP06 - Debt Service'!AE$27/12,0)),"-")</f>
        <v>0</v>
      </c>
      <c r="AI152" s="269">
        <f>IFERROR(IF(-SUM(AI$20:AI151)+AI$15&lt;0.000001,0,IF($C152&gt;='H-32A-WP06 - Debt Service'!AF$24,'H-32A-WP06 - Debt Service'!AF$27/12,0)),"-")</f>
        <v>0</v>
      </c>
      <c r="AJ152" s="269">
        <f>IFERROR(IF(-SUM(AJ$20:AJ151)+AJ$15&lt;0.000001,0,IF($C152&gt;='H-32A-WP06 - Debt Service'!AG$24,'H-32A-WP06 - Debt Service'!AG$27/12,0)),"-")</f>
        <v>0</v>
      </c>
    </row>
    <row r="153" spans="2:36" hidden="1">
      <c r="B153" s="260">
        <f t="shared" si="8"/>
        <v>2034</v>
      </c>
      <c r="C153" s="281">
        <f t="shared" si="10"/>
        <v>48976</v>
      </c>
      <c r="D153" s="281"/>
      <c r="E153" s="269">
        <f>IFERROR(IF(-SUM(E$20:E152)+E$15&lt;0.000001,0,IF($C153&gt;='H-32A-WP06 - Debt Service'!C$24,'H-32A-WP06 - Debt Service'!C$27/12,0)),"-")</f>
        <v>0</v>
      </c>
      <c r="F153" s="269">
        <f>IFERROR(IF(-SUM(F$20:F152)+F$15&lt;0.000001,0,IF($C153&gt;='H-32A-WP06 - Debt Service'!D$24,'H-32A-WP06 - Debt Service'!D$27/12,0)),"-")</f>
        <v>0</v>
      </c>
      <c r="G153" s="269">
        <f>IFERROR(IF(-SUM(G$20:G152)+G$15&lt;0.000001,0,IF($C153&gt;='H-32A-WP06 - Debt Service'!E$24,'H-32A-WP06 - Debt Service'!E$27/12,0)),"-")</f>
        <v>0</v>
      </c>
      <c r="H153" s="269">
        <f>IFERROR(IF(-SUM(H$20:H152)+H$15&lt;0.000001,0,IF($C153&gt;='H-32A-WP06 - Debt Service'!F$24,'H-32A-WP06 - Debt Service'!F$27/12,0)),"-")</f>
        <v>0</v>
      </c>
      <c r="I153" s="269">
        <f>IFERROR(IF(-SUM(I$20:I152)+I$15&lt;0.000001,0,IF($C153&gt;='H-32A-WP06 - Debt Service'!G$24,'H-32A-WP06 - Debt Service'!#REF!/12,0)),"-")</f>
        <v>0</v>
      </c>
      <c r="J153" s="269">
        <f>IFERROR(IF(-SUM(J$20:J152)+J$15&lt;0.000001,0,IF($C153&gt;='H-32A-WP06 - Debt Service'!H$24,'H-32A-WP06 - Debt Service'!H$27/12,0)),"-")</f>
        <v>0</v>
      </c>
      <c r="K153" s="269">
        <f>IFERROR(IF(-SUM(K$20:K152)+K$15&lt;0.000001,0,IF($C153&gt;='H-32A-WP06 - Debt Service'!I$24,'H-32A-WP06 - Debt Service'!I$27/12,0)),"-")</f>
        <v>0</v>
      </c>
      <c r="L153" s="269">
        <f>IFERROR(IF(-SUM(L$20:L152)+L$15&lt;0.000001,0,IF($C153&gt;='H-32A-WP06 - Debt Service'!J$24,'H-32A-WP06 - Debt Service'!J$27/12,0)),"-")</f>
        <v>0</v>
      </c>
      <c r="M153" s="269">
        <f>IFERROR(IF(-SUM(M$20:M152)+M$15&lt;0.000001,0,IF($C153&gt;='H-32A-WP06 - Debt Service'!L$24,'H-32A-WP06 - Debt Service'!L$27/12,0)),"-")</f>
        <v>0</v>
      </c>
      <c r="N153" s="269">
        <v>0</v>
      </c>
      <c r="O153" s="269">
        <v>0</v>
      </c>
      <c r="P153" s="269">
        <v>0</v>
      </c>
      <c r="Q153" s="269">
        <f>IFERROR(IF(-SUM(Q$20:Q152)+Q$15&lt;0.000001,0,IF($C153&gt;='H-32A-WP06 - Debt Service'!#REF!,'H-32A-WP06 - Debt Service'!#REF!/12,0)),"-")</f>
        <v>0</v>
      </c>
      <c r="R153" s="269"/>
      <c r="S153" s="269"/>
      <c r="T153" s="269"/>
      <c r="U153" s="269"/>
      <c r="V153" s="269"/>
      <c r="X153" s="260">
        <f t="shared" si="9"/>
        <v>2034</v>
      </c>
      <c r="Y153" s="281">
        <f t="shared" si="11"/>
        <v>48976</v>
      </c>
      <c r="Z153" s="281"/>
      <c r="AA153" s="269">
        <f>IFERROR(IF(-SUM(AA$20:AA152)+AA$15&lt;0.000001,0,IF($C153&gt;='H-32A-WP06 - Debt Service'!X$24,'H-32A-WP06 - Debt Service'!X$27/12,0)),"-")</f>
        <v>0</v>
      </c>
      <c r="AB153" s="269">
        <f>IFERROR(IF(-SUM(AB$20:AB152)+AB$15&lt;0.000001,0,IF($C153&gt;='H-32A-WP06 - Debt Service'!Y$24,'H-32A-WP06 - Debt Service'!Y$27/12,0)),"-")</f>
        <v>0</v>
      </c>
      <c r="AC153" s="269">
        <f>IFERROR(IF(-SUM(AC$20:AC152)+AC$15&lt;0.000001,0,IF($C153&gt;='H-32A-WP06 - Debt Service'!Z$24,'H-32A-WP06 - Debt Service'!Z$27/12,0)),"-")</f>
        <v>0</v>
      </c>
      <c r="AD153" s="269">
        <f>IFERROR(IF(-SUM(AD$20:AD152)+AD$15&lt;0.000001,0,IF($C153&gt;='H-32A-WP06 - Debt Service'!AA$24,'H-32A-WP06 - Debt Service'!AA$27/12,0)),"-")</f>
        <v>0</v>
      </c>
      <c r="AE153" s="269">
        <f>IFERROR(IF(-SUM(AE$20:AE152)+AE$15&lt;0.000001,0,IF($C153&gt;='H-32A-WP06 - Debt Service'!AB$24,'H-32A-WP06 - Debt Service'!AB$27/12,0)),"-")</f>
        <v>0</v>
      </c>
      <c r="AF153" s="269">
        <f>IFERROR(IF(-SUM(AF$20:AF152)+AF$15&lt;0.000001,0,IF($C153&gt;='H-32A-WP06 - Debt Service'!AC$24,'H-32A-WP06 - Debt Service'!AC$27/12,0)),"-")</f>
        <v>0</v>
      </c>
      <c r="AG153" s="269">
        <f>IFERROR(IF(-SUM(AG$20:AG152)+AG$15&lt;0.000001,0,IF($C153&gt;='H-32A-WP06 - Debt Service'!AD$24,'H-32A-WP06 - Debt Service'!AD$27/12,0)),"-")</f>
        <v>0</v>
      </c>
      <c r="AH153" s="269">
        <f>IFERROR(IF(-SUM(AH$20:AH152)+AH$15&lt;0.000001,0,IF($C153&gt;='H-32A-WP06 - Debt Service'!AE$24,'H-32A-WP06 - Debt Service'!AE$27/12,0)),"-")</f>
        <v>0</v>
      </c>
      <c r="AI153" s="269">
        <f>IFERROR(IF(-SUM(AI$20:AI152)+AI$15&lt;0.000001,0,IF($C153&gt;='H-32A-WP06 - Debt Service'!AF$24,'H-32A-WP06 - Debt Service'!AF$27/12,0)),"-")</f>
        <v>0</v>
      </c>
      <c r="AJ153" s="269">
        <f>IFERROR(IF(-SUM(AJ$20:AJ152)+AJ$15&lt;0.000001,0,IF($C153&gt;='H-32A-WP06 - Debt Service'!AG$24,'H-32A-WP06 - Debt Service'!AG$27/12,0)),"-")</f>
        <v>0</v>
      </c>
    </row>
    <row r="154" spans="2:36" hidden="1">
      <c r="B154" s="260">
        <f t="shared" si="8"/>
        <v>2034</v>
      </c>
      <c r="C154" s="281">
        <f t="shared" si="10"/>
        <v>49004</v>
      </c>
      <c r="D154" s="281"/>
      <c r="E154" s="269">
        <f>IFERROR(IF(-SUM(E$20:E153)+E$15&lt;0.000001,0,IF($C154&gt;='H-32A-WP06 - Debt Service'!C$24,'H-32A-WP06 - Debt Service'!C$27/12,0)),"-")</f>
        <v>0</v>
      </c>
      <c r="F154" s="269">
        <f>IFERROR(IF(-SUM(F$20:F153)+F$15&lt;0.000001,0,IF($C154&gt;='H-32A-WP06 - Debt Service'!D$24,'H-32A-WP06 - Debt Service'!D$27/12,0)),"-")</f>
        <v>0</v>
      </c>
      <c r="G154" s="269">
        <f>IFERROR(IF(-SUM(G$20:G153)+G$15&lt;0.000001,0,IF($C154&gt;='H-32A-WP06 - Debt Service'!E$24,'H-32A-WP06 - Debt Service'!E$27/12,0)),"-")</f>
        <v>0</v>
      </c>
      <c r="H154" s="269">
        <f>IFERROR(IF(-SUM(H$20:H153)+H$15&lt;0.000001,0,IF($C154&gt;='H-32A-WP06 - Debt Service'!F$24,'H-32A-WP06 - Debt Service'!F$27/12,0)),"-")</f>
        <v>0</v>
      </c>
      <c r="I154" s="269">
        <f>IFERROR(IF(-SUM(I$20:I153)+I$15&lt;0.000001,0,IF($C154&gt;='H-32A-WP06 - Debt Service'!G$24,'H-32A-WP06 - Debt Service'!#REF!/12,0)),"-")</f>
        <v>0</v>
      </c>
      <c r="J154" s="269">
        <f>IFERROR(IF(-SUM(J$20:J153)+J$15&lt;0.000001,0,IF($C154&gt;='H-32A-WP06 - Debt Service'!H$24,'H-32A-WP06 - Debt Service'!H$27/12,0)),"-")</f>
        <v>0</v>
      </c>
      <c r="K154" s="269">
        <f>IFERROR(IF(-SUM(K$20:K153)+K$15&lt;0.000001,0,IF($C154&gt;='H-32A-WP06 - Debt Service'!I$24,'H-32A-WP06 - Debt Service'!I$27/12,0)),"-")</f>
        <v>0</v>
      </c>
      <c r="L154" s="269">
        <f>IFERROR(IF(-SUM(L$20:L153)+L$15&lt;0.000001,0,IF($C154&gt;='H-32A-WP06 - Debt Service'!J$24,'H-32A-WP06 - Debt Service'!J$27/12,0)),"-")</f>
        <v>0</v>
      </c>
      <c r="M154" s="269">
        <f>IFERROR(IF(-SUM(M$20:M153)+M$15&lt;0.000001,0,IF($C154&gt;='H-32A-WP06 - Debt Service'!L$24,'H-32A-WP06 - Debt Service'!L$27/12,0)),"-")</f>
        <v>0</v>
      </c>
      <c r="N154" s="269">
        <v>0</v>
      </c>
      <c r="O154" s="269">
        <v>0</v>
      </c>
      <c r="P154" s="269">
        <v>0</v>
      </c>
      <c r="Q154" s="269">
        <f>IFERROR(IF(-SUM(Q$20:Q153)+Q$15&lt;0.000001,0,IF($C154&gt;='H-32A-WP06 - Debt Service'!#REF!,'H-32A-WP06 - Debt Service'!#REF!/12,0)),"-")</f>
        <v>0</v>
      </c>
      <c r="R154" s="269"/>
      <c r="S154" s="269"/>
      <c r="T154" s="269"/>
      <c r="U154" s="269"/>
      <c r="V154" s="269"/>
      <c r="X154" s="260">
        <f t="shared" si="9"/>
        <v>2034</v>
      </c>
      <c r="Y154" s="281">
        <f t="shared" si="11"/>
        <v>49004</v>
      </c>
      <c r="Z154" s="281"/>
      <c r="AA154" s="269">
        <f>IFERROR(IF(-SUM(AA$20:AA153)+AA$15&lt;0.000001,0,IF($C154&gt;='H-32A-WP06 - Debt Service'!X$24,'H-32A-WP06 - Debt Service'!X$27/12,0)),"-")</f>
        <v>0</v>
      </c>
      <c r="AB154" s="269">
        <f>IFERROR(IF(-SUM(AB$20:AB153)+AB$15&lt;0.000001,0,IF($C154&gt;='H-32A-WP06 - Debt Service'!Y$24,'H-32A-WP06 - Debt Service'!Y$27/12,0)),"-")</f>
        <v>0</v>
      </c>
      <c r="AC154" s="269">
        <f>IFERROR(IF(-SUM(AC$20:AC153)+AC$15&lt;0.000001,0,IF($C154&gt;='H-32A-WP06 - Debt Service'!Z$24,'H-32A-WP06 - Debt Service'!Z$27/12,0)),"-")</f>
        <v>0</v>
      </c>
      <c r="AD154" s="269">
        <f>IFERROR(IF(-SUM(AD$20:AD153)+AD$15&lt;0.000001,0,IF($C154&gt;='H-32A-WP06 - Debt Service'!AA$24,'H-32A-WP06 - Debt Service'!AA$27/12,0)),"-")</f>
        <v>0</v>
      </c>
      <c r="AE154" s="269">
        <f>IFERROR(IF(-SUM(AE$20:AE153)+AE$15&lt;0.000001,0,IF($C154&gt;='H-32A-WP06 - Debt Service'!AB$24,'H-32A-WP06 - Debt Service'!AB$27/12,0)),"-")</f>
        <v>0</v>
      </c>
      <c r="AF154" s="269">
        <f>IFERROR(IF(-SUM(AF$20:AF153)+AF$15&lt;0.000001,0,IF($C154&gt;='H-32A-WP06 - Debt Service'!AC$24,'H-32A-WP06 - Debt Service'!AC$27/12,0)),"-")</f>
        <v>0</v>
      </c>
      <c r="AG154" s="269">
        <f>IFERROR(IF(-SUM(AG$20:AG153)+AG$15&lt;0.000001,0,IF($C154&gt;='H-32A-WP06 - Debt Service'!AD$24,'H-32A-WP06 - Debt Service'!AD$27/12,0)),"-")</f>
        <v>0</v>
      </c>
      <c r="AH154" s="269">
        <f>IFERROR(IF(-SUM(AH$20:AH153)+AH$15&lt;0.000001,0,IF($C154&gt;='H-32A-WP06 - Debt Service'!AE$24,'H-32A-WP06 - Debt Service'!AE$27/12,0)),"-")</f>
        <v>0</v>
      </c>
      <c r="AI154" s="269">
        <f>IFERROR(IF(-SUM(AI$20:AI153)+AI$15&lt;0.000001,0,IF($C154&gt;='H-32A-WP06 - Debt Service'!AF$24,'H-32A-WP06 - Debt Service'!AF$27/12,0)),"-")</f>
        <v>0</v>
      </c>
      <c r="AJ154" s="269">
        <f>IFERROR(IF(-SUM(AJ$20:AJ153)+AJ$15&lt;0.000001,0,IF($C154&gt;='H-32A-WP06 - Debt Service'!AG$24,'H-32A-WP06 - Debt Service'!AG$27/12,0)),"-")</f>
        <v>0</v>
      </c>
    </row>
    <row r="155" spans="2:36" hidden="1">
      <c r="B155" s="260">
        <f t="shared" si="8"/>
        <v>2034</v>
      </c>
      <c r="C155" s="281">
        <f t="shared" si="10"/>
        <v>49035</v>
      </c>
      <c r="D155" s="281"/>
      <c r="E155" s="269">
        <f>IFERROR(IF(-SUM(E$20:E154)+E$15&lt;0.000001,0,IF($C155&gt;='H-32A-WP06 - Debt Service'!C$24,'H-32A-WP06 - Debt Service'!C$27/12,0)),"-")</f>
        <v>0</v>
      </c>
      <c r="F155" s="269">
        <f>IFERROR(IF(-SUM(F$20:F154)+F$15&lt;0.000001,0,IF($C155&gt;='H-32A-WP06 - Debt Service'!D$24,'H-32A-WP06 - Debt Service'!D$27/12,0)),"-")</f>
        <v>0</v>
      </c>
      <c r="G155" s="269">
        <f>IFERROR(IF(-SUM(G$20:G154)+G$15&lt;0.000001,0,IF($C155&gt;='H-32A-WP06 - Debt Service'!E$24,'H-32A-WP06 - Debt Service'!E$27/12,0)),"-")</f>
        <v>0</v>
      </c>
      <c r="H155" s="269">
        <f>IFERROR(IF(-SUM(H$20:H154)+H$15&lt;0.000001,0,IF($C155&gt;='H-32A-WP06 - Debt Service'!F$24,'H-32A-WP06 - Debt Service'!F$27/12,0)),"-")</f>
        <v>0</v>
      </c>
      <c r="I155" s="269">
        <f>IFERROR(IF(-SUM(I$20:I154)+I$15&lt;0.000001,0,IF($C155&gt;='H-32A-WP06 - Debt Service'!G$24,'H-32A-WP06 - Debt Service'!#REF!/12,0)),"-")</f>
        <v>0</v>
      </c>
      <c r="J155" s="269">
        <f>IFERROR(IF(-SUM(J$20:J154)+J$15&lt;0.000001,0,IF($C155&gt;='H-32A-WP06 - Debt Service'!H$24,'H-32A-WP06 - Debt Service'!H$27/12,0)),"-")</f>
        <v>0</v>
      </c>
      <c r="K155" s="269">
        <f>IFERROR(IF(-SUM(K$20:K154)+K$15&lt;0.000001,0,IF($C155&gt;='H-32A-WP06 - Debt Service'!I$24,'H-32A-WP06 - Debt Service'!I$27/12,0)),"-")</f>
        <v>0</v>
      </c>
      <c r="L155" s="269">
        <f>IFERROR(IF(-SUM(L$20:L154)+L$15&lt;0.000001,0,IF($C155&gt;='H-32A-WP06 - Debt Service'!J$24,'H-32A-WP06 - Debt Service'!J$27/12,0)),"-")</f>
        <v>0</v>
      </c>
      <c r="M155" s="269">
        <f>IFERROR(IF(-SUM(M$20:M154)+M$15&lt;0.000001,0,IF($C155&gt;='H-32A-WP06 - Debt Service'!L$24,'H-32A-WP06 - Debt Service'!L$27/12,0)),"-")</f>
        <v>0</v>
      </c>
      <c r="N155" s="269">
        <v>0</v>
      </c>
      <c r="O155" s="269">
        <v>0</v>
      </c>
      <c r="P155" s="269">
        <v>0</v>
      </c>
      <c r="Q155" s="269">
        <f>IFERROR(IF(-SUM(Q$20:Q154)+Q$15&lt;0.000001,0,IF($C155&gt;='H-32A-WP06 - Debt Service'!#REF!,'H-32A-WP06 - Debt Service'!#REF!/12,0)),"-")</f>
        <v>0</v>
      </c>
      <c r="R155" s="269"/>
      <c r="S155" s="269"/>
      <c r="T155" s="269"/>
      <c r="U155" s="269"/>
      <c r="V155" s="269"/>
      <c r="X155" s="260">
        <f t="shared" si="9"/>
        <v>2034</v>
      </c>
      <c r="Y155" s="281">
        <f t="shared" si="11"/>
        <v>49035</v>
      </c>
      <c r="Z155" s="281"/>
      <c r="AA155" s="269">
        <f>IFERROR(IF(-SUM(AA$20:AA154)+AA$15&lt;0.000001,0,IF($C155&gt;='H-32A-WP06 - Debt Service'!X$24,'H-32A-WP06 - Debt Service'!X$27/12,0)),"-")</f>
        <v>0</v>
      </c>
      <c r="AB155" s="269">
        <f>IFERROR(IF(-SUM(AB$20:AB154)+AB$15&lt;0.000001,0,IF($C155&gt;='H-32A-WP06 - Debt Service'!Y$24,'H-32A-WP06 - Debt Service'!Y$27/12,0)),"-")</f>
        <v>0</v>
      </c>
      <c r="AC155" s="269">
        <f>IFERROR(IF(-SUM(AC$20:AC154)+AC$15&lt;0.000001,0,IF($C155&gt;='H-32A-WP06 - Debt Service'!Z$24,'H-32A-WP06 - Debt Service'!Z$27/12,0)),"-")</f>
        <v>0</v>
      </c>
      <c r="AD155" s="269">
        <f>IFERROR(IF(-SUM(AD$20:AD154)+AD$15&lt;0.000001,0,IF($C155&gt;='H-32A-WP06 - Debt Service'!AA$24,'H-32A-WP06 - Debt Service'!AA$27/12,0)),"-")</f>
        <v>0</v>
      </c>
      <c r="AE155" s="269">
        <f>IFERROR(IF(-SUM(AE$20:AE154)+AE$15&lt;0.000001,0,IF($C155&gt;='H-32A-WP06 - Debt Service'!AB$24,'H-32A-WP06 - Debt Service'!AB$27/12,0)),"-")</f>
        <v>0</v>
      </c>
      <c r="AF155" s="269">
        <f>IFERROR(IF(-SUM(AF$20:AF154)+AF$15&lt;0.000001,0,IF($C155&gt;='H-32A-WP06 - Debt Service'!AC$24,'H-32A-WP06 - Debt Service'!AC$27/12,0)),"-")</f>
        <v>0</v>
      </c>
      <c r="AG155" s="269">
        <f>IFERROR(IF(-SUM(AG$20:AG154)+AG$15&lt;0.000001,0,IF($C155&gt;='H-32A-WP06 - Debt Service'!AD$24,'H-32A-WP06 - Debt Service'!AD$27/12,0)),"-")</f>
        <v>0</v>
      </c>
      <c r="AH155" s="269">
        <f>IFERROR(IF(-SUM(AH$20:AH154)+AH$15&lt;0.000001,0,IF($C155&gt;='H-32A-WP06 - Debt Service'!AE$24,'H-32A-WP06 - Debt Service'!AE$27/12,0)),"-")</f>
        <v>0</v>
      </c>
      <c r="AI155" s="269">
        <f>IFERROR(IF(-SUM(AI$20:AI154)+AI$15&lt;0.000001,0,IF($C155&gt;='H-32A-WP06 - Debt Service'!AF$24,'H-32A-WP06 - Debt Service'!AF$27/12,0)),"-")</f>
        <v>0</v>
      </c>
      <c r="AJ155" s="269">
        <f>IFERROR(IF(-SUM(AJ$20:AJ154)+AJ$15&lt;0.000001,0,IF($C155&gt;='H-32A-WP06 - Debt Service'!AG$24,'H-32A-WP06 - Debt Service'!AG$27/12,0)),"-")</f>
        <v>0</v>
      </c>
    </row>
    <row r="156" spans="2:36" hidden="1">
      <c r="B156" s="260">
        <f t="shared" si="8"/>
        <v>2034</v>
      </c>
      <c r="C156" s="281">
        <f t="shared" si="10"/>
        <v>49065</v>
      </c>
      <c r="D156" s="281"/>
      <c r="E156" s="269">
        <f>IFERROR(IF(-SUM(E$20:E155)+E$15&lt;0.000001,0,IF($C156&gt;='H-32A-WP06 - Debt Service'!C$24,'H-32A-WP06 - Debt Service'!C$27/12,0)),"-")</f>
        <v>0</v>
      </c>
      <c r="F156" s="269">
        <f>IFERROR(IF(-SUM(F$20:F155)+F$15&lt;0.000001,0,IF($C156&gt;='H-32A-WP06 - Debt Service'!D$24,'H-32A-WP06 - Debt Service'!D$27/12,0)),"-")</f>
        <v>0</v>
      </c>
      <c r="G156" s="269">
        <f>IFERROR(IF(-SUM(G$20:G155)+G$15&lt;0.000001,0,IF($C156&gt;='H-32A-WP06 - Debt Service'!E$24,'H-32A-WP06 - Debt Service'!E$27/12,0)),"-")</f>
        <v>0</v>
      </c>
      <c r="H156" s="269">
        <f>IFERROR(IF(-SUM(H$20:H155)+H$15&lt;0.000001,0,IF($C156&gt;='H-32A-WP06 - Debt Service'!F$24,'H-32A-WP06 - Debt Service'!F$27/12,0)),"-")</f>
        <v>0</v>
      </c>
      <c r="I156" s="269">
        <f>IFERROR(IF(-SUM(I$20:I155)+I$15&lt;0.000001,0,IF($C156&gt;='H-32A-WP06 - Debt Service'!G$24,'H-32A-WP06 - Debt Service'!#REF!/12,0)),"-")</f>
        <v>0</v>
      </c>
      <c r="J156" s="269">
        <f>IFERROR(IF(-SUM(J$20:J155)+J$15&lt;0.000001,0,IF($C156&gt;='H-32A-WP06 - Debt Service'!H$24,'H-32A-WP06 - Debt Service'!H$27/12,0)),"-")</f>
        <v>0</v>
      </c>
      <c r="K156" s="269">
        <f>IFERROR(IF(-SUM(K$20:K155)+K$15&lt;0.000001,0,IF($C156&gt;='H-32A-WP06 - Debt Service'!I$24,'H-32A-WP06 - Debt Service'!I$27/12,0)),"-")</f>
        <v>0</v>
      </c>
      <c r="L156" s="269">
        <f>IFERROR(IF(-SUM(L$20:L155)+L$15&lt;0.000001,0,IF($C156&gt;='H-32A-WP06 - Debt Service'!J$24,'H-32A-WP06 - Debt Service'!J$27/12,0)),"-")</f>
        <v>0</v>
      </c>
      <c r="M156" s="269">
        <f>IFERROR(IF(-SUM(M$20:M155)+M$15&lt;0.000001,0,IF($C156&gt;='H-32A-WP06 - Debt Service'!L$24,'H-32A-WP06 - Debt Service'!L$27/12,0)),"-")</f>
        <v>0</v>
      </c>
      <c r="N156" s="269">
        <v>0</v>
      </c>
      <c r="O156" s="269">
        <v>0</v>
      </c>
      <c r="P156" s="269">
        <v>0</v>
      </c>
      <c r="Q156" s="269">
        <f>IFERROR(IF(-SUM(Q$20:Q155)+Q$15&lt;0.000001,0,IF($C156&gt;='H-32A-WP06 - Debt Service'!#REF!,'H-32A-WP06 - Debt Service'!#REF!/12,0)),"-")</f>
        <v>0</v>
      </c>
      <c r="R156" s="269"/>
      <c r="S156" s="269"/>
      <c r="T156" s="269"/>
      <c r="U156" s="269"/>
      <c r="V156" s="269"/>
      <c r="X156" s="260">
        <f t="shared" si="9"/>
        <v>2034</v>
      </c>
      <c r="Y156" s="281">
        <f t="shared" si="11"/>
        <v>49065</v>
      </c>
      <c r="Z156" s="281"/>
      <c r="AA156" s="269">
        <f>IFERROR(IF(-SUM(AA$20:AA155)+AA$15&lt;0.000001,0,IF($C156&gt;='H-32A-WP06 - Debt Service'!X$24,'H-32A-WP06 - Debt Service'!X$27/12,0)),"-")</f>
        <v>0</v>
      </c>
      <c r="AB156" s="269">
        <f>IFERROR(IF(-SUM(AB$20:AB155)+AB$15&lt;0.000001,0,IF($C156&gt;='H-32A-WP06 - Debt Service'!Y$24,'H-32A-WP06 - Debt Service'!Y$27/12,0)),"-")</f>
        <v>0</v>
      </c>
      <c r="AC156" s="269">
        <f>IFERROR(IF(-SUM(AC$20:AC155)+AC$15&lt;0.000001,0,IF($C156&gt;='H-32A-WP06 - Debt Service'!Z$24,'H-32A-WP06 - Debt Service'!Z$27/12,0)),"-")</f>
        <v>0</v>
      </c>
      <c r="AD156" s="269">
        <f>IFERROR(IF(-SUM(AD$20:AD155)+AD$15&lt;0.000001,0,IF($C156&gt;='H-32A-WP06 - Debt Service'!AA$24,'H-32A-WP06 - Debt Service'!AA$27/12,0)),"-")</f>
        <v>0</v>
      </c>
      <c r="AE156" s="269">
        <f>IFERROR(IF(-SUM(AE$20:AE155)+AE$15&lt;0.000001,0,IF($C156&gt;='H-32A-WP06 - Debt Service'!AB$24,'H-32A-WP06 - Debt Service'!AB$27/12,0)),"-")</f>
        <v>0</v>
      </c>
      <c r="AF156" s="269">
        <f>IFERROR(IF(-SUM(AF$20:AF155)+AF$15&lt;0.000001,0,IF($C156&gt;='H-32A-WP06 - Debt Service'!AC$24,'H-32A-WP06 - Debt Service'!AC$27/12,0)),"-")</f>
        <v>0</v>
      </c>
      <c r="AG156" s="269">
        <f>IFERROR(IF(-SUM(AG$20:AG155)+AG$15&lt;0.000001,0,IF($C156&gt;='H-32A-WP06 - Debt Service'!AD$24,'H-32A-WP06 - Debt Service'!AD$27/12,0)),"-")</f>
        <v>0</v>
      </c>
      <c r="AH156" s="269">
        <f>IFERROR(IF(-SUM(AH$20:AH155)+AH$15&lt;0.000001,0,IF($C156&gt;='H-32A-WP06 - Debt Service'!AE$24,'H-32A-WP06 - Debt Service'!AE$27/12,0)),"-")</f>
        <v>0</v>
      </c>
      <c r="AI156" s="269">
        <f>IFERROR(IF(-SUM(AI$20:AI155)+AI$15&lt;0.000001,0,IF($C156&gt;='H-32A-WP06 - Debt Service'!AF$24,'H-32A-WP06 - Debt Service'!AF$27/12,0)),"-")</f>
        <v>0</v>
      </c>
      <c r="AJ156" s="269">
        <f>IFERROR(IF(-SUM(AJ$20:AJ155)+AJ$15&lt;0.000001,0,IF($C156&gt;='H-32A-WP06 - Debt Service'!AG$24,'H-32A-WP06 - Debt Service'!AG$27/12,0)),"-")</f>
        <v>0</v>
      </c>
    </row>
    <row r="157" spans="2:36" hidden="1">
      <c r="B157" s="260">
        <f t="shared" si="8"/>
        <v>2034</v>
      </c>
      <c r="C157" s="281">
        <f t="shared" si="10"/>
        <v>49096</v>
      </c>
      <c r="D157" s="281"/>
      <c r="E157" s="269">
        <f>IFERROR(IF(-SUM(E$20:E156)+E$15&lt;0.000001,0,IF($C157&gt;='H-32A-WP06 - Debt Service'!C$24,'H-32A-WP06 - Debt Service'!C$27/12,0)),"-")</f>
        <v>0</v>
      </c>
      <c r="F157" s="269">
        <f>IFERROR(IF(-SUM(F$20:F156)+F$15&lt;0.000001,0,IF($C157&gt;='H-32A-WP06 - Debt Service'!D$24,'H-32A-WP06 - Debt Service'!D$27/12,0)),"-")</f>
        <v>0</v>
      </c>
      <c r="G157" s="269">
        <f>IFERROR(IF(-SUM(G$20:G156)+G$15&lt;0.000001,0,IF($C157&gt;='H-32A-WP06 - Debt Service'!E$24,'H-32A-WP06 - Debt Service'!E$27/12,0)),"-")</f>
        <v>0</v>
      </c>
      <c r="H157" s="269">
        <f>IFERROR(IF(-SUM(H$20:H156)+H$15&lt;0.000001,0,IF($C157&gt;='H-32A-WP06 - Debt Service'!F$24,'H-32A-WP06 - Debt Service'!F$27/12,0)),"-")</f>
        <v>0</v>
      </c>
      <c r="I157" s="269">
        <f>IFERROR(IF(-SUM(I$20:I156)+I$15&lt;0.000001,0,IF($C157&gt;='H-32A-WP06 - Debt Service'!G$24,'H-32A-WP06 - Debt Service'!#REF!/12,0)),"-")</f>
        <v>0</v>
      </c>
      <c r="J157" s="269">
        <f>IFERROR(IF(-SUM(J$20:J156)+J$15&lt;0.000001,0,IF($C157&gt;='H-32A-WP06 - Debt Service'!H$24,'H-32A-WP06 - Debt Service'!H$27/12,0)),"-")</f>
        <v>0</v>
      </c>
      <c r="K157" s="269">
        <f>IFERROR(IF(-SUM(K$20:K156)+K$15&lt;0.000001,0,IF($C157&gt;='H-32A-WP06 - Debt Service'!I$24,'H-32A-WP06 - Debt Service'!I$27/12,0)),"-")</f>
        <v>0</v>
      </c>
      <c r="L157" s="269">
        <f>IFERROR(IF(-SUM(L$20:L156)+L$15&lt;0.000001,0,IF($C157&gt;='H-32A-WP06 - Debt Service'!J$24,'H-32A-WP06 - Debt Service'!J$27/12,0)),"-")</f>
        <v>0</v>
      </c>
      <c r="M157" s="269">
        <f>IFERROR(IF(-SUM(M$20:M156)+M$15&lt;0.000001,0,IF($C157&gt;='H-32A-WP06 - Debt Service'!L$24,'H-32A-WP06 - Debt Service'!L$27/12,0)),"-")</f>
        <v>0</v>
      </c>
      <c r="N157" s="269">
        <v>0</v>
      </c>
      <c r="O157" s="269">
        <v>0</v>
      </c>
      <c r="P157" s="269">
        <v>0</v>
      </c>
      <c r="Q157" s="269">
        <f>IFERROR(IF(-SUM(Q$20:Q156)+Q$15&lt;0.000001,0,IF($C157&gt;='H-32A-WP06 - Debt Service'!#REF!,'H-32A-WP06 - Debt Service'!#REF!/12,0)),"-")</f>
        <v>0</v>
      </c>
      <c r="R157" s="269"/>
      <c r="S157" s="269"/>
      <c r="T157" s="269"/>
      <c r="U157" s="269"/>
      <c r="V157" s="269"/>
      <c r="X157" s="260">
        <f t="shared" si="9"/>
        <v>2034</v>
      </c>
      <c r="Y157" s="281">
        <f t="shared" si="11"/>
        <v>49096</v>
      </c>
      <c r="Z157" s="281"/>
      <c r="AA157" s="269">
        <f>IFERROR(IF(-SUM(AA$20:AA156)+AA$15&lt;0.000001,0,IF($C157&gt;='H-32A-WP06 - Debt Service'!X$24,'H-32A-WP06 - Debt Service'!X$27/12,0)),"-")</f>
        <v>0</v>
      </c>
      <c r="AB157" s="269">
        <f>IFERROR(IF(-SUM(AB$20:AB156)+AB$15&lt;0.000001,0,IF($C157&gt;='H-32A-WP06 - Debt Service'!Y$24,'H-32A-WP06 - Debt Service'!Y$27/12,0)),"-")</f>
        <v>0</v>
      </c>
      <c r="AC157" s="269">
        <f>IFERROR(IF(-SUM(AC$20:AC156)+AC$15&lt;0.000001,0,IF($C157&gt;='H-32A-WP06 - Debt Service'!Z$24,'H-32A-WP06 - Debt Service'!Z$27/12,0)),"-")</f>
        <v>0</v>
      </c>
      <c r="AD157" s="269">
        <f>IFERROR(IF(-SUM(AD$20:AD156)+AD$15&lt;0.000001,0,IF($C157&gt;='H-32A-WP06 - Debt Service'!AA$24,'H-32A-WP06 - Debt Service'!AA$27/12,0)),"-")</f>
        <v>0</v>
      </c>
      <c r="AE157" s="269">
        <f>IFERROR(IF(-SUM(AE$20:AE156)+AE$15&lt;0.000001,0,IF($C157&gt;='H-32A-WP06 - Debt Service'!AB$24,'H-32A-WP06 - Debt Service'!AB$27/12,0)),"-")</f>
        <v>0</v>
      </c>
      <c r="AF157" s="269">
        <f>IFERROR(IF(-SUM(AF$20:AF156)+AF$15&lt;0.000001,0,IF($C157&gt;='H-32A-WP06 - Debt Service'!AC$24,'H-32A-WP06 - Debt Service'!AC$27/12,0)),"-")</f>
        <v>0</v>
      </c>
      <c r="AG157" s="269">
        <f>IFERROR(IF(-SUM(AG$20:AG156)+AG$15&lt;0.000001,0,IF($C157&gt;='H-32A-WP06 - Debt Service'!AD$24,'H-32A-WP06 - Debt Service'!AD$27/12,0)),"-")</f>
        <v>0</v>
      </c>
      <c r="AH157" s="269">
        <f>IFERROR(IF(-SUM(AH$20:AH156)+AH$15&lt;0.000001,0,IF($C157&gt;='H-32A-WP06 - Debt Service'!AE$24,'H-32A-WP06 - Debt Service'!AE$27/12,0)),"-")</f>
        <v>0</v>
      </c>
      <c r="AI157" s="269">
        <f>IFERROR(IF(-SUM(AI$20:AI156)+AI$15&lt;0.000001,0,IF($C157&gt;='H-32A-WP06 - Debt Service'!AF$24,'H-32A-WP06 - Debt Service'!AF$27/12,0)),"-")</f>
        <v>0</v>
      </c>
      <c r="AJ157" s="269">
        <f>IFERROR(IF(-SUM(AJ$20:AJ156)+AJ$15&lt;0.000001,0,IF($C157&gt;='H-32A-WP06 - Debt Service'!AG$24,'H-32A-WP06 - Debt Service'!AG$27/12,0)),"-")</f>
        <v>0</v>
      </c>
    </row>
    <row r="158" spans="2:36" hidden="1">
      <c r="B158" s="260">
        <f t="shared" si="8"/>
        <v>2034</v>
      </c>
      <c r="C158" s="281">
        <f t="shared" si="10"/>
        <v>49126</v>
      </c>
      <c r="D158" s="281"/>
      <c r="E158" s="269">
        <f>IFERROR(IF(-SUM(E$20:E157)+E$15&lt;0.000001,0,IF($C158&gt;='H-32A-WP06 - Debt Service'!C$24,'H-32A-WP06 - Debt Service'!C$27/12,0)),"-")</f>
        <v>0</v>
      </c>
      <c r="F158" s="269">
        <f>IFERROR(IF(-SUM(F$20:F157)+F$15&lt;0.000001,0,IF($C158&gt;='H-32A-WP06 - Debt Service'!D$24,'H-32A-WP06 - Debt Service'!D$27/12,0)),"-")</f>
        <v>0</v>
      </c>
      <c r="G158" s="269">
        <f>IFERROR(IF(-SUM(G$20:G157)+G$15&lt;0.000001,0,IF($C158&gt;='H-32A-WP06 - Debt Service'!E$24,'H-32A-WP06 - Debt Service'!E$27/12,0)),"-")</f>
        <v>0</v>
      </c>
      <c r="H158" s="269">
        <f>IFERROR(IF(-SUM(H$20:H157)+H$15&lt;0.000001,0,IF($C158&gt;='H-32A-WP06 - Debt Service'!F$24,'H-32A-WP06 - Debt Service'!F$27/12,0)),"-")</f>
        <v>0</v>
      </c>
      <c r="I158" s="269">
        <f>IFERROR(IF(-SUM(I$20:I157)+I$15&lt;0.000001,0,IF($C158&gt;='H-32A-WP06 - Debt Service'!G$24,'H-32A-WP06 - Debt Service'!#REF!/12,0)),"-")</f>
        <v>0</v>
      </c>
      <c r="J158" s="269">
        <f>IFERROR(IF(-SUM(J$20:J157)+J$15&lt;0.000001,0,IF($C158&gt;='H-32A-WP06 - Debt Service'!H$24,'H-32A-WP06 - Debt Service'!H$27/12,0)),"-")</f>
        <v>0</v>
      </c>
      <c r="K158" s="269">
        <f>IFERROR(IF(-SUM(K$20:K157)+K$15&lt;0.000001,0,IF($C158&gt;='H-32A-WP06 - Debt Service'!I$24,'H-32A-WP06 - Debt Service'!I$27/12,0)),"-")</f>
        <v>0</v>
      </c>
      <c r="L158" s="269">
        <f>IFERROR(IF(-SUM(L$20:L157)+L$15&lt;0.000001,0,IF($C158&gt;='H-32A-WP06 - Debt Service'!J$24,'H-32A-WP06 - Debt Service'!J$27/12,0)),"-")</f>
        <v>0</v>
      </c>
      <c r="M158" s="269">
        <f>IFERROR(IF(-SUM(M$20:M157)+M$15&lt;0.000001,0,IF($C158&gt;='H-32A-WP06 - Debt Service'!L$24,'H-32A-WP06 - Debt Service'!L$27/12,0)),"-")</f>
        <v>0</v>
      </c>
      <c r="N158" s="269">
        <v>0</v>
      </c>
      <c r="O158" s="269">
        <v>0</v>
      </c>
      <c r="P158" s="269">
        <v>0</v>
      </c>
      <c r="Q158" s="269">
        <f>IFERROR(IF(-SUM(Q$20:Q157)+Q$15&lt;0.000001,0,IF($C158&gt;='H-32A-WP06 - Debt Service'!#REF!,'H-32A-WP06 - Debt Service'!#REF!/12,0)),"-")</f>
        <v>0</v>
      </c>
      <c r="R158" s="269"/>
      <c r="S158" s="269"/>
      <c r="T158" s="269"/>
      <c r="U158" s="269"/>
      <c r="V158" s="269"/>
      <c r="X158" s="260">
        <f t="shared" si="9"/>
        <v>2034</v>
      </c>
      <c r="Y158" s="281">
        <f t="shared" si="11"/>
        <v>49126</v>
      </c>
      <c r="Z158" s="281"/>
      <c r="AA158" s="269">
        <f>IFERROR(IF(-SUM(AA$20:AA157)+AA$15&lt;0.000001,0,IF($C158&gt;='H-32A-WP06 - Debt Service'!X$24,'H-32A-WP06 - Debt Service'!X$27/12,0)),"-")</f>
        <v>0</v>
      </c>
      <c r="AB158" s="269">
        <f>IFERROR(IF(-SUM(AB$20:AB157)+AB$15&lt;0.000001,0,IF($C158&gt;='H-32A-WP06 - Debt Service'!Y$24,'H-32A-WP06 - Debt Service'!Y$27/12,0)),"-")</f>
        <v>0</v>
      </c>
      <c r="AC158" s="269">
        <f>IFERROR(IF(-SUM(AC$20:AC157)+AC$15&lt;0.000001,0,IF($C158&gt;='H-32A-WP06 - Debt Service'!Z$24,'H-32A-WP06 - Debt Service'!Z$27/12,0)),"-")</f>
        <v>0</v>
      </c>
      <c r="AD158" s="269">
        <f>IFERROR(IF(-SUM(AD$20:AD157)+AD$15&lt;0.000001,0,IF($C158&gt;='H-32A-WP06 - Debt Service'!AA$24,'H-32A-WP06 - Debt Service'!AA$27/12,0)),"-")</f>
        <v>0</v>
      </c>
      <c r="AE158" s="269">
        <f>IFERROR(IF(-SUM(AE$20:AE157)+AE$15&lt;0.000001,0,IF($C158&gt;='H-32A-WP06 - Debt Service'!AB$24,'H-32A-WP06 - Debt Service'!AB$27/12,0)),"-")</f>
        <v>0</v>
      </c>
      <c r="AF158" s="269">
        <f>IFERROR(IF(-SUM(AF$20:AF157)+AF$15&lt;0.000001,0,IF($C158&gt;='H-32A-WP06 - Debt Service'!AC$24,'H-32A-WP06 - Debt Service'!AC$27/12,0)),"-")</f>
        <v>0</v>
      </c>
      <c r="AG158" s="269">
        <f>IFERROR(IF(-SUM(AG$20:AG157)+AG$15&lt;0.000001,0,IF($C158&gt;='H-32A-WP06 - Debt Service'!AD$24,'H-32A-WP06 - Debt Service'!AD$27/12,0)),"-")</f>
        <v>0</v>
      </c>
      <c r="AH158" s="269">
        <f>IFERROR(IF(-SUM(AH$20:AH157)+AH$15&lt;0.000001,0,IF($C158&gt;='H-32A-WP06 - Debt Service'!AE$24,'H-32A-WP06 - Debt Service'!AE$27/12,0)),"-")</f>
        <v>0</v>
      </c>
      <c r="AI158" s="269">
        <f>IFERROR(IF(-SUM(AI$20:AI157)+AI$15&lt;0.000001,0,IF($C158&gt;='H-32A-WP06 - Debt Service'!AF$24,'H-32A-WP06 - Debt Service'!AF$27/12,0)),"-")</f>
        <v>0</v>
      </c>
      <c r="AJ158" s="269">
        <f>IFERROR(IF(-SUM(AJ$20:AJ157)+AJ$15&lt;0.000001,0,IF($C158&gt;='H-32A-WP06 - Debt Service'!AG$24,'H-32A-WP06 - Debt Service'!AG$27/12,0)),"-")</f>
        <v>0</v>
      </c>
    </row>
    <row r="159" spans="2:36" hidden="1">
      <c r="B159" s="260">
        <f t="shared" si="8"/>
        <v>2034</v>
      </c>
      <c r="C159" s="281">
        <f t="shared" si="10"/>
        <v>49157</v>
      </c>
      <c r="D159" s="281"/>
      <c r="E159" s="269">
        <f>IFERROR(IF(-SUM(E$20:E158)+E$15&lt;0.000001,0,IF($C159&gt;='H-32A-WP06 - Debt Service'!C$24,'H-32A-WP06 - Debt Service'!C$27/12,0)),"-")</f>
        <v>0</v>
      </c>
      <c r="F159" s="269">
        <f>IFERROR(IF(-SUM(F$20:F158)+F$15&lt;0.000001,0,IF($C159&gt;='H-32A-WP06 - Debt Service'!D$24,'H-32A-WP06 - Debt Service'!D$27/12,0)),"-")</f>
        <v>0</v>
      </c>
      <c r="G159" s="269">
        <f>IFERROR(IF(-SUM(G$20:G158)+G$15&lt;0.000001,0,IF($C159&gt;='H-32A-WP06 - Debt Service'!E$24,'H-32A-WP06 - Debt Service'!E$27/12,0)),"-")</f>
        <v>0</v>
      </c>
      <c r="H159" s="269">
        <f>IFERROR(IF(-SUM(H$20:H158)+H$15&lt;0.000001,0,IF($C159&gt;='H-32A-WP06 - Debt Service'!F$24,'H-32A-WP06 - Debt Service'!F$27/12,0)),"-")</f>
        <v>0</v>
      </c>
      <c r="I159" s="269">
        <f>IFERROR(IF(-SUM(I$20:I158)+I$15&lt;0.000001,0,IF($C159&gt;='H-32A-WP06 - Debt Service'!G$24,'H-32A-WP06 - Debt Service'!#REF!/12,0)),"-")</f>
        <v>0</v>
      </c>
      <c r="J159" s="269">
        <f>IFERROR(IF(-SUM(J$20:J158)+J$15&lt;0.000001,0,IF($C159&gt;='H-32A-WP06 - Debt Service'!H$24,'H-32A-WP06 - Debt Service'!H$27/12,0)),"-")</f>
        <v>0</v>
      </c>
      <c r="K159" s="269">
        <f>IFERROR(IF(-SUM(K$20:K158)+K$15&lt;0.000001,0,IF($C159&gt;='H-32A-WP06 - Debt Service'!I$24,'H-32A-WP06 - Debt Service'!I$27/12,0)),"-")</f>
        <v>0</v>
      </c>
      <c r="L159" s="269">
        <f>IFERROR(IF(-SUM(L$20:L158)+L$15&lt;0.000001,0,IF($C159&gt;='H-32A-WP06 - Debt Service'!J$24,'H-32A-WP06 - Debt Service'!J$27/12,0)),"-")</f>
        <v>0</v>
      </c>
      <c r="M159" s="269">
        <f>IFERROR(IF(-SUM(M$20:M158)+M$15&lt;0.000001,0,IF($C159&gt;='H-32A-WP06 - Debt Service'!L$24,'H-32A-WP06 - Debt Service'!L$27/12,0)),"-")</f>
        <v>0</v>
      </c>
      <c r="N159" s="269">
        <v>0</v>
      </c>
      <c r="O159" s="269">
        <v>0</v>
      </c>
      <c r="P159" s="269">
        <v>0</v>
      </c>
      <c r="Q159" s="269">
        <f>IFERROR(IF(-SUM(Q$20:Q158)+Q$15&lt;0.000001,0,IF($C159&gt;='H-32A-WP06 - Debt Service'!#REF!,'H-32A-WP06 - Debt Service'!#REF!/12,0)),"-")</f>
        <v>0</v>
      </c>
      <c r="R159" s="269"/>
      <c r="S159" s="269"/>
      <c r="T159" s="269"/>
      <c r="U159" s="269"/>
      <c r="V159" s="269"/>
      <c r="X159" s="260">
        <f t="shared" si="9"/>
        <v>2034</v>
      </c>
      <c r="Y159" s="281">
        <f t="shared" si="11"/>
        <v>49157</v>
      </c>
      <c r="Z159" s="281"/>
      <c r="AA159" s="269">
        <f>IFERROR(IF(-SUM(AA$20:AA158)+AA$15&lt;0.000001,0,IF($C159&gt;='H-32A-WP06 - Debt Service'!X$24,'H-32A-WP06 - Debt Service'!X$27/12,0)),"-")</f>
        <v>0</v>
      </c>
      <c r="AB159" s="269">
        <f>IFERROR(IF(-SUM(AB$20:AB158)+AB$15&lt;0.000001,0,IF($C159&gt;='H-32A-WP06 - Debt Service'!Y$24,'H-32A-WP06 - Debt Service'!Y$27/12,0)),"-")</f>
        <v>0</v>
      </c>
      <c r="AC159" s="269">
        <f>IFERROR(IF(-SUM(AC$20:AC158)+AC$15&lt;0.000001,0,IF($C159&gt;='H-32A-WP06 - Debt Service'!Z$24,'H-32A-WP06 - Debt Service'!Z$27/12,0)),"-")</f>
        <v>0</v>
      </c>
      <c r="AD159" s="269">
        <f>IFERROR(IF(-SUM(AD$20:AD158)+AD$15&lt;0.000001,0,IF($C159&gt;='H-32A-WP06 - Debt Service'!AA$24,'H-32A-WP06 - Debt Service'!AA$27/12,0)),"-")</f>
        <v>0</v>
      </c>
      <c r="AE159" s="269">
        <f>IFERROR(IF(-SUM(AE$20:AE158)+AE$15&lt;0.000001,0,IF($C159&gt;='H-32A-WP06 - Debt Service'!AB$24,'H-32A-WP06 - Debt Service'!AB$27/12,0)),"-")</f>
        <v>0</v>
      </c>
      <c r="AF159" s="269">
        <f>IFERROR(IF(-SUM(AF$20:AF158)+AF$15&lt;0.000001,0,IF($C159&gt;='H-32A-WP06 - Debt Service'!AC$24,'H-32A-WP06 - Debt Service'!AC$27/12,0)),"-")</f>
        <v>0</v>
      </c>
      <c r="AG159" s="269">
        <f>IFERROR(IF(-SUM(AG$20:AG158)+AG$15&lt;0.000001,0,IF($C159&gt;='H-32A-WP06 - Debt Service'!AD$24,'H-32A-WP06 - Debt Service'!AD$27/12,0)),"-")</f>
        <v>0</v>
      </c>
      <c r="AH159" s="269">
        <f>IFERROR(IF(-SUM(AH$20:AH158)+AH$15&lt;0.000001,0,IF($C159&gt;='H-32A-WP06 - Debt Service'!AE$24,'H-32A-WP06 - Debt Service'!AE$27/12,0)),"-")</f>
        <v>0</v>
      </c>
      <c r="AI159" s="269">
        <f>IFERROR(IF(-SUM(AI$20:AI158)+AI$15&lt;0.000001,0,IF($C159&gt;='H-32A-WP06 - Debt Service'!AF$24,'H-32A-WP06 - Debt Service'!AF$27/12,0)),"-")</f>
        <v>0</v>
      </c>
      <c r="AJ159" s="269">
        <f>IFERROR(IF(-SUM(AJ$20:AJ158)+AJ$15&lt;0.000001,0,IF($C159&gt;='H-32A-WP06 - Debt Service'!AG$24,'H-32A-WP06 - Debt Service'!AG$27/12,0)),"-")</f>
        <v>0</v>
      </c>
    </row>
    <row r="160" spans="2:36" hidden="1">
      <c r="B160" s="260">
        <f t="shared" si="8"/>
        <v>2034</v>
      </c>
      <c r="C160" s="281">
        <f t="shared" si="10"/>
        <v>49188</v>
      </c>
      <c r="D160" s="281"/>
      <c r="E160" s="269">
        <f>IFERROR(IF(-SUM(E$20:E159)+E$15&lt;0.000001,0,IF($C160&gt;='H-32A-WP06 - Debt Service'!C$24,'H-32A-WP06 - Debt Service'!C$27/12,0)),"-")</f>
        <v>0</v>
      </c>
      <c r="F160" s="269">
        <f>IFERROR(IF(-SUM(F$20:F159)+F$15&lt;0.000001,0,IF($C160&gt;='H-32A-WP06 - Debt Service'!D$24,'H-32A-WP06 - Debt Service'!D$27/12,0)),"-")</f>
        <v>0</v>
      </c>
      <c r="G160" s="269">
        <f>IFERROR(IF(-SUM(G$20:G159)+G$15&lt;0.000001,0,IF($C160&gt;='H-32A-WP06 - Debt Service'!E$24,'H-32A-WP06 - Debt Service'!E$27/12,0)),"-")</f>
        <v>0</v>
      </c>
      <c r="H160" s="269">
        <f>IFERROR(IF(-SUM(H$20:H159)+H$15&lt;0.000001,0,IF($C160&gt;='H-32A-WP06 - Debt Service'!F$24,'H-32A-WP06 - Debt Service'!F$27/12,0)),"-")</f>
        <v>0</v>
      </c>
      <c r="I160" s="269">
        <f>IFERROR(IF(-SUM(I$20:I159)+I$15&lt;0.000001,0,IF($C160&gt;='H-32A-WP06 - Debt Service'!G$24,'H-32A-WP06 - Debt Service'!#REF!/12,0)),"-")</f>
        <v>0</v>
      </c>
      <c r="J160" s="269">
        <f>IFERROR(IF(-SUM(J$20:J159)+J$15&lt;0.000001,0,IF($C160&gt;='H-32A-WP06 - Debt Service'!H$24,'H-32A-WP06 - Debt Service'!H$27/12,0)),"-")</f>
        <v>0</v>
      </c>
      <c r="K160" s="269">
        <f>IFERROR(IF(-SUM(K$20:K159)+K$15&lt;0.000001,0,IF($C160&gt;='H-32A-WP06 - Debt Service'!I$24,'H-32A-WP06 - Debt Service'!I$27/12,0)),"-")</f>
        <v>0</v>
      </c>
      <c r="L160" s="269">
        <f>IFERROR(IF(-SUM(L$20:L159)+L$15&lt;0.000001,0,IF($C160&gt;='H-32A-WP06 - Debt Service'!J$24,'H-32A-WP06 - Debt Service'!J$27/12,0)),"-")</f>
        <v>0</v>
      </c>
      <c r="M160" s="269">
        <f>IFERROR(IF(-SUM(M$20:M159)+M$15&lt;0.000001,0,IF($C160&gt;='H-32A-WP06 - Debt Service'!L$24,'H-32A-WP06 - Debt Service'!L$27/12,0)),"-")</f>
        <v>0</v>
      </c>
      <c r="N160" s="269">
        <v>0</v>
      </c>
      <c r="O160" s="269">
        <v>0</v>
      </c>
      <c r="P160" s="269">
        <v>0</v>
      </c>
      <c r="Q160" s="269">
        <f>IFERROR(IF(-SUM(Q$20:Q159)+Q$15&lt;0.000001,0,IF($C160&gt;='H-32A-WP06 - Debt Service'!#REF!,'H-32A-WP06 - Debt Service'!#REF!/12,0)),"-")</f>
        <v>0</v>
      </c>
      <c r="R160" s="269"/>
      <c r="S160" s="269"/>
      <c r="T160" s="269"/>
      <c r="U160" s="269"/>
      <c r="V160" s="269"/>
      <c r="X160" s="260">
        <f t="shared" si="9"/>
        <v>2034</v>
      </c>
      <c r="Y160" s="281">
        <f t="shared" si="11"/>
        <v>49188</v>
      </c>
      <c r="Z160" s="281"/>
      <c r="AA160" s="269">
        <f>IFERROR(IF(-SUM(AA$20:AA159)+AA$15&lt;0.000001,0,IF($C160&gt;='H-32A-WP06 - Debt Service'!X$24,'H-32A-WP06 - Debt Service'!X$27/12,0)),"-")</f>
        <v>0</v>
      </c>
      <c r="AB160" s="269">
        <f>IFERROR(IF(-SUM(AB$20:AB159)+AB$15&lt;0.000001,0,IF($C160&gt;='H-32A-WP06 - Debt Service'!Y$24,'H-32A-WP06 - Debt Service'!Y$27/12,0)),"-")</f>
        <v>0</v>
      </c>
      <c r="AC160" s="269">
        <f>IFERROR(IF(-SUM(AC$20:AC159)+AC$15&lt;0.000001,0,IF($C160&gt;='H-32A-WP06 - Debt Service'!Z$24,'H-32A-WP06 - Debt Service'!Z$27/12,0)),"-")</f>
        <v>0</v>
      </c>
      <c r="AD160" s="269">
        <f>IFERROR(IF(-SUM(AD$20:AD159)+AD$15&lt;0.000001,0,IF($C160&gt;='H-32A-WP06 - Debt Service'!AA$24,'H-32A-WP06 - Debt Service'!AA$27/12,0)),"-")</f>
        <v>0</v>
      </c>
      <c r="AE160" s="269">
        <f>IFERROR(IF(-SUM(AE$20:AE159)+AE$15&lt;0.000001,0,IF($C160&gt;='H-32A-WP06 - Debt Service'!AB$24,'H-32A-WP06 - Debt Service'!AB$27/12,0)),"-")</f>
        <v>0</v>
      </c>
      <c r="AF160" s="269">
        <f>IFERROR(IF(-SUM(AF$20:AF159)+AF$15&lt;0.000001,0,IF($C160&gt;='H-32A-WP06 - Debt Service'!AC$24,'H-32A-WP06 - Debt Service'!AC$27/12,0)),"-")</f>
        <v>0</v>
      </c>
      <c r="AG160" s="269">
        <f>IFERROR(IF(-SUM(AG$20:AG159)+AG$15&lt;0.000001,0,IF($C160&gt;='H-32A-WP06 - Debt Service'!AD$24,'H-32A-WP06 - Debt Service'!AD$27/12,0)),"-")</f>
        <v>0</v>
      </c>
      <c r="AH160" s="269">
        <f>IFERROR(IF(-SUM(AH$20:AH159)+AH$15&lt;0.000001,0,IF($C160&gt;='H-32A-WP06 - Debt Service'!AE$24,'H-32A-WP06 - Debt Service'!AE$27/12,0)),"-")</f>
        <v>0</v>
      </c>
      <c r="AI160" s="269">
        <f>IFERROR(IF(-SUM(AI$20:AI159)+AI$15&lt;0.000001,0,IF($C160&gt;='H-32A-WP06 - Debt Service'!AF$24,'H-32A-WP06 - Debt Service'!AF$27/12,0)),"-")</f>
        <v>0</v>
      </c>
      <c r="AJ160" s="269">
        <f>IFERROR(IF(-SUM(AJ$20:AJ159)+AJ$15&lt;0.000001,0,IF($C160&gt;='H-32A-WP06 - Debt Service'!AG$24,'H-32A-WP06 - Debt Service'!AG$27/12,0)),"-")</f>
        <v>0</v>
      </c>
    </row>
    <row r="161" spans="2:36" hidden="1">
      <c r="B161" s="260">
        <f t="shared" si="8"/>
        <v>2034</v>
      </c>
      <c r="C161" s="281">
        <f t="shared" si="10"/>
        <v>49218</v>
      </c>
      <c r="D161" s="281"/>
      <c r="E161" s="269">
        <f>IFERROR(IF(-SUM(E$20:E160)+E$15&lt;0.000001,0,IF($C161&gt;='H-32A-WP06 - Debt Service'!C$24,'H-32A-WP06 - Debt Service'!C$27/12,0)),"-")</f>
        <v>0</v>
      </c>
      <c r="F161" s="269">
        <f>IFERROR(IF(-SUM(F$20:F160)+F$15&lt;0.000001,0,IF($C161&gt;='H-32A-WP06 - Debt Service'!D$24,'H-32A-WP06 - Debt Service'!D$27/12,0)),"-")</f>
        <v>0</v>
      </c>
      <c r="G161" s="269">
        <f>IFERROR(IF(-SUM(G$20:G160)+G$15&lt;0.000001,0,IF($C161&gt;='H-32A-WP06 - Debt Service'!E$24,'H-32A-WP06 - Debt Service'!E$27/12,0)),"-")</f>
        <v>0</v>
      </c>
      <c r="H161" s="269">
        <f>IFERROR(IF(-SUM(H$20:H160)+H$15&lt;0.000001,0,IF($C161&gt;='H-32A-WP06 - Debt Service'!F$24,'H-32A-WP06 - Debt Service'!F$27/12,0)),"-")</f>
        <v>0</v>
      </c>
      <c r="I161" s="269">
        <f>IFERROR(IF(-SUM(I$20:I160)+I$15&lt;0.000001,0,IF($C161&gt;='H-32A-WP06 - Debt Service'!G$24,'H-32A-WP06 - Debt Service'!#REF!/12,0)),"-")</f>
        <v>0</v>
      </c>
      <c r="J161" s="269">
        <f>IFERROR(IF(-SUM(J$20:J160)+J$15&lt;0.000001,0,IF($C161&gt;='H-32A-WP06 - Debt Service'!H$24,'H-32A-WP06 - Debt Service'!H$27/12,0)),"-")</f>
        <v>0</v>
      </c>
      <c r="K161" s="269">
        <f>IFERROR(IF(-SUM(K$20:K160)+K$15&lt;0.000001,0,IF($C161&gt;='H-32A-WP06 - Debt Service'!I$24,'H-32A-WP06 - Debt Service'!I$27/12,0)),"-")</f>
        <v>0</v>
      </c>
      <c r="L161" s="269">
        <f>IFERROR(IF(-SUM(L$20:L160)+L$15&lt;0.000001,0,IF($C161&gt;='H-32A-WP06 - Debt Service'!J$24,'H-32A-WP06 - Debt Service'!J$27/12,0)),"-")</f>
        <v>0</v>
      </c>
      <c r="M161" s="269">
        <f>IFERROR(IF(-SUM(M$20:M160)+M$15&lt;0.000001,0,IF($C161&gt;='H-32A-WP06 - Debt Service'!L$24,'H-32A-WP06 - Debt Service'!L$27/12,0)),"-")</f>
        <v>0</v>
      </c>
      <c r="N161" s="269">
        <v>0</v>
      </c>
      <c r="O161" s="269">
        <v>0</v>
      </c>
      <c r="P161" s="269">
        <v>0</v>
      </c>
      <c r="Q161" s="269">
        <f>IFERROR(IF(-SUM(Q$20:Q160)+Q$15&lt;0.000001,0,IF($C161&gt;='H-32A-WP06 - Debt Service'!#REF!,'H-32A-WP06 - Debt Service'!#REF!/12,0)),"-")</f>
        <v>0</v>
      </c>
      <c r="R161" s="269"/>
      <c r="S161" s="269"/>
      <c r="T161" s="269"/>
      <c r="U161" s="269"/>
      <c r="V161" s="269"/>
      <c r="X161" s="260">
        <f t="shared" si="9"/>
        <v>2034</v>
      </c>
      <c r="Y161" s="281">
        <f t="shared" si="11"/>
        <v>49218</v>
      </c>
      <c r="Z161" s="281"/>
      <c r="AA161" s="269">
        <f>IFERROR(IF(-SUM(AA$20:AA160)+AA$15&lt;0.000001,0,IF($C161&gt;='H-32A-WP06 - Debt Service'!X$24,'H-32A-WP06 - Debt Service'!X$27/12,0)),"-")</f>
        <v>0</v>
      </c>
      <c r="AB161" s="269">
        <f>IFERROR(IF(-SUM(AB$20:AB160)+AB$15&lt;0.000001,0,IF($C161&gt;='H-32A-WP06 - Debt Service'!Y$24,'H-32A-WP06 - Debt Service'!Y$27/12,0)),"-")</f>
        <v>0</v>
      </c>
      <c r="AC161" s="269">
        <f>IFERROR(IF(-SUM(AC$20:AC160)+AC$15&lt;0.000001,0,IF($C161&gt;='H-32A-WP06 - Debt Service'!Z$24,'H-32A-WP06 - Debt Service'!Z$27/12,0)),"-")</f>
        <v>0</v>
      </c>
      <c r="AD161" s="269">
        <f>IFERROR(IF(-SUM(AD$20:AD160)+AD$15&lt;0.000001,0,IF($C161&gt;='H-32A-WP06 - Debt Service'!AA$24,'H-32A-WP06 - Debt Service'!AA$27/12,0)),"-")</f>
        <v>0</v>
      </c>
      <c r="AE161" s="269">
        <f>IFERROR(IF(-SUM(AE$20:AE160)+AE$15&lt;0.000001,0,IF($C161&gt;='H-32A-WP06 - Debt Service'!AB$24,'H-32A-WP06 - Debt Service'!AB$27/12,0)),"-")</f>
        <v>0</v>
      </c>
      <c r="AF161" s="269">
        <f>IFERROR(IF(-SUM(AF$20:AF160)+AF$15&lt;0.000001,0,IF($C161&gt;='H-32A-WP06 - Debt Service'!AC$24,'H-32A-WP06 - Debt Service'!AC$27/12,0)),"-")</f>
        <v>0</v>
      </c>
      <c r="AG161" s="269">
        <f>IFERROR(IF(-SUM(AG$20:AG160)+AG$15&lt;0.000001,0,IF($C161&gt;='H-32A-WP06 - Debt Service'!AD$24,'H-32A-WP06 - Debt Service'!AD$27/12,0)),"-")</f>
        <v>0</v>
      </c>
      <c r="AH161" s="269">
        <f>IFERROR(IF(-SUM(AH$20:AH160)+AH$15&lt;0.000001,0,IF($C161&gt;='H-32A-WP06 - Debt Service'!AE$24,'H-32A-WP06 - Debt Service'!AE$27/12,0)),"-")</f>
        <v>0</v>
      </c>
      <c r="AI161" s="269">
        <f>IFERROR(IF(-SUM(AI$20:AI160)+AI$15&lt;0.000001,0,IF($C161&gt;='H-32A-WP06 - Debt Service'!AF$24,'H-32A-WP06 - Debt Service'!AF$27/12,0)),"-")</f>
        <v>0</v>
      </c>
      <c r="AJ161" s="269">
        <f>IFERROR(IF(-SUM(AJ$20:AJ160)+AJ$15&lt;0.000001,0,IF($C161&gt;='H-32A-WP06 - Debt Service'!AG$24,'H-32A-WP06 - Debt Service'!AG$27/12,0)),"-")</f>
        <v>0</v>
      </c>
    </row>
    <row r="162" spans="2:36" hidden="1">
      <c r="B162" s="260">
        <f t="shared" si="8"/>
        <v>2034</v>
      </c>
      <c r="C162" s="281">
        <f t="shared" si="10"/>
        <v>49249</v>
      </c>
      <c r="D162" s="281"/>
      <c r="E162" s="269">
        <f>IFERROR(IF(-SUM(E$20:E161)+E$15&lt;0.000001,0,IF($C162&gt;='H-32A-WP06 - Debt Service'!C$24,'H-32A-WP06 - Debt Service'!C$27/12,0)),"-")</f>
        <v>0</v>
      </c>
      <c r="F162" s="269">
        <f>IFERROR(IF(-SUM(F$20:F161)+F$15&lt;0.000001,0,IF($C162&gt;='H-32A-WP06 - Debt Service'!D$24,'H-32A-WP06 - Debt Service'!D$27/12,0)),"-")</f>
        <v>0</v>
      </c>
      <c r="G162" s="269">
        <f>IFERROR(IF(-SUM(G$20:G161)+G$15&lt;0.000001,0,IF($C162&gt;='H-32A-WP06 - Debt Service'!E$24,'H-32A-WP06 - Debt Service'!E$27/12,0)),"-")</f>
        <v>0</v>
      </c>
      <c r="H162" s="269">
        <f>IFERROR(IF(-SUM(H$20:H161)+H$15&lt;0.000001,0,IF($C162&gt;='H-32A-WP06 - Debt Service'!F$24,'H-32A-WP06 - Debt Service'!F$27/12,0)),"-")</f>
        <v>0</v>
      </c>
      <c r="I162" s="269">
        <f>IFERROR(IF(-SUM(I$20:I161)+I$15&lt;0.000001,0,IF($C162&gt;='H-32A-WP06 - Debt Service'!G$24,'H-32A-WP06 - Debt Service'!#REF!/12,0)),"-")</f>
        <v>0</v>
      </c>
      <c r="J162" s="269">
        <f>IFERROR(IF(-SUM(J$20:J161)+J$15&lt;0.000001,0,IF($C162&gt;='H-32A-WP06 - Debt Service'!H$24,'H-32A-WP06 - Debt Service'!H$27/12,0)),"-")</f>
        <v>0</v>
      </c>
      <c r="K162" s="269">
        <f>IFERROR(IF(-SUM(K$20:K161)+K$15&lt;0.000001,0,IF($C162&gt;='H-32A-WP06 - Debt Service'!I$24,'H-32A-WP06 - Debt Service'!I$27/12,0)),"-")</f>
        <v>0</v>
      </c>
      <c r="L162" s="269">
        <f>IFERROR(IF(-SUM(L$20:L161)+L$15&lt;0.000001,0,IF($C162&gt;='H-32A-WP06 - Debt Service'!J$24,'H-32A-WP06 - Debt Service'!J$27/12,0)),"-")</f>
        <v>0</v>
      </c>
      <c r="M162" s="269">
        <f>IFERROR(IF(-SUM(M$20:M161)+M$15&lt;0.000001,0,IF($C162&gt;='H-32A-WP06 - Debt Service'!L$24,'H-32A-WP06 - Debt Service'!L$27/12,0)),"-")</f>
        <v>0</v>
      </c>
      <c r="N162" s="269">
        <v>0</v>
      </c>
      <c r="O162" s="269">
        <v>0</v>
      </c>
      <c r="P162" s="269">
        <v>0</v>
      </c>
      <c r="Q162" s="269">
        <f>IFERROR(IF(-SUM(Q$20:Q161)+Q$15&lt;0.000001,0,IF($C162&gt;='H-32A-WP06 - Debt Service'!#REF!,'H-32A-WP06 - Debt Service'!#REF!/12,0)),"-")</f>
        <v>0</v>
      </c>
      <c r="R162" s="269"/>
      <c r="S162" s="269"/>
      <c r="T162" s="269"/>
      <c r="U162" s="269"/>
      <c r="V162" s="269"/>
      <c r="X162" s="260">
        <f t="shared" si="9"/>
        <v>2034</v>
      </c>
      <c r="Y162" s="281">
        <f t="shared" si="11"/>
        <v>49249</v>
      </c>
      <c r="Z162" s="281"/>
      <c r="AA162" s="269">
        <f>IFERROR(IF(-SUM(AA$20:AA161)+AA$15&lt;0.000001,0,IF($C162&gt;='H-32A-WP06 - Debt Service'!X$24,'H-32A-WP06 - Debt Service'!X$27/12,0)),"-")</f>
        <v>0</v>
      </c>
      <c r="AB162" s="269">
        <f>IFERROR(IF(-SUM(AB$20:AB161)+AB$15&lt;0.000001,0,IF($C162&gt;='H-32A-WP06 - Debt Service'!Y$24,'H-32A-WP06 - Debt Service'!Y$27/12,0)),"-")</f>
        <v>0</v>
      </c>
      <c r="AC162" s="269">
        <f>IFERROR(IF(-SUM(AC$20:AC161)+AC$15&lt;0.000001,0,IF($C162&gt;='H-32A-WP06 - Debt Service'!Z$24,'H-32A-WP06 - Debt Service'!Z$27/12,0)),"-")</f>
        <v>0</v>
      </c>
      <c r="AD162" s="269">
        <f>IFERROR(IF(-SUM(AD$20:AD161)+AD$15&lt;0.000001,0,IF($C162&gt;='H-32A-WP06 - Debt Service'!AA$24,'H-32A-WP06 - Debt Service'!AA$27/12,0)),"-")</f>
        <v>0</v>
      </c>
      <c r="AE162" s="269">
        <f>IFERROR(IF(-SUM(AE$20:AE161)+AE$15&lt;0.000001,0,IF($C162&gt;='H-32A-WP06 - Debt Service'!AB$24,'H-32A-WP06 - Debt Service'!AB$27/12,0)),"-")</f>
        <v>0</v>
      </c>
      <c r="AF162" s="269">
        <f>IFERROR(IF(-SUM(AF$20:AF161)+AF$15&lt;0.000001,0,IF($C162&gt;='H-32A-WP06 - Debt Service'!AC$24,'H-32A-WP06 - Debt Service'!AC$27/12,0)),"-")</f>
        <v>0</v>
      </c>
      <c r="AG162" s="269">
        <f>IFERROR(IF(-SUM(AG$20:AG161)+AG$15&lt;0.000001,0,IF($C162&gt;='H-32A-WP06 - Debt Service'!AD$24,'H-32A-WP06 - Debt Service'!AD$27/12,0)),"-")</f>
        <v>0</v>
      </c>
      <c r="AH162" s="269">
        <f>IFERROR(IF(-SUM(AH$20:AH161)+AH$15&lt;0.000001,0,IF($C162&gt;='H-32A-WP06 - Debt Service'!AE$24,'H-32A-WP06 - Debt Service'!AE$27/12,0)),"-")</f>
        <v>0</v>
      </c>
      <c r="AI162" s="269">
        <f>IFERROR(IF(-SUM(AI$20:AI161)+AI$15&lt;0.000001,0,IF($C162&gt;='H-32A-WP06 - Debt Service'!AF$24,'H-32A-WP06 - Debt Service'!AF$27/12,0)),"-")</f>
        <v>0</v>
      </c>
      <c r="AJ162" s="269">
        <f>IFERROR(IF(-SUM(AJ$20:AJ161)+AJ$15&lt;0.000001,0,IF($C162&gt;='H-32A-WP06 - Debt Service'!AG$24,'H-32A-WP06 - Debt Service'!AG$27/12,0)),"-")</f>
        <v>0</v>
      </c>
    </row>
    <row r="163" spans="2:36" hidden="1">
      <c r="B163" s="260">
        <f t="shared" si="8"/>
        <v>2034</v>
      </c>
      <c r="C163" s="281">
        <f t="shared" si="10"/>
        <v>49279</v>
      </c>
      <c r="D163" s="281"/>
      <c r="E163" s="269">
        <f>IFERROR(IF(-SUM(E$20:E162)+E$15&lt;0.000001,0,IF($C163&gt;='H-32A-WP06 - Debt Service'!C$24,'H-32A-WP06 - Debt Service'!C$27/12,0)),"-")</f>
        <v>0</v>
      </c>
      <c r="F163" s="269">
        <f>IFERROR(IF(-SUM(F$20:F162)+F$15&lt;0.000001,0,IF($C163&gt;='H-32A-WP06 - Debt Service'!D$24,'H-32A-WP06 - Debt Service'!D$27/12,0)),"-")</f>
        <v>0</v>
      </c>
      <c r="G163" s="269">
        <f>IFERROR(IF(-SUM(G$20:G162)+G$15&lt;0.000001,0,IF($C163&gt;='H-32A-WP06 - Debt Service'!E$24,'H-32A-WP06 - Debt Service'!E$27/12,0)),"-")</f>
        <v>0</v>
      </c>
      <c r="H163" s="269">
        <f>IFERROR(IF(-SUM(H$20:H162)+H$15&lt;0.000001,0,IF($C163&gt;='H-32A-WP06 - Debt Service'!F$24,'H-32A-WP06 - Debt Service'!F$27/12,0)),"-")</f>
        <v>0</v>
      </c>
      <c r="I163" s="269">
        <f>IFERROR(IF(-SUM(I$20:I162)+I$15&lt;0.000001,0,IF($C163&gt;='H-32A-WP06 - Debt Service'!G$24,'H-32A-WP06 - Debt Service'!#REF!/12,0)),"-")</f>
        <v>0</v>
      </c>
      <c r="J163" s="269">
        <f>IFERROR(IF(-SUM(J$20:J162)+J$15&lt;0.000001,0,IF($C163&gt;='H-32A-WP06 - Debt Service'!H$24,'H-32A-WP06 - Debt Service'!H$27/12,0)),"-")</f>
        <v>0</v>
      </c>
      <c r="K163" s="269">
        <f>IFERROR(IF(-SUM(K$20:K162)+K$15&lt;0.000001,0,IF($C163&gt;='H-32A-WP06 - Debt Service'!I$24,'H-32A-WP06 - Debt Service'!I$27/12,0)),"-")</f>
        <v>0</v>
      </c>
      <c r="L163" s="269">
        <f>IFERROR(IF(-SUM(L$20:L162)+L$15&lt;0.000001,0,IF($C163&gt;='H-32A-WP06 - Debt Service'!J$24,'H-32A-WP06 - Debt Service'!J$27/12,0)),"-")</f>
        <v>0</v>
      </c>
      <c r="M163" s="269">
        <f>IFERROR(IF(-SUM(M$20:M162)+M$15&lt;0.000001,0,IF($C163&gt;='H-32A-WP06 - Debt Service'!L$24,'H-32A-WP06 - Debt Service'!L$27/12,0)),"-")</f>
        <v>0</v>
      </c>
      <c r="N163" s="269">
        <v>0</v>
      </c>
      <c r="O163" s="269">
        <v>0</v>
      </c>
      <c r="P163" s="269">
        <v>0</v>
      </c>
      <c r="Q163" s="269">
        <f>IFERROR(IF(-SUM(Q$20:Q162)+Q$15&lt;0.000001,0,IF($C163&gt;='H-32A-WP06 - Debt Service'!#REF!,'H-32A-WP06 - Debt Service'!#REF!/12,0)),"-")</f>
        <v>0</v>
      </c>
      <c r="R163" s="269"/>
      <c r="S163" s="269"/>
      <c r="T163" s="269"/>
      <c r="U163" s="269"/>
      <c r="V163" s="269"/>
      <c r="X163" s="260">
        <f t="shared" si="9"/>
        <v>2034</v>
      </c>
      <c r="Y163" s="281">
        <f t="shared" si="11"/>
        <v>49279</v>
      </c>
      <c r="Z163" s="281"/>
      <c r="AA163" s="269">
        <f>IFERROR(IF(-SUM(AA$20:AA162)+AA$15&lt;0.000001,0,IF($C163&gt;='H-32A-WP06 - Debt Service'!X$24,'H-32A-WP06 - Debt Service'!X$27/12,0)),"-")</f>
        <v>0</v>
      </c>
      <c r="AB163" s="269">
        <f>IFERROR(IF(-SUM(AB$20:AB162)+AB$15&lt;0.000001,0,IF($C163&gt;='H-32A-WP06 - Debt Service'!Y$24,'H-32A-WP06 - Debt Service'!Y$27/12,0)),"-")</f>
        <v>0</v>
      </c>
      <c r="AC163" s="269">
        <f>IFERROR(IF(-SUM(AC$20:AC162)+AC$15&lt;0.000001,0,IF($C163&gt;='H-32A-WP06 - Debt Service'!Z$24,'H-32A-WP06 - Debt Service'!Z$27/12,0)),"-")</f>
        <v>0</v>
      </c>
      <c r="AD163" s="269">
        <f>IFERROR(IF(-SUM(AD$20:AD162)+AD$15&lt;0.000001,0,IF($C163&gt;='H-32A-WP06 - Debt Service'!AA$24,'H-32A-WP06 - Debt Service'!AA$27/12,0)),"-")</f>
        <v>0</v>
      </c>
      <c r="AE163" s="269">
        <f>IFERROR(IF(-SUM(AE$20:AE162)+AE$15&lt;0.000001,0,IF($C163&gt;='H-32A-WP06 - Debt Service'!AB$24,'H-32A-WP06 - Debt Service'!AB$27/12,0)),"-")</f>
        <v>0</v>
      </c>
      <c r="AF163" s="269">
        <f>IFERROR(IF(-SUM(AF$20:AF162)+AF$15&lt;0.000001,0,IF($C163&gt;='H-32A-WP06 - Debt Service'!AC$24,'H-32A-WP06 - Debt Service'!AC$27/12,0)),"-")</f>
        <v>0</v>
      </c>
      <c r="AG163" s="269">
        <f>IFERROR(IF(-SUM(AG$20:AG162)+AG$15&lt;0.000001,0,IF($C163&gt;='H-32A-WP06 - Debt Service'!AD$24,'H-32A-WP06 - Debt Service'!AD$27/12,0)),"-")</f>
        <v>0</v>
      </c>
      <c r="AH163" s="269">
        <f>IFERROR(IF(-SUM(AH$20:AH162)+AH$15&lt;0.000001,0,IF($C163&gt;='H-32A-WP06 - Debt Service'!AE$24,'H-32A-WP06 - Debt Service'!AE$27/12,0)),"-")</f>
        <v>0</v>
      </c>
      <c r="AI163" s="269">
        <f>IFERROR(IF(-SUM(AI$20:AI162)+AI$15&lt;0.000001,0,IF($C163&gt;='H-32A-WP06 - Debt Service'!AF$24,'H-32A-WP06 - Debt Service'!AF$27/12,0)),"-")</f>
        <v>0</v>
      </c>
      <c r="AJ163" s="269">
        <f>IFERROR(IF(-SUM(AJ$20:AJ162)+AJ$15&lt;0.000001,0,IF($C163&gt;='H-32A-WP06 - Debt Service'!AG$24,'H-32A-WP06 - Debt Service'!AG$27/12,0)),"-")</f>
        <v>0</v>
      </c>
    </row>
    <row r="164" spans="2:36" hidden="1">
      <c r="B164" s="260">
        <f t="shared" si="8"/>
        <v>2035</v>
      </c>
      <c r="C164" s="281">
        <f t="shared" si="10"/>
        <v>49310</v>
      </c>
      <c r="D164" s="281"/>
      <c r="E164" s="269">
        <f>IFERROR(IF(-SUM(E$20:E163)+E$15&lt;0.000001,0,IF($C164&gt;='H-32A-WP06 - Debt Service'!C$24,'H-32A-WP06 - Debt Service'!C$27/12,0)),"-")</f>
        <v>0</v>
      </c>
      <c r="F164" s="269">
        <f>IFERROR(IF(-SUM(F$20:F163)+F$15&lt;0.000001,0,IF($C164&gt;='H-32A-WP06 - Debt Service'!D$24,'H-32A-WP06 - Debt Service'!D$27/12,0)),"-")</f>
        <v>0</v>
      </c>
      <c r="G164" s="269">
        <f>IFERROR(IF(-SUM(G$20:G163)+G$15&lt;0.000001,0,IF($C164&gt;='H-32A-WP06 - Debt Service'!E$24,'H-32A-WP06 - Debt Service'!E$27/12,0)),"-")</f>
        <v>0</v>
      </c>
      <c r="H164" s="269">
        <f>IFERROR(IF(-SUM(H$20:H163)+H$15&lt;0.000001,0,IF($C164&gt;='H-32A-WP06 - Debt Service'!F$24,'H-32A-WP06 - Debt Service'!F$27/12,0)),"-")</f>
        <v>0</v>
      </c>
      <c r="I164" s="269">
        <f>IFERROR(IF(-SUM(I$20:I163)+I$15&lt;0.000001,0,IF($C164&gt;='H-32A-WP06 - Debt Service'!G$24,'H-32A-WP06 - Debt Service'!#REF!/12,0)),"-")</f>
        <v>0</v>
      </c>
      <c r="J164" s="269">
        <f>IFERROR(IF(-SUM(J$20:J163)+J$15&lt;0.000001,0,IF($C164&gt;='H-32A-WP06 - Debt Service'!H$24,'H-32A-WP06 - Debt Service'!H$27/12,0)),"-")</f>
        <v>0</v>
      </c>
      <c r="K164" s="269">
        <f>IFERROR(IF(-SUM(K$20:K163)+K$15&lt;0.000001,0,IF($C164&gt;='H-32A-WP06 - Debt Service'!I$24,'H-32A-WP06 - Debt Service'!I$27/12,0)),"-")</f>
        <v>0</v>
      </c>
      <c r="L164" s="269">
        <f>IFERROR(IF(-SUM(L$20:L163)+L$15&lt;0.000001,0,IF($C164&gt;='H-32A-WP06 - Debt Service'!J$24,'H-32A-WP06 - Debt Service'!J$27/12,0)),"-")</f>
        <v>0</v>
      </c>
      <c r="M164" s="269">
        <f>IFERROR(IF(-SUM(M$20:M163)+M$15&lt;0.000001,0,IF($C164&gt;='H-32A-WP06 - Debt Service'!L$24,'H-32A-WP06 - Debt Service'!L$27/12,0)),"-")</f>
        <v>0</v>
      </c>
      <c r="N164" s="269">
        <v>0</v>
      </c>
      <c r="O164" s="269">
        <v>0</v>
      </c>
      <c r="P164" s="269">
        <v>0</v>
      </c>
      <c r="Q164" s="269">
        <f>IFERROR(IF(-SUM(Q$20:Q163)+Q$15&lt;0.000001,0,IF($C164&gt;='H-32A-WP06 - Debt Service'!#REF!,'H-32A-WP06 - Debt Service'!#REF!/12,0)),"-")</f>
        <v>0</v>
      </c>
      <c r="R164" s="269"/>
      <c r="S164" s="269"/>
      <c r="T164" s="269"/>
      <c r="U164" s="269"/>
      <c r="V164" s="269"/>
      <c r="X164" s="260">
        <f t="shared" si="9"/>
        <v>2035</v>
      </c>
      <c r="Y164" s="281">
        <f t="shared" si="11"/>
        <v>49310</v>
      </c>
      <c r="Z164" s="281"/>
      <c r="AA164" s="269">
        <f>IFERROR(IF(-SUM(AA$20:AA163)+AA$15&lt;0.000001,0,IF($C164&gt;='H-32A-WP06 - Debt Service'!X$24,'H-32A-WP06 - Debt Service'!X$27/12,0)),"-")</f>
        <v>0</v>
      </c>
      <c r="AB164" s="269">
        <f>IFERROR(IF(-SUM(AB$20:AB163)+AB$15&lt;0.000001,0,IF($C164&gt;='H-32A-WP06 - Debt Service'!Y$24,'H-32A-WP06 - Debt Service'!Y$27/12,0)),"-")</f>
        <v>0</v>
      </c>
      <c r="AC164" s="269">
        <f>IFERROR(IF(-SUM(AC$20:AC163)+AC$15&lt;0.000001,0,IF($C164&gt;='H-32A-WP06 - Debt Service'!Z$24,'H-32A-WP06 - Debt Service'!Z$27/12,0)),"-")</f>
        <v>0</v>
      </c>
      <c r="AD164" s="269">
        <f>IFERROR(IF(-SUM(AD$20:AD163)+AD$15&lt;0.000001,0,IF($C164&gt;='H-32A-WP06 - Debt Service'!AA$24,'H-32A-WP06 - Debt Service'!AA$27/12,0)),"-")</f>
        <v>0</v>
      </c>
      <c r="AE164" s="269">
        <f>IFERROR(IF(-SUM(AE$20:AE163)+AE$15&lt;0.000001,0,IF($C164&gt;='H-32A-WP06 - Debt Service'!AB$24,'H-32A-WP06 - Debt Service'!AB$27/12,0)),"-")</f>
        <v>0</v>
      </c>
      <c r="AF164" s="269">
        <f>IFERROR(IF(-SUM(AF$20:AF163)+AF$15&lt;0.000001,0,IF($C164&gt;='H-32A-WP06 - Debt Service'!AC$24,'H-32A-WP06 - Debt Service'!AC$27/12,0)),"-")</f>
        <v>0</v>
      </c>
      <c r="AG164" s="269">
        <f>IFERROR(IF(-SUM(AG$20:AG163)+AG$15&lt;0.000001,0,IF($C164&gt;='H-32A-WP06 - Debt Service'!AD$24,'H-32A-WP06 - Debt Service'!AD$27/12,0)),"-")</f>
        <v>0</v>
      </c>
      <c r="AH164" s="269">
        <f>IFERROR(IF(-SUM(AH$20:AH163)+AH$15&lt;0.000001,0,IF($C164&gt;='H-32A-WP06 - Debt Service'!AE$24,'H-32A-WP06 - Debt Service'!AE$27/12,0)),"-")</f>
        <v>0</v>
      </c>
      <c r="AI164" s="269">
        <f>IFERROR(IF(-SUM(AI$20:AI163)+AI$15&lt;0.000001,0,IF($C164&gt;='H-32A-WP06 - Debt Service'!AF$24,'H-32A-WP06 - Debt Service'!AF$27/12,0)),"-")</f>
        <v>0</v>
      </c>
      <c r="AJ164" s="269">
        <f>IFERROR(IF(-SUM(AJ$20:AJ163)+AJ$15&lt;0.000001,0,IF($C164&gt;='H-32A-WP06 - Debt Service'!AG$24,'H-32A-WP06 - Debt Service'!AG$27/12,0)),"-")</f>
        <v>0</v>
      </c>
    </row>
    <row r="165" spans="2:36" hidden="1">
      <c r="B165" s="260">
        <f t="shared" ref="B165:B228" si="12">YEAR(C165)</f>
        <v>2035</v>
      </c>
      <c r="C165" s="281">
        <f t="shared" si="10"/>
        <v>49341</v>
      </c>
      <c r="D165" s="281"/>
      <c r="E165" s="269">
        <f>IFERROR(IF(-SUM(E$20:E164)+E$15&lt;0.000001,0,IF($C165&gt;='H-32A-WP06 - Debt Service'!C$24,'H-32A-WP06 - Debt Service'!C$27/12,0)),"-")</f>
        <v>0</v>
      </c>
      <c r="F165" s="269">
        <f>IFERROR(IF(-SUM(F$20:F164)+F$15&lt;0.000001,0,IF($C165&gt;='H-32A-WP06 - Debt Service'!D$24,'H-32A-WP06 - Debt Service'!D$27/12,0)),"-")</f>
        <v>0</v>
      </c>
      <c r="G165" s="269">
        <f>IFERROR(IF(-SUM(G$20:G164)+G$15&lt;0.000001,0,IF($C165&gt;='H-32A-WP06 - Debt Service'!E$24,'H-32A-WP06 - Debt Service'!E$27/12,0)),"-")</f>
        <v>0</v>
      </c>
      <c r="H165" s="269">
        <f>IFERROR(IF(-SUM(H$20:H164)+H$15&lt;0.000001,0,IF($C165&gt;='H-32A-WP06 - Debt Service'!F$24,'H-32A-WP06 - Debt Service'!F$27/12,0)),"-")</f>
        <v>0</v>
      </c>
      <c r="I165" s="269">
        <f>IFERROR(IF(-SUM(I$20:I164)+I$15&lt;0.000001,0,IF($C165&gt;='H-32A-WP06 - Debt Service'!G$24,'H-32A-WP06 - Debt Service'!#REF!/12,0)),"-")</f>
        <v>0</v>
      </c>
      <c r="J165" s="269">
        <f>IFERROR(IF(-SUM(J$20:J164)+J$15&lt;0.000001,0,IF($C165&gt;='H-32A-WP06 - Debt Service'!H$24,'H-32A-WP06 - Debt Service'!H$27/12,0)),"-")</f>
        <v>0</v>
      </c>
      <c r="K165" s="269">
        <f>IFERROR(IF(-SUM(K$20:K164)+K$15&lt;0.000001,0,IF($C165&gt;='H-32A-WP06 - Debt Service'!I$24,'H-32A-WP06 - Debt Service'!I$27/12,0)),"-")</f>
        <v>0</v>
      </c>
      <c r="L165" s="269">
        <f>IFERROR(IF(-SUM(L$20:L164)+L$15&lt;0.000001,0,IF($C165&gt;='H-32A-WP06 - Debt Service'!J$24,'H-32A-WP06 - Debt Service'!J$27/12,0)),"-")</f>
        <v>0</v>
      </c>
      <c r="M165" s="269">
        <f>IFERROR(IF(-SUM(M$20:M164)+M$15&lt;0.000001,0,IF($C165&gt;='H-32A-WP06 - Debt Service'!L$24,'H-32A-WP06 - Debt Service'!L$27/12,0)),"-")</f>
        <v>0</v>
      </c>
      <c r="N165" s="269">
        <v>0</v>
      </c>
      <c r="O165" s="269">
        <v>0</v>
      </c>
      <c r="P165" s="269">
        <v>0</v>
      </c>
      <c r="Q165" s="269">
        <f>IFERROR(IF(-SUM(Q$20:Q164)+Q$15&lt;0.000001,0,IF($C165&gt;='H-32A-WP06 - Debt Service'!#REF!,'H-32A-WP06 - Debt Service'!#REF!/12,0)),"-")</f>
        <v>0</v>
      </c>
      <c r="R165" s="269"/>
      <c r="S165" s="269"/>
      <c r="T165" s="269"/>
      <c r="U165" s="269"/>
      <c r="V165" s="269"/>
      <c r="X165" s="260">
        <f t="shared" ref="X165:X228" si="13">YEAR(Y165)</f>
        <v>2035</v>
      </c>
      <c r="Y165" s="281">
        <f t="shared" si="11"/>
        <v>49341</v>
      </c>
      <c r="Z165" s="281"/>
      <c r="AA165" s="269">
        <f>IFERROR(IF(-SUM(AA$20:AA164)+AA$15&lt;0.000001,0,IF($C165&gt;='H-32A-WP06 - Debt Service'!X$24,'H-32A-WP06 - Debt Service'!X$27/12,0)),"-")</f>
        <v>0</v>
      </c>
      <c r="AB165" s="269">
        <f>IFERROR(IF(-SUM(AB$20:AB164)+AB$15&lt;0.000001,0,IF($C165&gt;='H-32A-WP06 - Debt Service'!Y$24,'H-32A-WP06 - Debt Service'!Y$27/12,0)),"-")</f>
        <v>0</v>
      </c>
      <c r="AC165" s="269">
        <f>IFERROR(IF(-SUM(AC$20:AC164)+AC$15&lt;0.000001,0,IF($C165&gt;='H-32A-WP06 - Debt Service'!Z$24,'H-32A-WP06 - Debt Service'!Z$27/12,0)),"-")</f>
        <v>0</v>
      </c>
      <c r="AD165" s="269">
        <f>IFERROR(IF(-SUM(AD$20:AD164)+AD$15&lt;0.000001,0,IF($C165&gt;='H-32A-WP06 - Debt Service'!AA$24,'H-32A-WP06 - Debt Service'!AA$27/12,0)),"-")</f>
        <v>0</v>
      </c>
      <c r="AE165" s="269">
        <f>IFERROR(IF(-SUM(AE$20:AE164)+AE$15&lt;0.000001,0,IF($C165&gt;='H-32A-WP06 - Debt Service'!AB$24,'H-32A-WP06 - Debt Service'!AB$27/12,0)),"-")</f>
        <v>0</v>
      </c>
      <c r="AF165" s="269">
        <f>IFERROR(IF(-SUM(AF$20:AF164)+AF$15&lt;0.000001,0,IF($C165&gt;='H-32A-WP06 - Debt Service'!AC$24,'H-32A-WP06 - Debt Service'!AC$27/12,0)),"-")</f>
        <v>0</v>
      </c>
      <c r="AG165" s="269">
        <f>IFERROR(IF(-SUM(AG$20:AG164)+AG$15&lt;0.000001,0,IF($C165&gt;='H-32A-WP06 - Debt Service'!AD$24,'H-32A-WP06 - Debt Service'!AD$27/12,0)),"-")</f>
        <v>0</v>
      </c>
      <c r="AH165" s="269">
        <f>IFERROR(IF(-SUM(AH$20:AH164)+AH$15&lt;0.000001,0,IF($C165&gt;='H-32A-WP06 - Debt Service'!AE$24,'H-32A-WP06 - Debt Service'!AE$27/12,0)),"-")</f>
        <v>0</v>
      </c>
      <c r="AI165" s="269">
        <f>IFERROR(IF(-SUM(AI$20:AI164)+AI$15&lt;0.000001,0,IF($C165&gt;='H-32A-WP06 - Debt Service'!AF$24,'H-32A-WP06 - Debt Service'!AF$27/12,0)),"-")</f>
        <v>0</v>
      </c>
      <c r="AJ165" s="269">
        <f>IFERROR(IF(-SUM(AJ$20:AJ164)+AJ$15&lt;0.000001,0,IF($C165&gt;='H-32A-WP06 - Debt Service'!AG$24,'H-32A-WP06 - Debt Service'!AG$27/12,0)),"-")</f>
        <v>0</v>
      </c>
    </row>
    <row r="166" spans="2:36" hidden="1">
      <c r="B166" s="260">
        <f t="shared" si="12"/>
        <v>2035</v>
      </c>
      <c r="C166" s="281">
        <f t="shared" ref="C166:C229" si="14">EOMONTH(C165,0)+1</f>
        <v>49369</v>
      </c>
      <c r="D166" s="281"/>
      <c r="E166" s="269">
        <f>IFERROR(IF(-SUM(E$20:E165)+E$15&lt;0.000001,0,IF($C166&gt;='H-32A-WP06 - Debt Service'!C$24,'H-32A-WP06 - Debt Service'!C$27/12,0)),"-")</f>
        <v>0</v>
      </c>
      <c r="F166" s="269">
        <f>IFERROR(IF(-SUM(F$20:F165)+F$15&lt;0.000001,0,IF($C166&gt;='H-32A-WP06 - Debt Service'!D$24,'H-32A-WP06 - Debt Service'!D$27/12,0)),"-")</f>
        <v>0</v>
      </c>
      <c r="G166" s="269">
        <f>IFERROR(IF(-SUM(G$20:G165)+G$15&lt;0.000001,0,IF($C166&gt;='H-32A-WP06 - Debt Service'!E$24,'H-32A-WP06 - Debt Service'!E$27/12,0)),"-")</f>
        <v>0</v>
      </c>
      <c r="H166" s="269">
        <f>IFERROR(IF(-SUM(H$20:H165)+H$15&lt;0.000001,0,IF($C166&gt;='H-32A-WP06 - Debt Service'!F$24,'H-32A-WP06 - Debt Service'!F$27/12,0)),"-")</f>
        <v>0</v>
      </c>
      <c r="I166" s="269">
        <f>IFERROR(IF(-SUM(I$20:I165)+I$15&lt;0.000001,0,IF($C166&gt;='H-32A-WP06 - Debt Service'!G$24,'H-32A-WP06 - Debt Service'!#REF!/12,0)),"-")</f>
        <v>0</v>
      </c>
      <c r="J166" s="269">
        <f>IFERROR(IF(-SUM(J$20:J165)+J$15&lt;0.000001,0,IF($C166&gt;='H-32A-WP06 - Debt Service'!H$24,'H-32A-WP06 - Debt Service'!H$27/12,0)),"-")</f>
        <v>0</v>
      </c>
      <c r="K166" s="269">
        <f>IFERROR(IF(-SUM(K$20:K165)+K$15&lt;0.000001,0,IF($C166&gt;='H-32A-WP06 - Debt Service'!I$24,'H-32A-WP06 - Debt Service'!I$27/12,0)),"-")</f>
        <v>0</v>
      </c>
      <c r="L166" s="269">
        <f>IFERROR(IF(-SUM(L$20:L165)+L$15&lt;0.000001,0,IF($C166&gt;='H-32A-WP06 - Debt Service'!J$24,'H-32A-WP06 - Debt Service'!J$27/12,0)),"-")</f>
        <v>0</v>
      </c>
      <c r="M166" s="269">
        <f>IFERROR(IF(-SUM(M$20:M165)+M$15&lt;0.000001,0,IF($C166&gt;='H-32A-WP06 - Debt Service'!L$24,'H-32A-WP06 - Debt Service'!L$27/12,0)),"-")</f>
        <v>0</v>
      </c>
      <c r="N166" s="269">
        <v>0</v>
      </c>
      <c r="O166" s="269">
        <v>0</v>
      </c>
      <c r="P166" s="269">
        <v>0</v>
      </c>
      <c r="Q166" s="269">
        <f>IFERROR(IF(-SUM(Q$20:Q165)+Q$15&lt;0.000001,0,IF($C166&gt;='H-32A-WP06 - Debt Service'!#REF!,'H-32A-WP06 - Debt Service'!#REF!/12,0)),"-")</f>
        <v>0</v>
      </c>
      <c r="R166" s="269"/>
      <c r="S166" s="269"/>
      <c r="T166" s="269"/>
      <c r="U166" s="269"/>
      <c r="V166" s="269"/>
      <c r="X166" s="260">
        <f t="shared" si="13"/>
        <v>2035</v>
      </c>
      <c r="Y166" s="281">
        <f t="shared" ref="Y166:Y229" si="15">EOMONTH(Y165,0)+1</f>
        <v>49369</v>
      </c>
      <c r="Z166" s="281"/>
      <c r="AA166" s="269">
        <f>IFERROR(IF(-SUM(AA$20:AA165)+AA$15&lt;0.000001,0,IF($C166&gt;='H-32A-WP06 - Debt Service'!X$24,'H-32A-WP06 - Debt Service'!X$27/12,0)),"-")</f>
        <v>0</v>
      </c>
      <c r="AB166" s="269">
        <f>IFERROR(IF(-SUM(AB$20:AB165)+AB$15&lt;0.000001,0,IF($C166&gt;='H-32A-WP06 - Debt Service'!Y$24,'H-32A-WP06 - Debt Service'!Y$27/12,0)),"-")</f>
        <v>0</v>
      </c>
      <c r="AC166" s="269">
        <f>IFERROR(IF(-SUM(AC$20:AC165)+AC$15&lt;0.000001,0,IF($C166&gt;='H-32A-WP06 - Debt Service'!Z$24,'H-32A-WP06 - Debt Service'!Z$27/12,0)),"-")</f>
        <v>0</v>
      </c>
      <c r="AD166" s="269">
        <f>IFERROR(IF(-SUM(AD$20:AD165)+AD$15&lt;0.000001,0,IF($C166&gt;='H-32A-WP06 - Debt Service'!AA$24,'H-32A-WP06 - Debt Service'!AA$27/12,0)),"-")</f>
        <v>0</v>
      </c>
      <c r="AE166" s="269">
        <f>IFERROR(IF(-SUM(AE$20:AE165)+AE$15&lt;0.000001,0,IF($C166&gt;='H-32A-WP06 - Debt Service'!AB$24,'H-32A-WP06 - Debt Service'!AB$27/12,0)),"-")</f>
        <v>0</v>
      </c>
      <c r="AF166" s="269">
        <f>IFERROR(IF(-SUM(AF$20:AF165)+AF$15&lt;0.000001,0,IF($C166&gt;='H-32A-WP06 - Debt Service'!AC$24,'H-32A-WP06 - Debt Service'!AC$27/12,0)),"-")</f>
        <v>0</v>
      </c>
      <c r="AG166" s="269">
        <f>IFERROR(IF(-SUM(AG$20:AG165)+AG$15&lt;0.000001,0,IF($C166&gt;='H-32A-WP06 - Debt Service'!AD$24,'H-32A-WP06 - Debt Service'!AD$27/12,0)),"-")</f>
        <v>0</v>
      </c>
      <c r="AH166" s="269">
        <f>IFERROR(IF(-SUM(AH$20:AH165)+AH$15&lt;0.000001,0,IF($C166&gt;='H-32A-WP06 - Debt Service'!AE$24,'H-32A-WP06 - Debt Service'!AE$27/12,0)),"-")</f>
        <v>0</v>
      </c>
      <c r="AI166" s="269">
        <f>IFERROR(IF(-SUM(AI$20:AI165)+AI$15&lt;0.000001,0,IF($C166&gt;='H-32A-WP06 - Debt Service'!AF$24,'H-32A-WP06 - Debt Service'!AF$27/12,0)),"-")</f>
        <v>0</v>
      </c>
      <c r="AJ166" s="269">
        <f>IFERROR(IF(-SUM(AJ$20:AJ165)+AJ$15&lt;0.000001,0,IF($C166&gt;='H-32A-WP06 - Debt Service'!AG$24,'H-32A-WP06 - Debt Service'!AG$27/12,0)),"-")</f>
        <v>0</v>
      </c>
    </row>
    <row r="167" spans="2:36" hidden="1">
      <c r="B167" s="260">
        <f t="shared" si="12"/>
        <v>2035</v>
      </c>
      <c r="C167" s="281">
        <f t="shared" si="14"/>
        <v>49400</v>
      </c>
      <c r="D167" s="281"/>
      <c r="E167" s="269">
        <f>IFERROR(IF(-SUM(E$20:E166)+E$15&lt;0.000001,0,IF($C167&gt;='H-32A-WP06 - Debt Service'!C$24,'H-32A-WP06 - Debt Service'!C$27/12,0)),"-")</f>
        <v>0</v>
      </c>
      <c r="F167" s="269">
        <f>IFERROR(IF(-SUM(F$20:F166)+F$15&lt;0.000001,0,IF($C167&gt;='H-32A-WP06 - Debt Service'!D$24,'H-32A-WP06 - Debt Service'!D$27/12,0)),"-")</f>
        <v>0</v>
      </c>
      <c r="G167" s="269">
        <f>IFERROR(IF(-SUM(G$20:G166)+G$15&lt;0.000001,0,IF($C167&gt;='H-32A-WP06 - Debt Service'!E$24,'H-32A-WP06 - Debt Service'!E$27/12,0)),"-")</f>
        <v>0</v>
      </c>
      <c r="H167" s="269">
        <f>IFERROR(IF(-SUM(H$20:H166)+H$15&lt;0.000001,0,IF($C167&gt;='H-32A-WP06 - Debt Service'!F$24,'H-32A-WP06 - Debt Service'!F$27/12,0)),"-")</f>
        <v>0</v>
      </c>
      <c r="I167" s="269">
        <f>IFERROR(IF(-SUM(I$20:I166)+I$15&lt;0.000001,0,IF($C167&gt;='H-32A-WP06 - Debt Service'!G$24,'H-32A-WP06 - Debt Service'!#REF!/12,0)),"-")</f>
        <v>0</v>
      </c>
      <c r="J167" s="269">
        <f>IFERROR(IF(-SUM(J$20:J166)+J$15&lt;0.000001,0,IF($C167&gt;='H-32A-WP06 - Debt Service'!H$24,'H-32A-WP06 - Debt Service'!H$27/12,0)),"-")</f>
        <v>0</v>
      </c>
      <c r="K167" s="269">
        <f>IFERROR(IF(-SUM(K$20:K166)+K$15&lt;0.000001,0,IF($C167&gt;='H-32A-WP06 - Debt Service'!I$24,'H-32A-WP06 - Debt Service'!I$27/12,0)),"-")</f>
        <v>0</v>
      </c>
      <c r="L167" s="269">
        <f>IFERROR(IF(-SUM(L$20:L166)+L$15&lt;0.000001,0,IF($C167&gt;='H-32A-WP06 - Debt Service'!J$24,'H-32A-WP06 - Debt Service'!J$27/12,0)),"-")</f>
        <v>0</v>
      </c>
      <c r="M167" s="269">
        <f>IFERROR(IF(-SUM(M$20:M166)+M$15&lt;0.000001,0,IF($C167&gt;='H-32A-WP06 - Debt Service'!L$24,'H-32A-WP06 - Debt Service'!L$27/12,0)),"-")</f>
        <v>0</v>
      </c>
      <c r="N167" s="269">
        <v>0</v>
      </c>
      <c r="O167" s="269">
        <v>0</v>
      </c>
      <c r="P167" s="269">
        <v>0</v>
      </c>
      <c r="Q167" s="269">
        <f>IFERROR(IF(-SUM(Q$20:Q166)+Q$15&lt;0.000001,0,IF($C167&gt;='H-32A-WP06 - Debt Service'!#REF!,'H-32A-WP06 - Debt Service'!#REF!/12,0)),"-")</f>
        <v>0</v>
      </c>
      <c r="R167" s="269"/>
      <c r="S167" s="269"/>
      <c r="T167" s="269"/>
      <c r="U167" s="269"/>
      <c r="V167" s="269"/>
      <c r="X167" s="260">
        <f t="shared" si="13"/>
        <v>2035</v>
      </c>
      <c r="Y167" s="281">
        <f t="shared" si="15"/>
        <v>49400</v>
      </c>
      <c r="Z167" s="281"/>
      <c r="AA167" s="269">
        <f>IFERROR(IF(-SUM(AA$20:AA166)+AA$15&lt;0.000001,0,IF($C167&gt;='H-32A-WP06 - Debt Service'!X$24,'H-32A-WP06 - Debt Service'!X$27/12,0)),"-")</f>
        <v>0</v>
      </c>
      <c r="AB167" s="269">
        <f>IFERROR(IF(-SUM(AB$20:AB166)+AB$15&lt;0.000001,0,IF($C167&gt;='H-32A-WP06 - Debt Service'!Y$24,'H-32A-WP06 - Debt Service'!Y$27/12,0)),"-")</f>
        <v>0</v>
      </c>
      <c r="AC167" s="269">
        <f>IFERROR(IF(-SUM(AC$20:AC166)+AC$15&lt;0.000001,0,IF($C167&gt;='H-32A-WP06 - Debt Service'!Z$24,'H-32A-WP06 - Debt Service'!Z$27/12,0)),"-")</f>
        <v>0</v>
      </c>
      <c r="AD167" s="269">
        <f>IFERROR(IF(-SUM(AD$20:AD166)+AD$15&lt;0.000001,0,IF($C167&gt;='H-32A-WP06 - Debt Service'!AA$24,'H-32A-WP06 - Debt Service'!AA$27/12,0)),"-")</f>
        <v>0</v>
      </c>
      <c r="AE167" s="269">
        <f>IFERROR(IF(-SUM(AE$20:AE166)+AE$15&lt;0.000001,0,IF($C167&gt;='H-32A-WP06 - Debt Service'!AB$24,'H-32A-WP06 - Debt Service'!AB$27/12,0)),"-")</f>
        <v>0</v>
      </c>
      <c r="AF167" s="269">
        <f>IFERROR(IF(-SUM(AF$20:AF166)+AF$15&lt;0.000001,0,IF($C167&gt;='H-32A-WP06 - Debt Service'!AC$24,'H-32A-WP06 - Debt Service'!AC$27/12,0)),"-")</f>
        <v>0</v>
      </c>
      <c r="AG167" s="269">
        <f>IFERROR(IF(-SUM(AG$20:AG166)+AG$15&lt;0.000001,0,IF($C167&gt;='H-32A-WP06 - Debt Service'!AD$24,'H-32A-WP06 - Debt Service'!AD$27/12,0)),"-")</f>
        <v>0</v>
      </c>
      <c r="AH167" s="269">
        <f>IFERROR(IF(-SUM(AH$20:AH166)+AH$15&lt;0.000001,0,IF($C167&gt;='H-32A-WP06 - Debt Service'!AE$24,'H-32A-WP06 - Debt Service'!AE$27/12,0)),"-")</f>
        <v>0</v>
      </c>
      <c r="AI167" s="269">
        <f>IFERROR(IF(-SUM(AI$20:AI166)+AI$15&lt;0.000001,0,IF($C167&gt;='H-32A-WP06 - Debt Service'!AF$24,'H-32A-WP06 - Debt Service'!AF$27/12,0)),"-")</f>
        <v>0</v>
      </c>
      <c r="AJ167" s="269">
        <f>IFERROR(IF(-SUM(AJ$20:AJ166)+AJ$15&lt;0.000001,0,IF($C167&gt;='H-32A-WP06 - Debt Service'!AG$24,'H-32A-WP06 - Debt Service'!AG$27/12,0)),"-")</f>
        <v>0</v>
      </c>
    </row>
    <row r="168" spans="2:36" hidden="1">
      <c r="B168" s="260">
        <f t="shared" si="12"/>
        <v>2035</v>
      </c>
      <c r="C168" s="281">
        <f t="shared" si="14"/>
        <v>49430</v>
      </c>
      <c r="D168" s="281"/>
      <c r="E168" s="269">
        <f>IFERROR(IF(-SUM(E$20:E167)+E$15&lt;0.000001,0,IF($C168&gt;='H-32A-WP06 - Debt Service'!C$24,'H-32A-WP06 - Debt Service'!C$27/12,0)),"-")</f>
        <v>0</v>
      </c>
      <c r="F168" s="269">
        <f>IFERROR(IF(-SUM(F$20:F167)+F$15&lt;0.000001,0,IF($C168&gt;='H-32A-WP06 - Debt Service'!D$24,'H-32A-WP06 - Debt Service'!D$27/12,0)),"-")</f>
        <v>0</v>
      </c>
      <c r="G168" s="269">
        <f>IFERROR(IF(-SUM(G$20:G167)+G$15&lt;0.000001,0,IF($C168&gt;='H-32A-WP06 - Debt Service'!E$24,'H-32A-WP06 - Debt Service'!E$27/12,0)),"-")</f>
        <v>0</v>
      </c>
      <c r="H168" s="269">
        <f>IFERROR(IF(-SUM(H$20:H167)+H$15&lt;0.000001,0,IF($C168&gt;='H-32A-WP06 - Debt Service'!F$24,'H-32A-WP06 - Debt Service'!F$27/12,0)),"-")</f>
        <v>0</v>
      </c>
      <c r="I168" s="269">
        <f>IFERROR(IF(-SUM(I$20:I167)+I$15&lt;0.000001,0,IF($C168&gt;='H-32A-WP06 - Debt Service'!G$24,'H-32A-WP06 - Debt Service'!#REF!/12,0)),"-")</f>
        <v>0</v>
      </c>
      <c r="J168" s="269">
        <f>IFERROR(IF(-SUM(J$20:J167)+J$15&lt;0.000001,0,IF($C168&gt;='H-32A-WP06 - Debt Service'!H$24,'H-32A-WP06 - Debt Service'!H$27/12,0)),"-")</f>
        <v>0</v>
      </c>
      <c r="K168" s="269">
        <f>IFERROR(IF(-SUM(K$20:K167)+K$15&lt;0.000001,0,IF($C168&gt;='H-32A-WP06 - Debt Service'!I$24,'H-32A-WP06 - Debt Service'!I$27/12,0)),"-")</f>
        <v>0</v>
      </c>
      <c r="L168" s="269">
        <f>IFERROR(IF(-SUM(L$20:L167)+L$15&lt;0.000001,0,IF($C168&gt;='H-32A-WP06 - Debt Service'!J$24,'H-32A-WP06 - Debt Service'!J$27/12,0)),"-")</f>
        <v>0</v>
      </c>
      <c r="M168" s="269">
        <f>IFERROR(IF(-SUM(M$20:M167)+M$15&lt;0.000001,0,IF($C168&gt;='H-32A-WP06 - Debt Service'!L$24,'H-32A-WP06 - Debt Service'!L$27/12,0)),"-")</f>
        <v>0</v>
      </c>
      <c r="N168" s="269">
        <v>0</v>
      </c>
      <c r="O168" s="269">
        <v>0</v>
      </c>
      <c r="P168" s="269">
        <v>0</v>
      </c>
      <c r="Q168" s="269">
        <f>IFERROR(IF(-SUM(Q$20:Q167)+Q$15&lt;0.000001,0,IF($C168&gt;='H-32A-WP06 - Debt Service'!#REF!,'H-32A-WP06 - Debt Service'!#REF!/12,0)),"-")</f>
        <v>0</v>
      </c>
      <c r="R168" s="269"/>
      <c r="S168" s="269"/>
      <c r="T168" s="269"/>
      <c r="U168" s="269"/>
      <c r="V168" s="269"/>
      <c r="X168" s="260">
        <f t="shared" si="13"/>
        <v>2035</v>
      </c>
      <c r="Y168" s="281">
        <f t="shared" si="15"/>
        <v>49430</v>
      </c>
      <c r="Z168" s="281"/>
      <c r="AA168" s="269">
        <f>IFERROR(IF(-SUM(AA$20:AA167)+AA$15&lt;0.000001,0,IF($C168&gt;='H-32A-WP06 - Debt Service'!X$24,'H-32A-WP06 - Debt Service'!X$27/12,0)),"-")</f>
        <v>0</v>
      </c>
      <c r="AB168" s="269">
        <f>IFERROR(IF(-SUM(AB$20:AB167)+AB$15&lt;0.000001,0,IF($C168&gt;='H-32A-WP06 - Debt Service'!Y$24,'H-32A-WP06 - Debt Service'!Y$27/12,0)),"-")</f>
        <v>0</v>
      </c>
      <c r="AC168" s="269">
        <f>IFERROR(IF(-SUM(AC$20:AC167)+AC$15&lt;0.000001,0,IF($C168&gt;='H-32A-WP06 - Debt Service'!Z$24,'H-32A-WP06 - Debt Service'!Z$27/12,0)),"-")</f>
        <v>0</v>
      </c>
      <c r="AD168" s="269">
        <f>IFERROR(IF(-SUM(AD$20:AD167)+AD$15&lt;0.000001,0,IF($C168&gt;='H-32A-WP06 - Debt Service'!AA$24,'H-32A-WP06 - Debt Service'!AA$27/12,0)),"-")</f>
        <v>0</v>
      </c>
      <c r="AE168" s="269">
        <f>IFERROR(IF(-SUM(AE$20:AE167)+AE$15&lt;0.000001,0,IF($C168&gt;='H-32A-WP06 - Debt Service'!AB$24,'H-32A-WP06 - Debt Service'!AB$27/12,0)),"-")</f>
        <v>0</v>
      </c>
      <c r="AF168" s="269">
        <f>IFERROR(IF(-SUM(AF$20:AF167)+AF$15&lt;0.000001,0,IF($C168&gt;='H-32A-WP06 - Debt Service'!AC$24,'H-32A-WP06 - Debt Service'!AC$27/12,0)),"-")</f>
        <v>0</v>
      </c>
      <c r="AG168" s="269">
        <f>IFERROR(IF(-SUM(AG$20:AG167)+AG$15&lt;0.000001,0,IF($C168&gt;='H-32A-WP06 - Debt Service'!AD$24,'H-32A-WP06 - Debt Service'!AD$27/12,0)),"-")</f>
        <v>0</v>
      </c>
      <c r="AH168" s="269">
        <f>IFERROR(IF(-SUM(AH$20:AH167)+AH$15&lt;0.000001,0,IF($C168&gt;='H-32A-WP06 - Debt Service'!AE$24,'H-32A-WP06 - Debt Service'!AE$27/12,0)),"-")</f>
        <v>0</v>
      </c>
      <c r="AI168" s="269">
        <f>IFERROR(IF(-SUM(AI$20:AI167)+AI$15&lt;0.000001,0,IF($C168&gt;='H-32A-WP06 - Debt Service'!AF$24,'H-32A-WP06 - Debt Service'!AF$27/12,0)),"-")</f>
        <v>0</v>
      </c>
      <c r="AJ168" s="269">
        <f>IFERROR(IF(-SUM(AJ$20:AJ167)+AJ$15&lt;0.000001,0,IF($C168&gt;='H-32A-WP06 - Debt Service'!AG$24,'H-32A-WP06 - Debt Service'!AG$27/12,0)),"-")</f>
        <v>0</v>
      </c>
    </row>
    <row r="169" spans="2:36" hidden="1">
      <c r="B169" s="260">
        <f t="shared" si="12"/>
        <v>2035</v>
      </c>
      <c r="C169" s="281">
        <f t="shared" si="14"/>
        <v>49461</v>
      </c>
      <c r="D169" s="281"/>
      <c r="E169" s="269">
        <f>IFERROR(IF(-SUM(E$20:E168)+E$15&lt;0.000001,0,IF($C169&gt;='H-32A-WP06 - Debt Service'!C$24,'H-32A-WP06 - Debt Service'!C$27/12,0)),"-")</f>
        <v>0</v>
      </c>
      <c r="F169" s="269">
        <f>IFERROR(IF(-SUM(F$20:F168)+F$15&lt;0.000001,0,IF($C169&gt;='H-32A-WP06 - Debt Service'!D$24,'H-32A-WP06 - Debt Service'!D$27/12,0)),"-")</f>
        <v>0</v>
      </c>
      <c r="G169" s="269">
        <f>IFERROR(IF(-SUM(G$20:G168)+G$15&lt;0.000001,0,IF($C169&gt;='H-32A-WP06 - Debt Service'!E$24,'H-32A-WP06 - Debt Service'!E$27/12,0)),"-")</f>
        <v>0</v>
      </c>
      <c r="H169" s="269">
        <f>IFERROR(IF(-SUM(H$20:H168)+H$15&lt;0.000001,0,IF($C169&gt;='H-32A-WP06 - Debt Service'!F$24,'H-32A-WP06 - Debt Service'!F$27/12,0)),"-")</f>
        <v>0</v>
      </c>
      <c r="I169" s="269">
        <f>IFERROR(IF(-SUM(I$20:I168)+I$15&lt;0.000001,0,IF($C169&gt;='H-32A-WP06 - Debt Service'!G$24,'H-32A-WP06 - Debt Service'!#REF!/12,0)),"-")</f>
        <v>0</v>
      </c>
      <c r="J169" s="269">
        <f>IFERROR(IF(-SUM(J$20:J168)+J$15&lt;0.000001,0,IF($C169&gt;='H-32A-WP06 - Debt Service'!H$24,'H-32A-WP06 - Debt Service'!H$27/12,0)),"-")</f>
        <v>0</v>
      </c>
      <c r="K169" s="269">
        <f>IFERROR(IF(-SUM(K$20:K168)+K$15&lt;0.000001,0,IF($C169&gt;='H-32A-WP06 - Debt Service'!I$24,'H-32A-WP06 - Debt Service'!I$27/12,0)),"-")</f>
        <v>0</v>
      </c>
      <c r="L169" s="269">
        <f>IFERROR(IF(-SUM(L$20:L168)+L$15&lt;0.000001,0,IF($C169&gt;='H-32A-WP06 - Debt Service'!J$24,'H-32A-WP06 - Debt Service'!J$27/12,0)),"-")</f>
        <v>0</v>
      </c>
      <c r="M169" s="269">
        <f>IFERROR(IF(-SUM(M$20:M168)+M$15&lt;0.000001,0,IF($C169&gt;='H-32A-WP06 - Debt Service'!L$24,'H-32A-WP06 - Debt Service'!L$27/12,0)),"-")</f>
        <v>0</v>
      </c>
      <c r="N169" s="269">
        <v>0</v>
      </c>
      <c r="O169" s="269">
        <v>0</v>
      </c>
      <c r="P169" s="269">
        <v>0</v>
      </c>
      <c r="Q169" s="269">
        <f>IFERROR(IF(-SUM(Q$20:Q168)+Q$15&lt;0.000001,0,IF($C169&gt;='H-32A-WP06 - Debt Service'!#REF!,'H-32A-WP06 - Debt Service'!#REF!/12,0)),"-")</f>
        <v>0</v>
      </c>
      <c r="R169" s="269"/>
      <c r="S169" s="269"/>
      <c r="T169" s="269"/>
      <c r="U169" s="269"/>
      <c r="V169" s="269"/>
      <c r="X169" s="260">
        <f t="shared" si="13"/>
        <v>2035</v>
      </c>
      <c r="Y169" s="281">
        <f t="shared" si="15"/>
        <v>49461</v>
      </c>
      <c r="Z169" s="281"/>
      <c r="AA169" s="269">
        <f>IFERROR(IF(-SUM(AA$20:AA168)+AA$15&lt;0.000001,0,IF($C169&gt;='H-32A-WP06 - Debt Service'!X$24,'H-32A-WP06 - Debt Service'!X$27/12,0)),"-")</f>
        <v>0</v>
      </c>
      <c r="AB169" s="269">
        <f>IFERROR(IF(-SUM(AB$20:AB168)+AB$15&lt;0.000001,0,IF($C169&gt;='H-32A-WP06 - Debt Service'!Y$24,'H-32A-WP06 - Debt Service'!Y$27/12,0)),"-")</f>
        <v>0</v>
      </c>
      <c r="AC169" s="269">
        <f>IFERROR(IF(-SUM(AC$20:AC168)+AC$15&lt;0.000001,0,IF($C169&gt;='H-32A-WP06 - Debt Service'!Z$24,'H-32A-WP06 - Debt Service'!Z$27/12,0)),"-")</f>
        <v>0</v>
      </c>
      <c r="AD169" s="269">
        <f>IFERROR(IF(-SUM(AD$20:AD168)+AD$15&lt;0.000001,0,IF($C169&gt;='H-32A-WP06 - Debt Service'!AA$24,'H-32A-WP06 - Debt Service'!AA$27/12,0)),"-")</f>
        <v>0</v>
      </c>
      <c r="AE169" s="269">
        <f>IFERROR(IF(-SUM(AE$20:AE168)+AE$15&lt;0.000001,0,IF($C169&gt;='H-32A-WP06 - Debt Service'!AB$24,'H-32A-WP06 - Debt Service'!AB$27/12,0)),"-")</f>
        <v>0</v>
      </c>
      <c r="AF169" s="269">
        <f>IFERROR(IF(-SUM(AF$20:AF168)+AF$15&lt;0.000001,0,IF($C169&gt;='H-32A-WP06 - Debt Service'!AC$24,'H-32A-WP06 - Debt Service'!AC$27/12,0)),"-")</f>
        <v>0</v>
      </c>
      <c r="AG169" s="269">
        <f>IFERROR(IF(-SUM(AG$20:AG168)+AG$15&lt;0.000001,0,IF($C169&gt;='H-32A-WP06 - Debt Service'!AD$24,'H-32A-WP06 - Debt Service'!AD$27/12,0)),"-")</f>
        <v>0</v>
      </c>
      <c r="AH169" s="269">
        <f>IFERROR(IF(-SUM(AH$20:AH168)+AH$15&lt;0.000001,0,IF($C169&gt;='H-32A-WP06 - Debt Service'!AE$24,'H-32A-WP06 - Debt Service'!AE$27/12,0)),"-")</f>
        <v>0</v>
      </c>
      <c r="AI169" s="269">
        <f>IFERROR(IF(-SUM(AI$20:AI168)+AI$15&lt;0.000001,0,IF($C169&gt;='H-32A-WP06 - Debt Service'!AF$24,'H-32A-WP06 - Debt Service'!AF$27/12,0)),"-")</f>
        <v>0</v>
      </c>
      <c r="AJ169" s="269">
        <f>IFERROR(IF(-SUM(AJ$20:AJ168)+AJ$15&lt;0.000001,0,IF($C169&gt;='H-32A-WP06 - Debt Service'!AG$24,'H-32A-WP06 - Debt Service'!AG$27/12,0)),"-")</f>
        <v>0</v>
      </c>
    </row>
    <row r="170" spans="2:36" hidden="1">
      <c r="B170" s="260">
        <f t="shared" si="12"/>
        <v>2035</v>
      </c>
      <c r="C170" s="281">
        <f t="shared" si="14"/>
        <v>49491</v>
      </c>
      <c r="D170" s="281"/>
      <c r="E170" s="269">
        <f>IFERROR(IF(-SUM(E$20:E169)+E$15&lt;0.000001,0,IF($C170&gt;='H-32A-WP06 - Debt Service'!C$24,'H-32A-WP06 - Debt Service'!C$27/12,0)),"-")</f>
        <v>0</v>
      </c>
      <c r="F170" s="269">
        <f>IFERROR(IF(-SUM(F$20:F169)+F$15&lt;0.000001,0,IF($C170&gt;='H-32A-WP06 - Debt Service'!D$24,'H-32A-WP06 - Debt Service'!D$27/12,0)),"-")</f>
        <v>0</v>
      </c>
      <c r="G170" s="269">
        <f>IFERROR(IF(-SUM(G$20:G169)+G$15&lt;0.000001,0,IF($C170&gt;='H-32A-WP06 - Debt Service'!E$24,'H-32A-WP06 - Debt Service'!E$27/12,0)),"-")</f>
        <v>0</v>
      </c>
      <c r="H170" s="269">
        <f>IFERROR(IF(-SUM(H$20:H169)+H$15&lt;0.000001,0,IF($C170&gt;='H-32A-WP06 - Debt Service'!F$24,'H-32A-WP06 - Debt Service'!F$27/12,0)),"-")</f>
        <v>0</v>
      </c>
      <c r="I170" s="269">
        <f>IFERROR(IF(-SUM(I$20:I169)+I$15&lt;0.000001,0,IF($C170&gt;='H-32A-WP06 - Debt Service'!G$24,'H-32A-WP06 - Debt Service'!#REF!/12,0)),"-")</f>
        <v>0</v>
      </c>
      <c r="J170" s="269">
        <f>IFERROR(IF(-SUM(J$20:J169)+J$15&lt;0.000001,0,IF($C170&gt;='H-32A-WP06 - Debt Service'!H$24,'H-32A-WP06 - Debt Service'!H$27/12,0)),"-")</f>
        <v>0</v>
      </c>
      <c r="K170" s="269">
        <f>IFERROR(IF(-SUM(K$20:K169)+K$15&lt;0.000001,0,IF($C170&gt;='H-32A-WP06 - Debt Service'!I$24,'H-32A-WP06 - Debt Service'!I$27/12,0)),"-")</f>
        <v>0</v>
      </c>
      <c r="L170" s="269">
        <f>IFERROR(IF(-SUM(L$20:L169)+L$15&lt;0.000001,0,IF($C170&gt;='H-32A-WP06 - Debt Service'!J$24,'H-32A-WP06 - Debt Service'!J$27/12,0)),"-")</f>
        <v>0</v>
      </c>
      <c r="M170" s="269">
        <f>IFERROR(IF(-SUM(M$20:M169)+M$15&lt;0.000001,0,IF($C170&gt;='H-32A-WP06 - Debt Service'!L$24,'H-32A-WP06 - Debt Service'!L$27/12,0)),"-")</f>
        <v>0</v>
      </c>
      <c r="N170" s="269">
        <v>0</v>
      </c>
      <c r="O170" s="269">
        <v>0</v>
      </c>
      <c r="P170" s="269">
        <v>0</v>
      </c>
      <c r="Q170" s="269">
        <f>IFERROR(IF(-SUM(Q$20:Q169)+Q$15&lt;0.000001,0,IF($C170&gt;='H-32A-WP06 - Debt Service'!#REF!,'H-32A-WP06 - Debt Service'!#REF!/12,0)),"-")</f>
        <v>0</v>
      </c>
      <c r="R170" s="269"/>
      <c r="S170" s="269"/>
      <c r="T170" s="269"/>
      <c r="U170" s="269"/>
      <c r="V170" s="269"/>
      <c r="X170" s="260">
        <f t="shared" si="13"/>
        <v>2035</v>
      </c>
      <c r="Y170" s="281">
        <f t="shared" si="15"/>
        <v>49491</v>
      </c>
      <c r="Z170" s="281"/>
      <c r="AA170" s="269">
        <f>IFERROR(IF(-SUM(AA$20:AA169)+AA$15&lt;0.000001,0,IF($C170&gt;='H-32A-WP06 - Debt Service'!X$24,'H-32A-WP06 - Debt Service'!X$27/12,0)),"-")</f>
        <v>0</v>
      </c>
      <c r="AB170" s="269">
        <f>IFERROR(IF(-SUM(AB$20:AB169)+AB$15&lt;0.000001,0,IF($C170&gt;='H-32A-WP06 - Debt Service'!Y$24,'H-32A-WP06 - Debt Service'!Y$27/12,0)),"-")</f>
        <v>0</v>
      </c>
      <c r="AC170" s="269">
        <f>IFERROR(IF(-SUM(AC$20:AC169)+AC$15&lt;0.000001,0,IF($C170&gt;='H-32A-WP06 - Debt Service'!Z$24,'H-32A-WP06 - Debt Service'!Z$27/12,0)),"-")</f>
        <v>0</v>
      </c>
      <c r="AD170" s="269">
        <f>IFERROR(IF(-SUM(AD$20:AD169)+AD$15&lt;0.000001,0,IF($C170&gt;='H-32A-WP06 - Debt Service'!AA$24,'H-32A-WP06 - Debt Service'!AA$27/12,0)),"-")</f>
        <v>0</v>
      </c>
      <c r="AE170" s="269">
        <f>IFERROR(IF(-SUM(AE$20:AE169)+AE$15&lt;0.000001,0,IF($C170&gt;='H-32A-WP06 - Debt Service'!AB$24,'H-32A-WP06 - Debt Service'!AB$27/12,0)),"-")</f>
        <v>0</v>
      </c>
      <c r="AF170" s="269">
        <f>IFERROR(IF(-SUM(AF$20:AF169)+AF$15&lt;0.000001,0,IF($C170&gt;='H-32A-WP06 - Debt Service'!AC$24,'H-32A-WP06 - Debt Service'!AC$27/12,0)),"-")</f>
        <v>0</v>
      </c>
      <c r="AG170" s="269">
        <f>IFERROR(IF(-SUM(AG$20:AG169)+AG$15&lt;0.000001,0,IF($C170&gt;='H-32A-WP06 - Debt Service'!AD$24,'H-32A-WP06 - Debt Service'!AD$27/12,0)),"-")</f>
        <v>0</v>
      </c>
      <c r="AH170" s="269">
        <f>IFERROR(IF(-SUM(AH$20:AH169)+AH$15&lt;0.000001,0,IF($C170&gt;='H-32A-WP06 - Debt Service'!AE$24,'H-32A-WP06 - Debt Service'!AE$27/12,0)),"-")</f>
        <v>0</v>
      </c>
      <c r="AI170" s="269">
        <f>IFERROR(IF(-SUM(AI$20:AI169)+AI$15&lt;0.000001,0,IF($C170&gt;='H-32A-WP06 - Debt Service'!AF$24,'H-32A-WP06 - Debt Service'!AF$27/12,0)),"-")</f>
        <v>0</v>
      </c>
      <c r="AJ170" s="269">
        <f>IFERROR(IF(-SUM(AJ$20:AJ169)+AJ$15&lt;0.000001,0,IF($C170&gt;='H-32A-WP06 - Debt Service'!AG$24,'H-32A-WP06 - Debt Service'!AG$27/12,0)),"-")</f>
        <v>0</v>
      </c>
    </row>
    <row r="171" spans="2:36" hidden="1">
      <c r="B171" s="260">
        <f t="shared" si="12"/>
        <v>2035</v>
      </c>
      <c r="C171" s="281">
        <f t="shared" si="14"/>
        <v>49522</v>
      </c>
      <c r="D171" s="281"/>
      <c r="E171" s="269">
        <f>IFERROR(IF(-SUM(E$20:E170)+E$15&lt;0.000001,0,IF($C171&gt;='H-32A-WP06 - Debt Service'!C$24,'H-32A-WP06 - Debt Service'!C$27/12,0)),"-")</f>
        <v>0</v>
      </c>
      <c r="F171" s="269">
        <f>IFERROR(IF(-SUM(F$20:F170)+F$15&lt;0.000001,0,IF($C171&gt;='H-32A-WP06 - Debt Service'!D$24,'H-32A-WP06 - Debt Service'!D$27/12,0)),"-")</f>
        <v>0</v>
      </c>
      <c r="G171" s="269">
        <f>IFERROR(IF(-SUM(G$20:G170)+G$15&lt;0.000001,0,IF($C171&gt;='H-32A-WP06 - Debt Service'!E$24,'H-32A-WP06 - Debt Service'!E$27/12,0)),"-")</f>
        <v>0</v>
      </c>
      <c r="H171" s="269">
        <f>IFERROR(IF(-SUM(H$20:H170)+H$15&lt;0.000001,0,IF($C171&gt;='H-32A-WP06 - Debt Service'!F$24,'H-32A-WP06 - Debt Service'!F$27/12,0)),"-")</f>
        <v>0</v>
      </c>
      <c r="I171" s="269">
        <f>IFERROR(IF(-SUM(I$20:I170)+I$15&lt;0.000001,0,IF($C171&gt;='H-32A-WP06 - Debt Service'!G$24,'H-32A-WP06 - Debt Service'!#REF!/12,0)),"-")</f>
        <v>0</v>
      </c>
      <c r="J171" s="269">
        <f>IFERROR(IF(-SUM(J$20:J170)+J$15&lt;0.000001,0,IF($C171&gt;='H-32A-WP06 - Debt Service'!H$24,'H-32A-WP06 - Debt Service'!H$27/12,0)),"-")</f>
        <v>0</v>
      </c>
      <c r="K171" s="269">
        <f>IFERROR(IF(-SUM(K$20:K170)+K$15&lt;0.000001,0,IF($C171&gt;='H-32A-WP06 - Debt Service'!I$24,'H-32A-WP06 - Debt Service'!I$27/12,0)),"-")</f>
        <v>0</v>
      </c>
      <c r="L171" s="269">
        <f>IFERROR(IF(-SUM(L$20:L170)+L$15&lt;0.000001,0,IF($C171&gt;='H-32A-WP06 - Debt Service'!J$24,'H-32A-WP06 - Debt Service'!J$27/12,0)),"-")</f>
        <v>0</v>
      </c>
      <c r="M171" s="269">
        <f>IFERROR(IF(-SUM(M$20:M170)+M$15&lt;0.000001,0,IF($C171&gt;='H-32A-WP06 - Debt Service'!L$24,'H-32A-WP06 - Debt Service'!L$27/12,0)),"-")</f>
        <v>0</v>
      </c>
      <c r="N171" s="269">
        <v>0</v>
      </c>
      <c r="O171" s="269">
        <v>0</v>
      </c>
      <c r="P171" s="269">
        <v>0</v>
      </c>
      <c r="Q171" s="269">
        <f>IFERROR(IF(-SUM(Q$20:Q170)+Q$15&lt;0.000001,0,IF($C171&gt;='H-32A-WP06 - Debt Service'!#REF!,'H-32A-WP06 - Debt Service'!#REF!/12,0)),"-")</f>
        <v>0</v>
      </c>
      <c r="R171" s="269"/>
      <c r="S171" s="269"/>
      <c r="T171" s="269"/>
      <c r="U171" s="269"/>
      <c r="V171" s="269"/>
      <c r="X171" s="260">
        <f t="shared" si="13"/>
        <v>2035</v>
      </c>
      <c r="Y171" s="281">
        <f t="shared" si="15"/>
        <v>49522</v>
      </c>
      <c r="Z171" s="281"/>
      <c r="AA171" s="269">
        <f>IFERROR(IF(-SUM(AA$20:AA170)+AA$15&lt;0.000001,0,IF($C171&gt;='H-32A-WP06 - Debt Service'!X$24,'H-32A-WP06 - Debt Service'!X$27/12,0)),"-")</f>
        <v>0</v>
      </c>
      <c r="AB171" s="269">
        <f>IFERROR(IF(-SUM(AB$20:AB170)+AB$15&lt;0.000001,0,IF($C171&gt;='H-32A-WP06 - Debt Service'!Y$24,'H-32A-WP06 - Debt Service'!Y$27/12,0)),"-")</f>
        <v>0</v>
      </c>
      <c r="AC171" s="269">
        <f>IFERROR(IF(-SUM(AC$20:AC170)+AC$15&lt;0.000001,0,IF($C171&gt;='H-32A-WP06 - Debt Service'!Z$24,'H-32A-WP06 - Debt Service'!Z$27/12,0)),"-")</f>
        <v>0</v>
      </c>
      <c r="AD171" s="269">
        <f>IFERROR(IF(-SUM(AD$20:AD170)+AD$15&lt;0.000001,0,IF($C171&gt;='H-32A-WP06 - Debt Service'!AA$24,'H-32A-WP06 - Debt Service'!AA$27/12,0)),"-")</f>
        <v>0</v>
      </c>
      <c r="AE171" s="269">
        <f>IFERROR(IF(-SUM(AE$20:AE170)+AE$15&lt;0.000001,0,IF($C171&gt;='H-32A-WP06 - Debt Service'!AB$24,'H-32A-WP06 - Debt Service'!AB$27/12,0)),"-")</f>
        <v>0</v>
      </c>
      <c r="AF171" s="269">
        <f>IFERROR(IF(-SUM(AF$20:AF170)+AF$15&lt;0.000001,0,IF($C171&gt;='H-32A-WP06 - Debt Service'!AC$24,'H-32A-WP06 - Debt Service'!AC$27/12,0)),"-")</f>
        <v>0</v>
      </c>
      <c r="AG171" s="269">
        <f>IFERROR(IF(-SUM(AG$20:AG170)+AG$15&lt;0.000001,0,IF($C171&gt;='H-32A-WP06 - Debt Service'!AD$24,'H-32A-WP06 - Debt Service'!AD$27/12,0)),"-")</f>
        <v>0</v>
      </c>
      <c r="AH171" s="269">
        <f>IFERROR(IF(-SUM(AH$20:AH170)+AH$15&lt;0.000001,0,IF($C171&gt;='H-32A-WP06 - Debt Service'!AE$24,'H-32A-WP06 - Debt Service'!AE$27/12,0)),"-")</f>
        <v>0</v>
      </c>
      <c r="AI171" s="269">
        <f>IFERROR(IF(-SUM(AI$20:AI170)+AI$15&lt;0.000001,0,IF($C171&gt;='H-32A-WP06 - Debt Service'!AF$24,'H-32A-WP06 - Debt Service'!AF$27/12,0)),"-")</f>
        <v>0</v>
      </c>
      <c r="AJ171" s="269">
        <f>IFERROR(IF(-SUM(AJ$20:AJ170)+AJ$15&lt;0.000001,0,IF($C171&gt;='H-32A-WP06 - Debt Service'!AG$24,'H-32A-WP06 - Debt Service'!AG$27/12,0)),"-")</f>
        <v>0</v>
      </c>
    </row>
    <row r="172" spans="2:36" hidden="1">
      <c r="B172" s="260">
        <f t="shared" si="12"/>
        <v>2035</v>
      </c>
      <c r="C172" s="281">
        <f t="shared" si="14"/>
        <v>49553</v>
      </c>
      <c r="D172" s="281"/>
      <c r="E172" s="269">
        <f>IFERROR(IF(-SUM(E$20:E171)+E$15&lt;0.000001,0,IF($C172&gt;='H-32A-WP06 - Debt Service'!C$24,'H-32A-WP06 - Debt Service'!C$27/12,0)),"-")</f>
        <v>0</v>
      </c>
      <c r="F172" s="269">
        <f>IFERROR(IF(-SUM(F$20:F171)+F$15&lt;0.000001,0,IF($C172&gt;='H-32A-WP06 - Debt Service'!D$24,'H-32A-WP06 - Debt Service'!D$27/12,0)),"-")</f>
        <v>0</v>
      </c>
      <c r="G172" s="269">
        <f>IFERROR(IF(-SUM(G$20:G171)+G$15&lt;0.000001,0,IF($C172&gt;='H-32A-WP06 - Debt Service'!E$24,'H-32A-WP06 - Debt Service'!E$27/12,0)),"-")</f>
        <v>0</v>
      </c>
      <c r="H172" s="269">
        <f>IFERROR(IF(-SUM(H$20:H171)+H$15&lt;0.000001,0,IF($C172&gt;='H-32A-WP06 - Debt Service'!F$24,'H-32A-WP06 - Debt Service'!F$27/12,0)),"-")</f>
        <v>0</v>
      </c>
      <c r="I172" s="269">
        <f>IFERROR(IF(-SUM(I$20:I171)+I$15&lt;0.000001,0,IF($C172&gt;='H-32A-WP06 - Debt Service'!G$24,'H-32A-WP06 - Debt Service'!#REF!/12,0)),"-")</f>
        <v>0</v>
      </c>
      <c r="J172" s="269">
        <f>IFERROR(IF(-SUM(J$20:J171)+J$15&lt;0.000001,0,IF($C172&gt;='H-32A-WP06 - Debt Service'!H$24,'H-32A-WP06 - Debt Service'!H$27/12,0)),"-")</f>
        <v>0</v>
      </c>
      <c r="K172" s="269">
        <f>IFERROR(IF(-SUM(K$20:K171)+K$15&lt;0.000001,0,IF($C172&gt;='H-32A-WP06 - Debt Service'!I$24,'H-32A-WP06 - Debt Service'!I$27/12,0)),"-")</f>
        <v>0</v>
      </c>
      <c r="L172" s="269">
        <f>IFERROR(IF(-SUM(L$20:L171)+L$15&lt;0.000001,0,IF($C172&gt;='H-32A-WP06 - Debt Service'!J$24,'H-32A-WP06 - Debt Service'!J$27/12,0)),"-")</f>
        <v>0</v>
      </c>
      <c r="M172" s="269">
        <f>IFERROR(IF(-SUM(M$20:M171)+M$15&lt;0.000001,0,IF($C172&gt;='H-32A-WP06 - Debt Service'!L$24,'H-32A-WP06 - Debt Service'!L$27/12,0)),"-")</f>
        <v>0</v>
      </c>
      <c r="N172" s="269">
        <v>0</v>
      </c>
      <c r="O172" s="269">
        <v>0</v>
      </c>
      <c r="P172" s="269">
        <v>0</v>
      </c>
      <c r="Q172" s="269">
        <f>IFERROR(IF(-SUM(Q$20:Q171)+Q$15&lt;0.000001,0,IF($C172&gt;='H-32A-WP06 - Debt Service'!#REF!,'H-32A-WP06 - Debt Service'!#REF!/12,0)),"-")</f>
        <v>0</v>
      </c>
      <c r="R172" s="269"/>
      <c r="S172" s="269"/>
      <c r="T172" s="269"/>
      <c r="U172" s="269"/>
      <c r="V172" s="269"/>
      <c r="X172" s="260">
        <f t="shared" si="13"/>
        <v>2035</v>
      </c>
      <c r="Y172" s="281">
        <f t="shared" si="15"/>
        <v>49553</v>
      </c>
      <c r="Z172" s="281"/>
      <c r="AA172" s="269">
        <f>IFERROR(IF(-SUM(AA$20:AA171)+AA$15&lt;0.000001,0,IF($C172&gt;='H-32A-WP06 - Debt Service'!X$24,'H-32A-WP06 - Debt Service'!X$27/12,0)),"-")</f>
        <v>0</v>
      </c>
      <c r="AB172" s="269">
        <f>IFERROR(IF(-SUM(AB$20:AB171)+AB$15&lt;0.000001,0,IF($C172&gt;='H-32A-WP06 - Debt Service'!Y$24,'H-32A-WP06 - Debt Service'!Y$27/12,0)),"-")</f>
        <v>0</v>
      </c>
      <c r="AC172" s="269">
        <f>IFERROR(IF(-SUM(AC$20:AC171)+AC$15&lt;0.000001,0,IF($C172&gt;='H-32A-WP06 - Debt Service'!Z$24,'H-32A-WP06 - Debt Service'!Z$27/12,0)),"-")</f>
        <v>0</v>
      </c>
      <c r="AD172" s="269">
        <f>IFERROR(IF(-SUM(AD$20:AD171)+AD$15&lt;0.000001,0,IF($C172&gt;='H-32A-WP06 - Debt Service'!AA$24,'H-32A-WP06 - Debt Service'!AA$27/12,0)),"-")</f>
        <v>0</v>
      </c>
      <c r="AE172" s="269">
        <f>IFERROR(IF(-SUM(AE$20:AE171)+AE$15&lt;0.000001,0,IF($C172&gt;='H-32A-WP06 - Debt Service'!AB$24,'H-32A-WP06 - Debt Service'!AB$27/12,0)),"-")</f>
        <v>0</v>
      </c>
      <c r="AF172" s="269">
        <f>IFERROR(IF(-SUM(AF$20:AF171)+AF$15&lt;0.000001,0,IF($C172&gt;='H-32A-WP06 - Debt Service'!AC$24,'H-32A-WP06 - Debt Service'!AC$27/12,0)),"-")</f>
        <v>0</v>
      </c>
      <c r="AG172" s="269">
        <f>IFERROR(IF(-SUM(AG$20:AG171)+AG$15&lt;0.000001,0,IF($C172&gt;='H-32A-WP06 - Debt Service'!AD$24,'H-32A-WP06 - Debt Service'!AD$27/12,0)),"-")</f>
        <v>0</v>
      </c>
      <c r="AH172" s="269">
        <f>IFERROR(IF(-SUM(AH$20:AH171)+AH$15&lt;0.000001,0,IF($C172&gt;='H-32A-WP06 - Debt Service'!AE$24,'H-32A-WP06 - Debt Service'!AE$27/12,0)),"-")</f>
        <v>0</v>
      </c>
      <c r="AI172" s="269">
        <f>IFERROR(IF(-SUM(AI$20:AI171)+AI$15&lt;0.000001,0,IF($C172&gt;='H-32A-WP06 - Debt Service'!AF$24,'H-32A-WP06 - Debt Service'!AF$27/12,0)),"-")</f>
        <v>0</v>
      </c>
      <c r="AJ172" s="269">
        <f>IFERROR(IF(-SUM(AJ$20:AJ171)+AJ$15&lt;0.000001,0,IF($C172&gt;='H-32A-WP06 - Debt Service'!AG$24,'H-32A-WP06 - Debt Service'!AG$27/12,0)),"-")</f>
        <v>0</v>
      </c>
    </row>
    <row r="173" spans="2:36" hidden="1">
      <c r="B173" s="260">
        <f t="shared" si="12"/>
        <v>2035</v>
      </c>
      <c r="C173" s="281">
        <f t="shared" si="14"/>
        <v>49583</v>
      </c>
      <c r="D173" s="281"/>
      <c r="E173" s="269">
        <f>IFERROR(IF(-SUM(E$20:E172)+E$15&lt;0.000001,0,IF($C173&gt;='H-32A-WP06 - Debt Service'!C$24,'H-32A-WP06 - Debt Service'!C$27/12,0)),"-")</f>
        <v>0</v>
      </c>
      <c r="F173" s="269">
        <f>IFERROR(IF(-SUM(F$20:F172)+F$15&lt;0.000001,0,IF($C173&gt;='H-32A-WP06 - Debt Service'!D$24,'H-32A-WP06 - Debt Service'!D$27/12,0)),"-")</f>
        <v>0</v>
      </c>
      <c r="G173" s="269">
        <f>IFERROR(IF(-SUM(G$20:G172)+G$15&lt;0.000001,0,IF($C173&gt;='H-32A-WP06 - Debt Service'!E$24,'H-32A-WP06 - Debt Service'!E$27/12,0)),"-")</f>
        <v>0</v>
      </c>
      <c r="H173" s="269">
        <f>IFERROR(IF(-SUM(H$20:H172)+H$15&lt;0.000001,0,IF($C173&gt;='H-32A-WP06 - Debt Service'!F$24,'H-32A-WP06 - Debt Service'!F$27/12,0)),"-")</f>
        <v>0</v>
      </c>
      <c r="I173" s="269">
        <f>IFERROR(IF(-SUM(I$20:I172)+I$15&lt;0.000001,0,IF($C173&gt;='H-32A-WP06 - Debt Service'!G$24,'H-32A-WP06 - Debt Service'!#REF!/12,0)),"-")</f>
        <v>0</v>
      </c>
      <c r="J173" s="269">
        <f>IFERROR(IF(-SUM(J$20:J172)+J$15&lt;0.000001,0,IF($C173&gt;='H-32A-WP06 - Debt Service'!H$24,'H-32A-WP06 - Debt Service'!H$27/12,0)),"-")</f>
        <v>0</v>
      </c>
      <c r="K173" s="269">
        <f>IFERROR(IF(-SUM(K$20:K172)+K$15&lt;0.000001,0,IF($C173&gt;='H-32A-WP06 - Debt Service'!I$24,'H-32A-WP06 - Debt Service'!I$27/12,0)),"-")</f>
        <v>0</v>
      </c>
      <c r="L173" s="269">
        <f>IFERROR(IF(-SUM(L$20:L172)+L$15&lt;0.000001,0,IF($C173&gt;='H-32A-WP06 - Debt Service'!J$24,'H-32A-WP06 - Debt Service'!J$27/12,0)),"-")</f>
        <v>0</v>
      </c>
      <c r="M173" s="269">
        <f>IFERROR(IF(-SUM(M$20:M172)+M$15&lt;0.000001,0,IF($C173&gt;='H-32A-WP06 - Debt Service'!L$24,'H-32A-WP06 - Debt Service'!L$27/12,0)),"-")</f>
        <v>0</v>
      </c>
      <c r="N173" s="269">
        <v>0</v>
      </c>
      <c r="O173" s="269">
        <v>0</v>
      </c>
      <c r="P173" s="269">
        <v>0</v>
      </c>
      <c r="Q173" s="269">
        <f>IFERROR(IF(-SUM(Q$20:Q172)+Q$15&lt;0.000001,0,IF($C173&gt;='H-32A-WP06 - Debt Service'!#REF!,'H-32A-WP06 - Debt Service'!#REF!/12,0)),"-")</f>
        <v>0</v>
      </c>
      <c r="R173" s="269"/>
      <c r="S173" s="269"/>
      <c r="T173" s="269"/>
      <c r="U173" s="269"/>
      <c r="V173" s="269"/>
      <c r="X173" s="260">
        <f t="shared" si="13"/>
        <v>2035</v>
      </c>
      <c r="Y173" s="281">
        <f t="shared" si="15"/>
        <v>49583</v>
      </c>
      <c r="Z173" s="281"/>
      <c r="AA173" s="269">
        <f>IFERROR(IF(-SUM(AA$20:AA172)+AA$15&lt;0.000001,0,IF($C173&gt;='H-32A-WP06 - Debt Service'!X$24,'H-32A-WP06 - Debt Service'!X$27/12,0)),"-")</f>
        <v>0</v>
      </c>
      <c r="AB173" s="269">
        <f>IFERROR(IF(-SUM(AB$20:AB172)+AB$15&lt;0.000001,0,IF($C173&gt;='H-32A-WP06 - Debt Service'!Y$24,'H-32A-WP06 - Debt Service'!Y$27/12,0)),"-")</f>
        <v>0</v>
      </c>
      <c r="AC173" s="269">
        <f>IFERROR(IF(-SUM(AC$20:AC172)+AC$15&lt;0.000001,0,IF($C173&gt;='H-32A-WP06 - Debt Service'!Z$24,'H-32A-WP06 - Debt Service'!Z$27/12,0)),"-")</f>
        <v>0</v>
      </c>
      <c r="AD173" s="269">
        <f>IFERROR(IF(-SUM(AD$20:AD172)+AD$15&lt;0.000001,0,IF($C173&gt;='H-32A-WP06 - Debt Service'!AA$24,'H-32A-WP06 - Debt Service'!AA$27/12,0)),"-")</f>
        <v>0</v>
      </c>
      <c r="AE173" s="269">
        <f>IFERROR(IF(-SUM(AE$20:AE172)+AE$15&lt;0.000001,0,IF($C173&gt;='H-32A-WP06 - Debt Service'!AB$24,'H-32A-WP06 - Debt Service'!AB$27/12,0)),"-")</f>
        <v>0</v>
      </c>
      <c r="AF173" s="269">
        <f>IFERROR(IF(-SUM(AF$20:AF172)+AF$15&lt;0.000001,0,IF($C173&gt;='H-32A-WP06 - Debt Service'!AC$24,'H-32A-WP06 - Debt Service'!AC$27/12,0)),"-")</f>
        <v>0</v>
      </c>
      <c r="AG173" s="269">
        <f>IFERROR(IF(-SUM(AG$20:AG172)+AG$15&lt;0.000001,0,IF($C173&gt;='H-32A-WP06 - Debt Service'!AD$24,'H-32A-WP06 - Debt Service'!AD$27/12,0)),"-")</f>
        <v>0</v>
      </c>
      <c r="AH173" s="269">
        <f>IFERROR(IF(-SUM(AH$20:AH172)+AH$15&lt;0.000001,0,IF($C173&gt;='H-32A-WP06 - Debt Service'!AE$24,'H-32A-WP06 - Debt Service'!AE$27/12,0)),"-")</f>
        <v>0</v>
      </c>
      <c r="AI173" s="269">
        <f>IFERROR(IF(-SUM(AI$20:AI172)+AI$15&lt;0.000001,0,IF($C173&gt;='H-32A-WP06 - Debt Service'!AF$24,'H-32A-WP06 - Debt Service'!AF$27/12,0)),"-")</f>
        <v>0</v>
      </c>
      <c r="AJ173" s="269">
        <f>IFERROR(IF(-SUM(AJ$20:AJ172)+AJ$15&lt;0.000001,0,IF($C173&gt;='H-32A-WP06 - Debt Service'!AG$24,'H-32A-WP06 - Debt Service'!AG$27/12,0)),"-")</f>
        <v>0</v>
      </c>
    </row>
    <row r="174" spans="2:36" hidden="1">
      <c r="B174" s="260">
        <f t="shared" si="12"/>
        <v>2035</v>
      </c>
      <c r="C174" s="281">
        <f t="shared" si="14"/>
        <v>49614</v>
      </c>
      <c r="D174" s="281"/>
      <c r="E174" s="269">
        <f>IFERROR(IF(-SUM(E$20:E173)+E$15&lt;0.000001,0,IF($C174&gt;='H-32A-WP06 - Debt Service'!C$24,'H-32A-WP06 - Debt Service'!C$27/12,0)),"-")</f>
        <v>0</v>
      </c>
      <c r="F174" s="269">
        <f>IFERROR(IF(-SUM(F$20:F173)+F$15&lt;0.000001,0,IF($C174&gt;='H-32A-WP06 - Debt Service'!D$24,'H-32A-WP06 - Debt Service'!D$27/12,0)),"-")</f>
        <v>0</v>
      </c>
      <c r="G174" s="269">
        <f>IFERROR(IF(-SUM(G$20:G173)+G$15&lt;0.000001,0,IF($C174&gt;='H-32A-WP06 - Debt Service'!E$24,'H-32A-WP06 - Debt Service'!E$27/12,0)),"-")</f>
        <v>0</v>
      </c>
      <c r="H174" s="269">
        <f>IFERROR(IF(-SUM(H$20:H173)+H$15&lt;0.000001,0,IF($C174&gt;='H-32A-WP06 - Debt Service'!F$24,'H-32A-WP06 - Debt Service'!F$27/12,0)),"-")</f>
        <v>0</v>
      </c>
      <c r="I174" s="269">
        <f>IFERROR(IF(-SUM(I$20:I173)+I$15&lt;0.000001,0,IF($C174&gt;='H-32A-WP06 - Debt Service'!G$24,'H-32A-WP06 - Debt Service'!#REF!/12,0)),"-")</f>
        <v>0</v>
      </c>
      <c r="J174" s="269">
        <f>IFERROR(IF(-SUM(J$20:J173)+J$15&lt;0.000001,0,IF($C174&gt;='H-32A-WP06 - Debt Service'!H$24,'H-32A-WP06 - Debt Service'!H$27/12,0)),"-")</f>
        <v>0</v>
      </c>
      <c r="K174" s="269">
        <f>IFERROR(IF(-SUM(K$20:K173)+K$15&lt;0.000001,0,IF($C174&gt;='H-32A-WP06 - Debt Service'!I$24,'H-32A-WP06 - Debt Service'!I$27/12,0)),"-")</f>
        <v>0</v>
      </c>
      <c r="L174" s="269">
        <f>IFERROR(IF(-SUM(L$20:L173)+L$15&lt;0.000001,0,IF($C174&gt;='H-32A-WP06 - Debt Service'!J$24,'H-32A-WP06 - Debt Service'!J$27/12,0)),"-")</f>
        <v>0</v>
      </c>
      <c r="M174" s="269">
        <f>IFERROR(IF(-SUM(M$20:M173)+M$15&lt;0.000001,0,IF($C174&gt;='H-32A-WP06 - Debt Service'!L$24,'H-32A-WP06 - Debt Service'!L$27/12,0)),"-")</f>
        <v>0</v>
      </c>
      <c r="N174" s="269">
        <v>0</v>
      </c>
      <c r="O174" s="269">
        <v>0</v>
      </c>
      <c r="P174" s="269">
        <v>0</v>
      </c>
      <c r="Q174" s="269">
        <f>IFERROR(IF(-SUM(Q$20:Q173)+Q$15&lt;0.000001,0,IF($C174&gt;='H-32A-WP06 - Debt Service'!#REF!,'H-32A-WP06 - Debt Service'!#REF!/12,0)),"-")</f>
        <v>0</v>
      </c>
      <c r="R174" s="269"/>
      <c r="S174" s="269"/>
      <c r="T174" s="269"/>
      <c r="U174" s="269"/>
      <c r="V174" s="269"/>
      <c r="X174" s="260">
        <f t="shared" si="13"/>
        <v>2035</v>
      </c>
      <c r="Y174" s="281">
        <f t="shared" si="15"/>
        <v>49614</v>
      </c>
      <c r="Z174" s="281"/>
      <c r="AA174" s="269">
        <f>IFERROR(IF(-SUM(AA$20:AA173)+AA$15&lt;0.000001,0,IF($C174&gt;='H-32A-WP06 - Debt Service'!X$24,'H-32A-WP06 - Debt Service'!X$27/12,0)),"-")</f>
        <v>0</v>
      </c>
      <c r="AB174" s="269">
        <f>IFERROR(IF(-SUM(AB$20:AB173)+AB$15&lt;0.000001,0,IF($C174&gt;='H-32A-WP06 - Debt Service'!Y$24,'H-32A-WP06 - Debt Service'!Y$27/12,0)),"-")</f>
        <v>0</v>
      </c>
      <c r="AC174" s="269">
        <f>IFERROR(IF(-SUM(AC$20:AC173)+AC$15&lt;0.000001,0,IF($C174&gt;='H-32A-WP06 - Debt Service'!Z$24,'H-32A-WP06 - Debt Service'!Z$27/12,0)),"-")</f>
        <v>0</v>
      </c>
      <c r="AD174" s="269">
        <f>IFERROR(IF(-SUM(AD$20:AD173)+AD$15&lt;0.000001,0,IF($C174&gt;='H-32A-WP06 - Debt Service'!AA$24,'H-32A-WP06 - Debt Service'!AA$27/12,0)),"-")</f>
        <v>0</v>
      </c>
      <c r="AE174" s="269">
        <f>IFERROR(IF(-SUM(AE$20:AE173)+AE$15&lt;0.000001,0,IF($C174&gt;='H-32A-WP06 - Debt Service'!AB$24,'H-32A-WP06 - Debt Service'!AB$27/12,0)),"-")</f>
        <v>0</v>
      </c>
      <c r="AF174" s="269">
        <f>IFERROR(IF(-SUM(AF$20:AF173)+AF$15&lt;0.000001,0,IF($C174&gt;='H-32A-WP06 - Debt Service'!AC$24,'H-32A-WP06 - Debt Service'!AC$27/12,0)),"-")</f>
        <v>0</v>
      </c>
      <c r="AG174" s="269">
        <f>IFERROR(IF(-SUM(AG$20:AG173)+AG$15&lt;0.000001,0,IF($C174&gt;='H-32A-WP06 - Debt Service'!AD$24,'H-32A-WP06 - Debt Service'!AD$27/12,0)),"-")</f>
        <v>0</v>
      </c>
      <c r="AH174" s="269">
        <f>IFERROR(IF(-SUM(AH$20:AH173)+AH$15&lt;0.000001,0,IF($C174&gt;='H-32A-WP06 - Debt Service'!AE$24,'H-32A-WP06 - Debt Service'!AE$27/12,0)),"-")</f>
        <v>0</v>
      </c>
      <c r="AI174" s="269">
        <f>IFERROR(IF(-SUM(AI$20:AI173)+AI$15&lt;0.000001,0,IF($C174&gt;='H-32A-WP06 - Debt Service'!AF$24,'H-32A-WP06 - Debt Service'!AF$27/12,0)),"-")</f>
        <v>0</v>
      </c>
      <c r="AJ174" s="269">
        <f>IFERROR(IF(-SUM(AJ$20:AJ173)+AJ$15&lt;0.000001,0,IF($C174&gt;='H-32A-WP06 - Debt Service'!AG$24,'H-32A-WP06 - Debt Service'!AG$27/12,0)),"-")</f>
        <v>0</v>
      </c>
    </row>
    <row r="175" spans="2:36" hidden="1">
      <c r="B175" s="260">
        <f t="shared" si="12"/>
        <v>2035</v>
      </c>
      <c r="C175" s="281">
        <f t="shared" si="14"/>
        <v>49644</v>
      </c>
      <c r="D175" s="281"/>
      <c r="E175" s="269">
        <f>IFERROR(IF(-SUM(E$20:E174)+E$15&lt;0.000001,0,IF($C175&gt;='H-32A-WP06 - Debt Service'!C$24,'H-32A-WP06 - Debt Service'!C$27/12,0)),"-")</f>
        <v>0</v>
      </c>
      <c r="F175" s="269">
        <f>IFERROR(IF(-SUM(F$20:F174)+F$15&lt;0.000001,0,IF($C175&gt;='H-32A-WP06 - Debt Service'!D$24,'H-32A-WP06 - Debt Service'!D$27/12,0)),"-")</f>
        <v>0</v>
      </c>
      <c r="G175" s="269">
        <f>IFERROR(IF(-SUM(G$20:G174)+G$15&lt;0.000001,0,IF($C175&gt;='H-32A-WP06 - Debt Service'!E$24,'H-32A-WP06 - Debt Service'!E$27/12,0)),"-")</f>
        <v>0</v>
      </c>
      <c r="H175" s="269">
        <f>IFERROR(IF(-SUM(H$20:H174)+H$15&lt;0.000001,0,IF($C175&gt;='H-32A-WP06 - Debt Service'!F$24,'H-32A-WP06 - Debt Service'!F$27/12,0)),"-")</f>
        <v>0</v>
      </c>
      <c r="I175" s="269">
        <f>IFERROR(IF(-SUM(I$20:I174)+I$15&lt;0.000001,0,IF($C175&gt;='H-32A-WP06 - Debt Service'!G$24,'H-32A-WP06 - Debt Service'!#REF!/12,0)),"-")</f>
        <v>0</v>
      </c>
      <c r="J175" s="269">
        <f>IFERROR(IF(-SUM(J$20:J174)+J$15&lt;0.000001,0,IF($C175&gt;='H-32A-WP06 - Debt Service'!H$24,'H-32A-WP06 - Debt Service'!H$27/12,0)),"-")</f>
        <v>0</v>
      </c>
      <c r="K175" s="269">
        <f>IFERROR(IF(-SUM(K$20:K174)+K$15&lt;0.000001,0,IF($C175&gt;='H-32A-WP06 - Debt Service'!I$24,'H-32A-WP06 - Debt Service'!I$27/12,0)),"-")</f>
        <v>0</v>
      </c>
      <c r="L175" s="269">
        <f>IFERROR(IF(-SUM(L$20:L174)+L$15&lt;0.000001,0,IF($C175&gt;='H-32A-WP06 - Debt Service'!J$24,'H-32A-WP06 - Debt Service'!J$27/12,0)),"-")</f>
        <v>0</v>
      </c>
      <c r="M175" s="269">
        <f>IFERROR(IF(-SUM(M$20:M174)+M$15&lt;0.000001,0,IF($C175&gt;='H-32A-WP06 - Debt Service'!L$24,'H-32A-WP06 - Debt Service'!L$27/12,0)),"-")</f>
        <v>0</v>
      </c>
      <c r="N175" s="269">
        <v>0</v>
      </c>
      <c r="O175" s="269">
        <v>0</v>
      </c>
      <c r="P175" s="269">
        <v>0</v>
      </c>
      <c r="Q175" s="269">
        <f>IFERROR(IF(-SUM(Q$20:Q174)+Q$15&lt;0.000001,0,IF($C175&gt;='H-32A-WP06 - Debt Service'!#REF!,'H-32A-WP06 - Debt Service'!#REF!/12,0)),"-")</f>
        <v>0</v>
      </c>
      <c r="R175" s="269"/>
      <c r="S175" s="269"/>
      <c r="T175" s="269"/>
      <c r="U175" s="269"/>
      <c r="V175" s="269"/>
      <c r="X175" s="260">
        <f t="shared" si="13"/>
        <v>2035</v>
      </c>
      <c r="Y175" s="281">
        <f t="shared" si="15"/>
        <v>49644</v>
      </c>
      <c r="Z175" s="281"/>
      <c r="AA175" s="269">
        <f>IFERROR(IF(-SUM(AA$20:AA174)+AA$15&lt;0.000001,0,IF($C175&gt;='H-32A-WP06 - Debt Service'!X$24,'H-32A-WP06 - Debt Service'!X$27/12,0)),"-")</f>
        <v>0</v>
      </c>
      <c r="AB175" s="269">
        <f>IFERROR(IF(-SUM(AB$20:AB174)+AB$15&lt;0.000001,0,IF($C175&gt;='H-32A-WP06 - Debt Service'!Y$24,'H-32A-WP06 - Debt Service'!Y$27/12,0)),"-")</f>
        <v>0</v>
      </c>
      <c r="AC175" s="269">
        <f>IFERROR(IF(-SUM(AC$20:AC174)+AC$15&lt;0.000001,0,IF($C175&gt;='H-32A-WP06 - Debt Service'!Z$24,'H-32A-WP06 - Debt Service'!Z$27/12,0)),"-")</f>
        <v>0</v>
      </c>
      <c r="AD175" s="269">
        <f>IFERROR(IF(-SUM(AD$20:AD174)+AD$15&lt;0.000001,0,IF($C175&gt;='H-32A-WP06 - Debt Service'!AA$24,'H-32A-WP06 - Debt Service'!AA$27/12,0)),"-")</f>
        <v>0</v>
      </c>
      <c r="AE175" s="269">
        <f>IFERROR(IF(-SUM(AE$20:AE174)+AE$15&lt;0.000001,0,IF($C175&gt;='H-32A-WP06 - Debt Service'!AB$24,'H-32A-WP06 - Debt Service'!AB$27/12,0)),"-")</f>
        <v>0</v>
      </c>
      <c r="AF175" s="269">
        <f>IFERROR(IF(-SUM(AF$20:AF174)+AF$15&lt;0.000001,0,IF($C175&gt;='H-32A-WP06 - Debt Service'!AC$24,'H-32A-WP06 - Debt Service'!AC$27/12,0)),"-")</f>
        <v>0</v>
      </c>
      <c r="AG175" s="269">
        <f>IFERROR(IF(-SUM(AG$20:AG174)+AG$15&lt;0.000001,0,IF($C175&gt;='H-32A-WP06 - Debt Service'!AD$24,'H-32A-WP06 - Debt Service'!AD$27/12,0)),"-")</f>
        <v>0</v>
      </c>
      <c r="AH175" s="269">
        <f>IFERROR(IF(-SUM(AH$20:AH174)+AH$15&lt;0.000001,0,IF($C175&gt;='H-32A-WP06 - Debt Service'!AE$24,'H-32A-WP06 - Debt Service'!AE$27/12,0)),"-")</f>
        <v>0</v>
      </c>
      <c r="AI175" s="269">
        <f>IFERROR(IF(-SUM(AI$20:AI174)+AI$15&lt;0.000001,0,IF($C175&gt;='H-32A-WP06 - Debt Service'!AF$24,'H-32A-WP06 - Debt Service'!AF$27/12,0)),"-")</f>
        <v>0</v>
      </c>
      <c r="AJ175" s="269">
        <f>IFERROR(IF(-SUM(AJ$20:AJ174)+AJ$15&lt;0.000001,0,IF($C175&gt;='H-32A-WP06 - Debt Service'!AG$24,'H-32A-WP06 - Debt Service'!AG$27/12,0)),"-")</f>
        <v>0</v>
      </c>
    </row>
    <row r="176" spans="2:36" hidden="1">
      <c r="B176" s="260">
        <f t="shared" si="12"/>
        <v>2036</v>
      </c>
      <c r="C176" s="281">
        <f t="shared" si="14"/>
        <v>49675</v>
      </c>
      <c r="D176" s="281"/>
      <c r="E176" s="269">
        <f>IFERROR(IF(-SUM(E$20:E175)+E$15&lt;0.000001,0,IF($C176&gt;='H-32A-WP06 - Debt Service'!C$24,'H-32A-WP06 - Debt Service'!C$27/12,0)),"-")</f>
        <v>0</v>
      </c>
      <c r="F176" s="269">
        <f>IFERROR(IF(-SUM(F$20:F175)+F$15&lt;0.000001,0,IF($C176&gt;='H-32A-WP06 - Debt Service'!D$24,'H-32A-WP06 - Debt Service'!D$27/12,0)),"-")</f>
        <v>0</v>
      </c>
      <c r="G176" s="269">
        <f>IFERROR(IF(-SUM(G$20:G175)+G$15&lt;0.000001,0,IF($C176&gt;='H-32A-WP06 - Debt Service'!E$24,'H-32A-WP06 - Debt Service'!E$27/12,0)),"-")</f>
        <v>0</v>
      </c>
      <c r="H176" s="269">
        <f>IFERROR(IF(-SUM(H$20:H175)+H$15&lt;0.000001,0,IF($C176&gt;='H-32A-WP06 - Debt Service'!F$24,'H-32A-WP06 - Debt Service'!F$27/12,0)),"-")</f>
        <v>0</v>
      </c>
      <c r="I176" s="269">
        <f>IFERROR(IF(-SUM(I$20:I175)+I$15&lt;0.000001,0,IF($C176&gt;='H-32A-WP06 - Debt Service'!G$24,'H-32A-WP06 - Debt Service'!#REF!/12,0)),"-")</f>
        <v>0</v>
      </c>
      <c r="J176" s="269">
        <f>IFERROR(IF(-SUM(J$20:J175)+J$15&lt;0.000001,0,IF($C176&gt;='H-32A-WP06 - Debt Service'!H$24,'H-32A-WP06 - Debt Service'!H$27/12,0)),"-")</f>
        <v>0</v>
      </c>
      <c r="K176" s="269">
        <f>IFERROR(IF(-SUM(K$20:K175)+K$15&lt;0.000001,0,IF($C176&gt;='H-32A-WP06 - Debt Service'!I$24,'H-32A-WP06 - Debt Service'!I$27/12,0)),"-")</f>
        <v>0</v>
      </c>
      <c r="L176" s="269">
        <f>IFERROR(IF(-SUM(L$20:L175)+L$15&lt;0.000001,0,IF($C176&gt;='H-32A-WP06 - Debt Service'!J$24,'H-32A-WP06 - Debt Service'!J$27/12,0)),"-")</f>
        <v>0</v>
      </c>
      <c r="M176" s="269">
        <f>IFERROR(IF(-SUM(M$20:M175)+M$15&lt;0.000001,0,IF($C176&gt;='H-32A-WP06 - Debt Service'!L$24,'H-32A-WP06 - Debt Service'!L$27/12,0)),"-")</f>
        <v>0</v>
      </c>
      <c r="N176" s="269">
        <v>0</v>
      </c>
      <c r="O176" s="269">
        <v>0</v>
      </c>
      <c r="P176" s="269">
        <v>0</v>
      </c>
      <c r="Q176" s="269">
        <f>IFERROR(IF(-SUM(Q$20:Q175)+Q$15&lt;0.000001,0,IF($C176&gt;='H-32A-WP06 - Debt Service'!#REF!,'H-32A-WP06 - Debt Service'!#REF!/12,0)),"-")</f>
        <v>0</v>
      </c>
      <c r="R176" s="269"/>
      <c r="S176" s="269"/>
      <c r="T176" s="269"/>
      <c r="U176" s="269"/>
      <c r="V176" s="269"/>
      <c r="X176" s="260">
        <f t="shared" si="13"/>
        <v>2036</v>
      </c>
      <c r="Y176" s="281">
        <f t="shared" si="15"/>
        <v>49675</v>
      </c>
      <c r="Z176" s="281"/>
      <c r="AA176" s="269">
        <f>IFERROR(IF(-SUM(AA$20:AA175)+AA$15&lt;0.000001,0,IF($C176&gt;='H-32A-WP06 - Debt Service'!X$24,'H-32A-WP06 - Debt Service'!X$27/12,0)),"-")</f>
        <v>0</v>
      </c>
      <c r="AB176" s="269">
        <f>IFERROR(IF(-SUM(AB$20:AB175)+AB$15&lt;0.000001,0,IF($C176&gt;='H-32A-WP06 - Debt Service'!Y$24,'H-32A-WP06 - Debt Service'!Y$27/12,0)),"-")</f>
        <v>0</v>
      </c>
      <c r="AC176" s="269">
        <f>IFERROR(IF(-SUM(AC$20:AC175)+AC$15&lt;0.000001,0,IF($C176&gt;='H-32A-WP06 - Debt Service'!Z$24,'H-32A-WP06 - Debt Service'!Z$27/12,0)),"-")</f>
        <v>0</v>
      </c>
      <c r="AD176" s="269">
        <f>IFERROR(IF(-SUM(AD$20:AD175)+AD$15&lt;0.000001,0,IF($C176&gt;='H-32A-WP06 - Debt Service'!AA$24,'H-32A-WP06 - Debt Service'!AA$27/12,0)),"-")</f>
        <v>0</v>
      </c>
      <c r="AE176" s="269">
        <f>IFERROR(IF(-SUM(AE$20:AE175)+AE$15&lt;0.000001,0,IF($C176&gt;='H-32A-WP06 - Debt Service'!AB$24,'H-32A-WP06 - Debt Service'!AB$27/12,0)),"-")</f>
        <v>0</v>
      </c>
      <c r="AF176" s="269">
        <f>IFERROR(IF(-SUM(AF$20:AF175)+AF$15&lt;0.000001,0,IF($C176&gt;='H-32A-WP06 - Debt Service'!AC$24,'H-32A-WP06 - Debt Service'!AC$27/12,0)),"-")</f>
        <v>0</v>
      </c>
      <c r="AG176" s="269">
        <f>IFERROR(IF(-SUM(AG$20:AG175)+AG$15&lt;0.000001,0,IF($C176&gt;='H-32A-WP06 - Debt Service'!AD$24,'H-32A-WP06 - Debt Service'!AD$27/12,0)),"-")</f>
        <v>0</v>
      </c>
      <c r="AH176" s="269">
        <f>IFERROR(IF(-SUM(AH$20:AH175)+AH$15&lt;0.000001,0,IF($C176&gt;='H-32A-WP06 - Debt Service'!AE$24,'H-32A-WP06 - Debt Service'!AE$27/12,0)),"-")</f>
        <v>0</v>
      </c>
      <c r="AI176" s="269">
        <f>IFERROR(IF(-SUM(AI$20:AI175)+AI$15&lt;0.000001,0,IF($C176&gt;='H-32A-WP06 - Debt Service'!AF$24,'H-32A-WP06 - Debt Service'!AF$27/12,0)),"-")</f>
        <v>0</v>
      </c>
      <c r="AJ176" s="269">
        <f>IFERROR(IF(-SUM(AJ$20:AJ175)+AJ$15&lt;0.000001,0,IF($C176&gt;='H-32A-WP06 - Debt Service'!AG$24,'H-32A-WP06 - Debt Service'!AG$27/12,0)),"-")</f>
        <v>0</v>
      </c>
    </row>
    <row r="177" spans="2:36" hidden="1">
      <c r="B177" s="260">
        <f t="shared" si="12"/>
        <v>2036</v>
      </c>
      <c r="C177" s="281">
        <f t="shared" si="14"/>
        <v>49706</v>
      </c>
      <c r="D177" s="281"/>
      <c r="E177" s="269">
        <f>IFERROR(IF(-SUM(E$20:E176)+E$15&lt;0.000001,0,IF($C177&gt;='H-32A-WP06 - Debt Service'!C$24,'H-32A-WP06 - Debt Service'!C$27/12,0)),"-")</f>
        <v>0</v>
      </c>
      <c r="F177" s="269">
        <f>IFERROR(IF(-SUM(F$20:F176)+F$15&lt;0.000001,0,IF($C177&gt;='H-32A-WP06 - Debt Service'!D$24,'H-32A-WP06 - Debt Service'!D$27/12,0)),"-")</f>
        <v>0</v>
      </c>
      <c r="G177" s="269">
        <f>IFERROR(IF(-SUM(G$20:G176)+G$15&lt;0.000001,0,IF($C177&gt;='H-32A-WP06 - Debt Service'!E$24,'H-32A-WP06 - Debt Service'!E$27/12,0)),"-")</f>
        <v>0</v>
      </c>
      <c r="H177" s="269">
        <f>IFERROR(IF(-SUM(H$20:H176)+H$15&lt;0.000001,0,IF($C177&gt;='H-32A-WP06 - Debt Service'!F$24,'H-32A-WP06 - Debt Service'!F$27/12,0)),"-")</f>
        <v>0</v>
      </c>
      <c r="I177" s="269">
        <f>IFERROR(IF(-SUM(I$20:I176)+I$15&lt;0.000001,0,IF($C177&gt;='H-32A-WP06 - Debt Service'!G$24,'H-32A-WP06 - Debt Service'!#REF!/12,0)),"-")</f>
        <v>0</v>
      </c>
      <c r="J177" s="269">
        <f>IFERROR(IF(-SUM(J$20:J176)+J$15&lt;0.000001,0,IF($C177&gt;='H-32A-WP06 - Debt Service'!H$24,'H-32A-WP06 - Debt Service'!H$27/12,0)),"-")</f>
        <v>0</v>
      </c>
      <c r="K177" s="269">
        <f>IFERROR(IF(-SUM(K$20:K176)+K$15&lt;0.000001,0,IF($C177&gt;='H-32A-WP06 - Debt Service'!I$24,'H-32A-WP06 - Debt Service'!I$27/12,0)),"-")</f>
        <v>0</v>
      </c>
      <c r="L177" s="269">
        <f>IFERROR(IF(-SUM(L$20:L176)+L$15&lt;0.000001,0,IF($C177&gt;='H-32A-WP06 - Debt Service'!J$24,'H-32A-WP06 - Debt Service'!J$27/12,0)),"-")</f>
        <v>0</v>
      </c>
      <c r="M177" s="269">
        <f>IFERROR(IF(-SUM(M$20:M176)+M$15&lt;0.000001,0,IF($C177&gt;='H-32A-WP06 - Debt Service'!L$24,'H-32A-WP06 - Debt Service'!L$27/12,0)),"-")</f>
        <v>0</v>
      </c>
      <c r="N177" s="269">
        <v>0</v>
      </c>
      <c r="O177" s="269">
        <v>0</v>
      </c>
      <c r="P177" s="269">
        <v>0</v>
      </c>
      <c r="Q177" s="269">
        <f>IFERROR(IF(-SUM(Q$20:Q176)+Q$15&lt;0.000001,0,IF($C177&gt;='H-32A-WP06 - Debt Service'!#REF!,'H-32A-WP06 - Debt Service'!#REF!/12,0)),"-")</f>
        <v>0</v>
      </c>
      <c r="R177" s="269"/>
      <c r="S177" s="269"/>
      <c r="T177" s="269"/>
      <c r="U177" s="269"/>
      <c r="V177" s="269"/>
      <c r="X177" s="260">
        <f t="shared" si="13"/>
        <v>2036</v>
      </c>
      <c r="Y177" s="281">
        <f t="shared" si="15"/>
        <v>49706</v>
      </c>
      <c r="Z177" s="281"/>
      <c r="AA177" s="269">
        <f>IFERROR(IF(-SUM(AA$20:AA176)+AA$15&lt;0.000001,0,IF($C177&gt;='H-32A-WP06 - Debt Service'!X$24,'H-32A-WP06 - Debt Service'!X$27/12,0)),"-")</f>
        <v>0</v>
      </c>
      <c r="AB177" s="269">
        <f>IFERROR(IF(-SUM(AB$20:AB176)+AB$15&lt;0.000001,0,IF($C177&gt;='H-32A-WP06 - Debt Service'!Y$24,'H-32A-WP06 - Debt Service'!Y$27/12,0)),"-")</f>
        <v>0</v>
      </c>
      <c r="AC177" s="269">
        <f>IFERROR(IF(-SUM(AC$20:AC176)+AC$15&lt;0.000001,0,IF($C177&gt;='H-32A-WP06 - Debt Service'!Z$24,'H-32A-WP06 - Debt Service'!Z$27/12,0)),"-")</f>
        <v>0</v>
      </c>
      <c r="AD177" s="269">
        <f>IFERROR(IF(-SUM(AD$20:AD176)+AD$15&lt;0.000001,0,IF($C177&gt;='H-32A-WP06 - Debt Service'!AA$24,'H-32A-WP06 - Debt Service'!AA$27/12,0)),"-")</f>
        <v>0</v>
      </c>
      <c r="AE177" s="269">
        <f>IFERROR(IF(-SUM(AE$20:AE176)+AE$15&lt;0.000001,0,IF($C177&gt;='H-32A-WP06 - Debt Service'!AB$24,'H-32A-WP06 - Debt Service'!AB$27/12,0)),"-")</f>
        <v>0</v>
      </c>
      <c r="AF177" s="269">
        <f>IFERROR(IF(-SUM(AF$20:AF176)+AF$15&lt;0.000001,0,IF($C177&gt;='H-32A-WP06 - Debt Service'!AC$24,'H-32A-WP06 - Debt Service'!AC$27/12,0)),"-")</f>
        <v>0</v>
      </c>
      <c r="AG177" s="269">
        <f>IFERROR(IF(-SUM(AG$20:AG176)+AG$15&lt;0.000001,0,IF($C177&gt;='H-32A-WP06 - Debt Service'!AD$24,'H-32A-WP06 - Debt Service'!AD$27/12,0)),"-")</f>
        <v>0</v>
      </c>
      <c r="AH177" s="269">
        <f>IFERROR(IF(-SUM(AH$20:AH176)+AH$15&lt;0.000001,0,IF($C177&gt;='H-32A-WP06 - Debt Service'!AE$24,'H-32A-WP06 - Debt Service'!AE$27/12,0)),"-")</f>
        <v>0</v>
      </c>
      <c r="AI177" s="269">
        <f>IFERROR(IF(-SUM(AI$20:AI176)+AI$15&lt;0.000001,0,IF($C177&gt;='H-32A-WP06 - Debt Service'!AF$24,'H-32A-WP06 - Debt Service'!AF$27/12,0)),"-")</f>
        <v>0</v>
      </c>
      <c r="AJ177" s="269">
        <f>IFERROR(IF(-SUM(AJ$20:AJ176)+AJ$15&lt;0.000001,0,IF($C177&gt;='H-32A-WP06 - Debt Service'!AG$24,'H-32A-WP06 - Debt Service'!AG$27/12,0)),"-")</f>
        <v>0</v>
      </c>
    </row>
    <row r="178" spans="2:36" hidden="1">
      <c r="B178" s="260">
        <f t="shared" si="12"/>
        <v>2036</v>
      </c>
      <c r="C178" s="281">
        <f t="shared" si="14"/>
        <v>49735</v>
      </c>
      <c r="D178" s="281"/>
      <c r="E178" s="269">
        <f>IFERROR(IF(-SUM(E$20:E177)+E$15&lt;0.000001,0,IF($C178&gt;='H-32A-WP06 - Debt Service'!C$24,'H-32A-WP06 - Debt Service'!C$27/12,0)),"-")</f>
        <v>0</v>
      </c>
      <c r="F178" s="269">
        <f>IFERROR(IF(-SUM(F$20:F177)+F$15&lt;0.000001,0,IF($C178&gt;='H-32A-WP06 - Debt Service'!D$24,'H-32A-WP06 - Debt Service'!D$27/12,0)),"-")</f>
        <v>0</v>
      </c>
      <c r="G178" s="269">
        <f>IFERROR(IF(-SUM(G$20:G177)+G$15&lt;0.000001,0,IF($C178&gt;='H-32A-WP06 - Debt Service'!E$24,'H-32A-WP06 - Debt Service'!E$27/12,0)),"-")</f>
        <v>0</v>
      </c>
      <c r="H178" s="269">
        <f>IFERROR(IF(-SUM(H$20:H177)+H$15&lt;0.000001,0,IF($C178&gt;='H-32A-WP06 - Debt Service'!F$24,'H-32A-WP06 - Debt Service'!F$27/12,0)),"-")</f>
        <v>0</v>
      </c>
      <c r="I178" s="269">
        <f>IFERROR(IF(-SUM(I$20:I177)+I$15&lt;0.000001,0,IF($C178&gt;='H-32A-WP06 - Debt Service'!G$24,'H-32A-WP06 - Debt Service'!#REF!/12,0)),"-")</f>
        <v>0</v>
      </c>
      <c r="J178" s="269">
        <f>IFERROR(IF(-SUM(J$20:J177)+J$15&lt;0.000001,0,IF($C178&gt;='H-32A-WP06 - Debt Service'!H$24,'H-32A-WP06 - Debt Service'!H$27/12,0)),"-")</f>
        <v>0</v>
      </c>
      <c r="K178" s="269">
        <f>IFERROR(IF(-SUM(K$20:K177)+K$15&lt;0.000001,0,IF($C178&gt;='H-32A-WP06 - Debt Service'!I$24,'H-32A-WP06 - Debt Service'!I$27/12,0)),"-")</f>
        <v>0</v>
      </c>
      <c r="L178" s="269">
        <f>IFERROR(IF(-SUM(L$20:L177)+L$15&lt;0.000001,0,IF($C178&gt;='H-32A-WP06 - Debt Service'!J$24,'H-32A-WP06 - Debt Service'!J$27/12,0)),"-")</f>
        <v>0</v>
      </c>
      <c r="M178" s="269">
        <f>IFERROR(IF(-SUM(M$20:M177)+M$15&lt;0.000001,0,IF($C178&gt;='H-32A-WP06 - Debt Service'!L$24,'H-32A-WP06 - Debt Service'!L$27/12,0)),"-")</f>
        <v>0</v>
      </c>
      <c r="N178" s="269">
        <v>0</v>
      </c>
      <c r="O178" s="269">
        <v>0</v>
      </c>
      <c r="P178" s="269">
        <v>0</v>
      </c>
      <c r="Q178" s="269">
        <f>IFERROR(IF(-SUM(Q$20:Q177)+Q$15&lt;0.000001,0,IF($C178&gt;='H-32A-WP06 - Debt Service'!#REF!,'H-32A-WP06 - Debt Service'!#REF!/12,0)),"-")</f>
        <v>0</v>
      </c>
      <c r="R178" s="269"/>
      <c r="S178" s="269"/>
      <c r="T178" s="269"/>
      <c r="U178" s="269"/>
      <c r="V178" s="269"/>
      <c r="X178" s="260">
        <f t="shared" si="13"/>
        <v>2036</v>
      </c>
      <c r="Y178" s="281">
        <f t="shared" si="15"/>
        <v>49735</v>
      </c>
      <c r="Z178" s="281"/>
      <c r="AA178" s="269">
        <f>IFERROR(IF(-SUM(AA$20:AA177)+AA$15&lt;0.000001,0,IF($C178&gt;='H-32A-WP06 - Debt Service'!X$24,'H-32A-WP06 - Debt Service'!X$27/12,0)),"-")</f>
        <v>0</v>
      </c>
      <c r="AB178" s="269">
        <f>IFERROR(IF(-SUM(AB$20:AB177)+AB$15&lt;0.000001,0,IF($C178&gt;='H-32A-WP06 - Debt Service'!Y$24,'H-32A-WP06 - Debt Service'!Y$27/12,0)),"-")</f>
        <v>0</v>
      </c>
      <c r="AC178" s="269">
        <f>IFERROR(IF(-SUM(AC$20:AC177)+AC$15&lt;0.000001,0,IF($C178&gt;='H-32A-WP06 - Debt Service'!Z$24,'H-32A-WP06 - Debt Service'!Z$27/12,0)),"-")</f>
        <v>0</v>
      </c>
      <c r="AD178" s="269">
        <f>IFERROR(IF(-SUM(AD$20:AD177)+AD$15&lt;0.000001,0,IF($C178&gt;='H-32A-WP06 - Debt Service'!AA$24,'H-32A-WP06 - Debt Service'!AA$27/12,0)),"-")</f>
        <v>0</v>
      </c>
      <c r="AE178" s="269">
        <f>IFERROR(IF(-SUM(AE$20:AE177)+AE$15&lt;0.000001,0,IF($C178&gt;='H-32A-WP06 - Debt Service'!AB$24,'H-32A-WP06 - Debt Service'!AB$27/12,0)),"-")</f>
        <v>0</v>
      </c>
      <c r="AF178" s="269">
        <f>IFERROR(IF(-SUM(AF$20:AF177)+AF$15&lt;0.000001,0,IF($C178&gt;='H-32A-WP06 - Debt Service'!AC$24,'H-32A-WP06 - Debt Service'!AC$27/12,0)),"-")</f>
        <v>0</v>
      </c>
      <c r="AG178" s="269">
        <f>IFERROR(IF(-SUM(AG$20:AG177)+AG$15&lt;0.000001,0,IF($C178&gt;='H-32A-WP06 - Debt Service'!AD$24,'H-32A-WP06 - Debt Service'!AD$27/12,0)),"-")</f>
        <v>0</v>
      </c>
      <c r="AH178" s="269">
        <f>IFERROR(IF(-SUM(AH$20:AH177)+AH$15&lt;0.000001,0,IF($C178&gt;='H-32A-WP06 - Debt Service'!AE$24,'H-32A-WP06 - Debt Service'!AE$27/12,0)),"-")</f>
        <v>0</v>
      </c>
      <c r="AI178" s="269">
        <f>IFERROR(IF(-SUM(AI$20:AI177)+AI$15&lt;0.000001,0,IF($C178&gt;='H-32A-WP06 - Debt Service'!AF$24,'H-32A-WP06 - Debt Service'!AF$27/12,0)),"-")</f>
        <v>0</v>
      </c>
      <c r="AJ178" s="269">
        <f>IFERROR(IF(-SUM(AJ$20:AJ177)+AJ$15&lt;0.000001,0,IF($C178&gt;='H-32A-WP06 - Debt Service'!AG$24,'H-32A-WP06 - Debt Service'!AG$27/12,0)),"-")</f>
        <v>0</v>
      </c>
    </row>
    <row r="179" spans="2:36" hidden="1">
      <c r="B179" s="260">
        <f t="shared" si="12"/>
        <v>2036</v>
      </c>
      <c r="C179" s="281">
        <f t="shared" si="14"/>
        <v>49766</v>
      </c>
      <c r="D179" s="281"/>
      <c r="E179" s="269">
        <f>IFERROR(IF(-SUM(E$20:E178)+E$15&lt;0.000001,0,IF($C179&gt;='H-32A-WP06 - Debt Service'!C$24,'H-32A-WP06 - Debt Service'!C$27/12,0)),"-")</f>
        <v>0</v>
      </c>
      <c r="F179" s="269">
        <f>IFERROR(IF(-SUM(F$20:F178)+F$15&lt;0.000001,0,IF($C179&gt;='H-32A-WP06 - Debt Service'!D$24,'H-32A-WP06 - Debt Service'!D$27/12,0)),"-")</f>
        <v>0</v>
      </c>
      <c r="G179" s="269">
        <f>IFERROR(IF(-SUM(G$20:G178)+G$15&lt;0.000001,0,IF($C179&gt;='H-32A-WP06 - Debt Service'!E$24,'H-32A-WP06 - Debt Service'!E$27/12,0)),"-")</f>
        <v>0</v>
      </c>
      <c r="H179" s="269">
        <f>IFERROR(IF(-SUM(H$20:H178)+H$15&lt;0.000001,0,IF($C179&gt;='H-32A-WP06 - Debt Service'!F$24,'H-32A-WP06 - Debt Service'!F$27/12,0)),"-")</f>
        <v>0</v>
      </c>
      <c r="I179" s="269">
        <f>IFERROR(IF(-SUM(I$20:I178)+I$15&lt;0.000001,0,IF($C179&gt;='H-32A-WP06 - Debt Service'!G$24,'H-32A-WP06 - Debt Service'!#REF!/12,0)),"-")</f>
        <v>0</v>
      </c>
      <c r="J179" s="269">
        <f>IFERROR(IF(-SUM(J$20:J178)+J$15&lt;0.000001,0,IF($C179&gt;='H-32A-WP06 - Debt Service'!H$24,'H-32A-WP06 - Debt Service'!H$27/12,0)),"-")</f>
        <v>0</v>
      </c>
      <c r="K179" s="269">
        <f>IFERROR(IF(-SUM(K$20:K178)+K$15&lt;0.000001,0,IF($C179&gt;='H-32A-WP06 - Debt Service'!I$24,'H-32A-WP06 - Debt Service'!I$27/12,0)),"-")</f>
        <v>0</v>
      </c>
      <c r="L179" s="269">
        <f>IFERROR(IF(-SUM(L$20:L178)+L$15&lt;0.000001,0,IF($C179&gt;='H-32A-WP06 - Debt Service'!J$24,'H-32A-WP06 - Debt Service'!J$27/12,0)),"-")</f>
        <v>0</v>
      </c>
      <c r="M179" s="269">
        <f>IFERROR(IF(-SUM(M$20:M178)+M$15&lt;0.000001,0,IF($C179&gt;='H-32A-WP06 - Debt Service'!L$24,'H-32A-WP06 - Debt Service'!L$27/12,0)),"-")</f>
        <v>0</v>
      </c>
      <c r="N179" s="269">
        <v>0</v>
      </c>
      <c r="O179" s="269">
        <v>0</v>
      </c>
      <c r="P179" s="269">
        <v>0</v>
      </c>
      <c r="Q179" s="269">
        <f>IFERROR(IF(-SUM(Q$20:Q178)+Q$15&lt;0.000001,0,IF($C179&gt;='H-32A-WP06 - Debt Service'!#REF!,'H-32A-WP06 - Debt Service'!#REF!/12,0)),"-")</f>
        <v>0</v>
      </c>
      <c r="R179" s="269"/>
      <c r="S179" s="269"/>
      <c r="T179" s="269"/>
      <c r="U179" s="269"/>
      <c r="V179" s="269"/>
      <c r="X179" s="260">
        <f t="shared" si="13"/>
        <v>2036</v>
      </c>
      <c r="Y179" s="281">
        <f t="shared" si="15"/>
        <v>49766</v>
      </c>
      <c r="Z179" s="281"/>
      <c r="AA179" s="269">
        <f>IFERROR(IF(-SUM(AA$20:AA178)+AA$15&lt;0.000001,0,IF($C179&gt;='H-32A-WP06 - Debt Service'!X$24,'H-32A-WP06 - Debt Service'!X$27/12,0)),"-")</f>
        <v>0</v>
      </c>
      <c r="AB179" s="269">
        <f>IFERROR(IF(-SUM(AB$20:AB178)+AB$15&lt;0.000001,0,IF($C179&gt;='H-32A-WP06 - Debt Service'!Y$24,'H-32A-WP06 - Debt Service'!Y$27/12,0)),"-")</f>
        <v>0</v>
      </c>
      <c r="AC179" s="269">
        <f>IFERROR(IF(-SUM(AC$20:AC178)+AC$15&lt;0.000001,0,IF($C179&gt;='H-32A-WP06 - Debt Service'!Z$24,'H-32A-WP06 - Debt Service'!Z$27/12,0)),"-")</f>
        <v>0</v>
      </c>
      <c r="AD179" s="269">
        <f>IFERROR(IF(-SUM(AD$20:AD178)+AD$15&lt;0.000001,0,IF($C179&gt;='H-32A-WP06 - Debt Service'!AA$24,'H-32A-WP06 - Debt Service'!AA$27/12,0)),"-")</f>
        <v>0</v>
      </c>
      <c r="AE179" s="269">
        <f>IFERROR(IF(-SUM(AE$20:AE178)+AE$15&lt;0.000001,0,IF($C179&gt;='H-32A-WP06 - Debt Service'!AB$24,'H-32A-WP06 - Debt Service'!AB$27/12,0)),"-")</f>
        <v>0</v>
      </c>
      <c r="AF179" s="269">
        <f>IFERROR(IF(-SUM(AF$20:AF178)+AF$15&lt;0.000001,0,IF($C179&gt;='H-32A-WP06 - Debt Service'!AC$24,'H-32A-WP06 - Debt Service'!AC$27/12,0)),"-")</f>
        <v>0</v>
      </c>
      <c r="AG179" s="269">
        <f>IFERROR(IF(-SUM(AG$20:AG178)+AG$15&lt;0.000001,0,IF($C179&gt;='H-32A-WP06 - Debt Service'!AD$24,'H-32A-WP06 - Debt Service'!AD$27/12,0)),"-")</f>
        <v>0</v>
      </c>
      <c r="AH179" s="269">
        <f>IFERROR(IF(-SUM(AH$20:AH178)+AH$15&lt;0.000001,0,IF($C179&gt;='H-32A-WP06 - Debt Service'!AE$24,'H-32A-WP06 - Debt Service'!AE$27/12,0)),"-")</f>
        <v>0</v>
      </c>
      <c r="AI179" s="269">
        <f>IFERROR(IF(-SUM(AI$20:AI178)+AI$15&lt;0.000001,0,IF($C179&gt;='H-32A-WP06 - Debt Service'!AF$24,'H-32A-WP06 - Debt Service'!AF$27/12,0)),"-")</f>
        <v>0</v>
      </c>
      <c r="AJ179" s="269">
        <f>IFERROR(IF(-SUM(AJ$20:AJ178)+AJ$15&lt;0.000001,0,IF($C179&gt;='H-32A-WP06 - Debt Service'!AG$24,'H-32A-WP06 - Debt Service'!AG$27/12,0)),"-")</f>
        <v>0</v>
      </c>
    </row>
    <row r="180" spans="2:36" hidden="1">
      <c r="B180" s="260">
        <f t="shared" si="12"/>
        <v>2036</v>
      </c>
      <c r="C180" s="281">
        <f t="shared" si="14"/>
        <v>49796</v>
      </c>
      <c r="D180" s="281"/>
      <c r="E180" s="269">
        <f>IFERROR(IF(-SUM(E$20:E179)+E$15&lt;0.000001,0,IF($C180&gt;='H-32A-WP06 - Debt Service'!C$24,'H-32A-WP06 - Debt Service'!C$27/12,0)),"-")</f>
        <v>0</v>
      </c>
      <c r="F180" s="269">
        <f>IFERROR(IF(-SUM(F$20:F179)+F$15&lt;0.000001,0,IF($C180&gt;='H-32A-WP06 - Debt Service'!D$24,'H-32A-WP06 - Debt Service'!D$27/12,0)),"-")</f>
        <v>0</v>
      </c>
      <c r="G180" s="269">
        <f>IFERROR(IF(-SUM(G$20:G179)+G$15&lt;0.000001,0,IF($C180&gt;='H-32A-WP06 - Debt Service'!E$24,'H-32A-WP06 - Debt Service'!E$27/12,0)),"-")</f>
        <v>0</v>
      </c>
      <c r="H180" s="269">
        <f>IFERROR(IF(-SUM(H$20:H179)+H$15&lt;0.000001,0,IF($C180&gt;='H-32A-WP06 - Debt Service'!F$24,'H-32A-WP06 - Debt Service'!F$27/12,0)),"-")</f>
        <v>0</v>
      </c>
      <c r="I180" s="269">
        <f>IFERROR(IF(-SUM(I$20:I179)+I$15&lt;0.000001,0,IF($C180&gt;='H-32A-WP06 - Debt Service'!G$24,'H-32A-WP06 - Debt Service'!#REF!/12,0)),"-")</f>
        <v>0</v>
      </c>
      <c r="J180" s="269">
        <f>IFERROR(IF(-SUM(J$20:J179)+J$15&lt;0.000001,0,IF($C180&gt;='H-32A-WP06 - Debt Service'!H$24,'H-32A-WP06 - Debt Service'!H$27/12,0)),"-")</f>
        <v>0</v>
      </c>
      <c r="K180" s="269">
        <f>IFERROR(IF(-SUM(K$20:K179)+K$15&lt;0.000001,0,IF($C180&gt;='H-32A-WP06 - Debt Service'!I$24,'H-32A-WP06 - Debt Service'!I$27/12,0)),"-")</f>
        <v>0</v>
      </c>
      <c r="L180" s="269">
        <f>IFERROR(IF(-SUM(L$20:L179)+L$15&lt;0.000001,0,IF($C180&gt;='H-32A-WP06 - Debt Service'!J$24,'H-32A-WP06 - Debt Service'!J$27/12,0)),"-")</f>
        <v>0</v>
      </c>
      <c r="M180" s="269">
        <f>IFERROR(IF(-SUM(M$20:M179)+M$15&lt;0.000001,0,IF($C180&gt;='H-32A-WP06 - Debt Service'!L$24,'H-32A-WP06 - Debt Service'!L$27/12,0)),"-")</f>
        <v>0</v>
      </c>
      <c r="N180" s="269">
        <v>0</v>
      </c>
      <c r="O180" s="269">
        <v>0</v>
      </c>
      <c r="P180" s="269">
        <v>0</v>
      </c>
      <c r="Q180" s="269">
        <f>IFERROR(IF(-SUM(Q$20:Q179)+Q$15&lt;0.000001,0,IF($C180&gt;='H-32A-WP06 - Debt Service'!#REF!,'H-32A-WP06 - Debt Service'!#REF!/12,0)),"-")</f>
        <v>0</v>
      </c>
      <c r="R180" s="269"/>
      <c r="S180" s="269"/>
      <c r="T180" s="269"/>
      <c r="U180" s="269"/>
      <c r="V180" s="269"/>
      <c r="X180" s="260">
        <f t="shared" si="13"/>
        <v>2036</v>
      </c>
      <c r="Y180" s="281">
        <f t="shared" si="15"/>
        <v>49796</v>
      </c>
      <c r="Z180" s="281"/>
      <c r="AA180" s="269">
        <f>IFERROR(IF(-SUM(AA$20:AA179)+AA$15&lt;0.000001,0,IF($C180&gt;='H-32A-WP06 - Debt Service'!X$24,'H-32A-WP06 - Debt Service'!X$27/12,0)),"-")</f>
        <v>0</v>
      </c>
      <c r="AB180" s="269">
        <f>IFERROR(IF(-SUM(AB$20:AB179)+AB$15&lt;0.000001,0,IF($C180&gt;='H-32A-WP06 - Debt Service'!Y$24,'H-32A-WP06 - Debt Service'!Y$27/12,0)),"-")</f>
        <v>0</v>
      </c>
      <c r="AC180" s="269">
        <f>IFERROR(IF(-SUM(AC$20:AC179)+AC$15&lt;0.000001,0,IF($C180&gt;='H-32A-WP06 - Debt Service'!Z$24,'H-32A-WP06 - Debt Service'!Z$27/12,0)),"-")</f>
        <v>0</v>
      </c>
      <c r="AD180" s="269">
        <f>IFERROR(IF(-SUM(AD$20:AD179)+AD$15&lt;0.000001,0,IF($C180&gt;='H-32A-WP06 - Debt Service'!AA$24,'H-32A-WP06 - Debt Service'!AA$27/12,0)),"-")</f>
        <v>0</v>
      </c>
      <c r="AE180" s="269">
        <f>IFERROR(IF(-SUM(AE$20:AE179)+AE$15&lt;0.000001,0,IF($C180&gt;='H-32A-WP06 - Debt Service'!AB$24,'H-32A-WP06 - Debt Service'!AB$27/12,0)),"-")</f>
        <v>0</v>
      </c>
      <c r="AF180" s="269">
        <f>IFERROR(IF(-SUM(AF$20:AF179)+AF$15&lt;0.000001,0,IF($C180&gt;='H-32A-WP06 - Debt Service'!AC$24,'H-32A-WP06 - Debt Service'!AC$27/12,0)),"-")</f>
        <v>0</v>
      </c>
      <c r="AG180" s="269">
        <f>IFERROR(IF(-SUM(AG$20:AG179)+AG$15&lt;0.000001,0,IF($C180&gt;='H-32A-WP06 - Debt Service'!AD$24,'H-32A-WP06 - Debt Service'!AD$27/12,0)),"-")</f>
        <v>0</v>
      </c>
      <c r="AH180" s="269">
        <f>IFERROR(IF(-SUM(AH$20:AH179)+AH$15&lt;0.000001,0,IF($C180&gt;='H-32A-WP06 - Debt Service'!AE$24,'H-32A-WP06 - Debt Service'!AE$27/12,0)),"-")</f>
        <v>0</v>
      </c>
      <c r="AI180" s="269">
        <f>IFERROR(IF(-SUM(AI$20:AI179)+AI$15&lt;0.000001,0,IF($C180&gt;='H-32A-WP06 - Debt Service'!AF$24,'H-32A-WP06 - Debt Service'!AF$27/12,0)),"-")</f>
        <v>0</v>
      </c>
      <c r="AJ180" s="269">
        <f>IFERROR(IF(-SUM(AJ$20:AJ179)+AJ$15&lt;0.000001,0,IF($C180&gt;='H-32A-WP06 - Debt Service'!AG$24,'H-32A-WP06 - Debt Service'!AG$27/12,0)),"-")</f>
        <v>0</v>
      </c>
    </row>
    <row r="181" spans="2:36" hidden="1">
      <c r="B181" s="260">
        <f t="shared" si="12"/>
        <v>2036</v>
      </c>
      <c r="C181" s="281">
        <f t="shared" si="14"/>
        <v>49827</v>
      </c>
      <c r="D181" s="281"/>
      <c r="E181" s="269">
        <f>IFERROR(IF(-SUM(E$20:E180)+E$15&lt;0.000001,0,IF($C181&gt;='H-32A-WP06 - Debt Service'!C$24,'H-32A-WP06 - Debt Service'!C$27/12,0)),"-")</f>
        <v>0</v>
      </c>
      <c r="F181" s="269">
        <f>IFERROR(IF(-SUM(F$20:F180)+F$15&lt;0.000001,0,IF($C181&gt;='H-32A-WP06 - Debt Service'!D$24,'H-32A-WP06 - Debt Service'!D$27/12,0)),"-")</f>
        <v>0</v>
      </c>
      <c r="G181" s="269">
        <f>IFERROR(IF(-SUM(G$20:G180)+G$15&lt;0.000001,0,IF($C181&gt;='H-32A-WP06 - Debt Service'!E$24,'H-32A-WP06 - Debt Service'!E$27/12,0)),"-")</f>
        <v>0</v>
      </c>
      <c r="H181" s="269">
        <f>IFERROR(IF(-SUM(H$20:H180)+H$15&lt;0.000001,0,IF($C181&gt;='H-32A-WP06 - Debt Service'!F$24,'H-32A-WP06 - Debt Service'!F$27/12,0)),"-")</f>
        <v>0</v>
      </c>
      <c r="I181" s="269">
        <f>IFERROR(IF(-SUM(I$20:I180)+I$15&lt;0.000001,0,IF($C181&gt;='H-32A-WP06 - Debt Service'!G$24,'H-32A-WP06 - Debt Service'!#REF!/12,0)),"-")</f>
        <v>0</v>
      </c>
      <c r="J181" s="269">
        <f>IFERROR(IF(-SUM(J$20:J180)+J$15&lt;0.000001,0,IF($C181&gt;='H-32A-WP06 - Debt Service'!H$24,'H-32A-WP06 - Debt Service'!H$27/12,0)),"-")</f>
        <v>0</v>
      </c>
      <c r="K181" s="269">
        <f>IFERROR(IF(-SUM(K$20:K180)+K$15&lt;0.000001,0,IF($C181&gt;='H-32A-WP06 - Debt Service'!I$24,'H-32A-WP06 - Debt Service'!I$27/12,0)),"-")</f>
        <v>0</v>
      </c>
      <c r="L181" s="269">
        <f>IFERROR(IF(-SUM(L$20:L180)+L$15&lt;0.000001,0,IF($C181&gt;='H-32A-WP06 - Debt Service'!J$24,'H-32A-WP06 - Debt Service'!J$27/12,0)),"-")</f>
        <v>0</v>
      </c>
      <c r="M181" s="269">
        <f>IFERROR(IF(-SUM(M$20:M180)+M$15&lt;0.000001,0,IF($C181&gt;='H-32A-WP06 - Debt Service'!L$24,'H-32A-WP06 - Debt Service'!L$27/12,0)),"-")</f>
        <v>0</v>
      </c>
      <c r="N181" s="269">
        <v>0</v>
      </c>
      <c r="O181" s="269">
        <v>0</v>
      </c>
      <c r="P181" s="269">
        <v>0</v>
      </c>
      <c r="Q181" s="269">
        <f>IFERROR(IF(-SUM(Q$20:Q180)+Q$15&lt;0.000001,0,IF($C181&gt;='H-32A-WP06 - Debt Service'!#REF!,'H-32A-WP06 - Debt Service'!#REF!/12,0)),"-")</f>
        <v>0</v>
      </c>
      <c r="R181" s="269"/>
      <c r="S181" s="269"/>
      <c r="T181" s="269"/>
      <c r="U181" s="269"/>
      <c r="V181" s="269"/>
      <c r="X181" s="260">
        <f t="shared" si="13"/>
        <v>2036</v>
      </c>
      <c r="Y181" s="281">
        <f t="shared" si="15"/>
        <v>49827</v>
      </c>
      <c r="Z181" s="281"/>
      <c r="AA181" s="269">
        <f>IFERROR(IF(-SUM(AA$20:AA180)+AA$15&lt;0.000001,0,IF($C181&gt;='H-32A-WP06 - Debt Service'!X$24,'H-32A-WP06 - Debt Service'!X$27/12,0)),"-")</f>
        <v>0</v>
      </c>
      <c r="AB181" s="269">
        <f>IFERROR(IF(-SUM(AB$20:AB180)+AB$15&lt;0.000001,0,IF($C181&gt;='H-32A-WP06 - Debt Service'!Y$24,'H-32A-WP06 - Debt Service'!Y$27/12,0)),"-")</f>
        <v>0</v>
      </c>
      <c r="AC181" s="269">
        <f>IFERROR(IF(-SUM(AC$20:AC180)+AC$15&lt;0.000001,0,IF($C181&gt;='H-32A-WP06 - Debt Service'!Z$24,'H-32A-WP06 - Debt Service'!Z$27/12,0)),"-")</f>
        <v>0</v>
      </c>
      <c r="AD181" s="269">
        <f>IFERROR(IF(-SUM(AD$20:AD180)+AD$15&lt;0.000001,0,IF($C181&gt;='H-32A-WP06 - Debt Service'!AA$24,'H-32A-WP06 - Debt Service'!AA$27/12,0)),"-")</f>
        <v>0</v>
      </c>
      <c r="AE181" s="269">
        <f>IFERROR(IF(-SUM(AE$20:AE180)+AE$15&lt;0.000001,0,IF($C181&gt;='H-32A-WP06 - Debt Service'!AB$24,'H-32A-WP06 - Debt Service'!AB$27/12,0)),"-")</f>
        <v>0</v>
      </c>
      <c r="AF181" s="269">
        <f>IFERROR(IF(-SUM(AF$20:AF180)+AF$15&lt;0.000001,0,IF($C181&gt;='H-32A-WP06 - Debt Service'!AC$24,'H-32A-WP06 - Debt Service'!AC$27/12,0)),"-")</f>
        <v>0</v>
      </c>
      <c r="AG181" s="269">
        <f>IFERROR(IF(-SUM(AG$20:AG180)+AG$15&lt;0.000001,0,IF($C181&gt;='H-32A-WP06 - Debt Service'!AD$24,'H-32A-WP06 - Debt Service'!AD$27/12,0)),"-")</f>
        <v>0</v>
      </c>
      <c r="AH181" s="269">
        <f>IFERROR(IF(-SUM(AH$20:AH180)+AH$15&lt;0.000001,0,IF($C181&gt;='H-32A-WP06 - Debt Service'!AE$24,'H-32A-WP06 - Debt Service'!AE$27/12,0)),"-")</f>
        <v>0</v>
      </c>
      <c r="AI181" s="269">
        <f>IFERROR(IF(-SUM(AI$20:AI180)+AI$15&lt;0.000001,0,IF($C181&gt;='H-32A-WP06 - Debt Service'!AF$24,'H-32A-WP06 - Debt Service'!AF$27/12,0)),"-")</f>
        <v>0</v>
      </c>
      <c r="AJ181" s="269">
        <f>IFERROR(IF(-SUM(AJ$20:AJ180)+AJ$15&lt;0.000001,0,IF($C181&gt;='H-32A-WP06 - Debt Service'!AG$24,'H-32A-WP06 - Debt Service'!AG$27/12,0)),"-")</f>
        <v>0</v>
      </c>
    </row>
    <row r="182" spans="2:36" hidden="1">
      <c r="B182" s="260">
        <f t="shared" si="12"/>
        <v>2036</v>
      </c>
      <c r="C182" s="281">
        <f t="shared" si="14"/>
        <v>49857</v>
      </c>
      <c r="D182" s="281"/>
      <c r="E182" s="269">
        <f>IFERROR(IF(-SUM(E$20:E181)+E$15&lt;0.000001,0,IF($C182&gt;='H-32A-WP06 - Debt Service'!C$24,'H-32A-WP06 - Debt Service'!C$27/12,0)),"-")</f>
        <v>0</v>
      </c>
      <c r="F182" s="269">
        <f>IFERROR(IF(-SUM(F$20:F181)+F$15&lt;0.000001,0,IF($C182&gt;='H-32A-WP06 - Debt Service'!D$24,'H-32A-WP06 - Debt Service'!D$27/12,0)),"-")</f>
        <v>0</v>
      </c>
      <c r="G182" s="269">
        <f>IFERROR(IF(-SUM(G$20:G181)+G$15&lt;0.000001,0,IF($C182&gt;='H-32A-WP06 - Debt Service'!E$24,'H-32A-WP06 - Debt Service'!E$27/12,0)),"-")</f>
        <v>0</v>
      </c>
      <c r="H182" s="269">
        <f>IFERROR(IF(-SUM(H$20:H181)+H$15&lt;0.000001,0,IF($C182&gt;='H-32A-WP06 - Debt Service'!F$24,'H-32A-WP06 - Debt Service'!F$27/12,0)),"-")</f>
        <v>0</v>
      </c>
      <c r="I182" s="269">
        <f>IFERROR(IF(-SUM(I$20:I181)+I$15&lt;0.000001,0,IF($C182&gt;='H-32A-WP06 - Debt Service'!G$24,'H-32A-WP06 - Debt Service'!#REF!/12,0)),"-")</f>
        <v>0</v>
      </c>
      <c r="J182" s="269">
        <f>IFERROR(IF(-SUM(J$20:J181)+J$15&lt;0.000001,0,IF($C182&gt;='H-32A-WP06 - Debt Service'!H$24,'H-32A-WP06 - Debt Service'!H$27/12,0)),"-")</f>
        <v>0</v>
      </c>
      <c r="K182" s="269">
        <f>IFERROR(IF(-SUM(K$20:K181)+K$15&lt;0.000001,0,IF($C182&gt;='H-32A-WP06 - Debt Service'!I$24,'H-32A-WP06 - Debt Service'!I$27/12,0)),"-")</f>
        <v>0</v>
      </c>
      <c r="L182" s="269">
        <f>IFERROR(IF(-SUM(L$20:L181)+L$15&lt;0.000001,0,IF($C182&gt;='H-32A-WP06 - Debt Service'!J$24,'H-32A-WP06 - Debt Service'!J$27/12,0)),"-")</f>
        <v>0</v>
      </c>
      <c r="M182" s="269">
        <f>IFERROR(IF(-SUM(M$20:M181)+M$15&lt;0.000001,0,IF($C182&gt;='H-32A-WP06 - Debt Service'!L$24,'H-32A-WP06 - Debt Service'!L$27/12,0)),"-")</f>
        <v>0</v>
      </c>
      <c r="N182" s="269">
        <v>0</v>
      </c>
      <c r="O182" s="269">
        <v>0</v>
      </c>
      <c r="P182" s="269">
        <v>0</v>
      </c>
      <c r="Q182" s="269">
        <f>IFERROR(IF(-SUM(Q$20:Q181)+Q$15&lt;0.000001,0,IF($C182&gt;='H-32A-WP06 - Debt Service'!#REF!,'H-32A-WP06 - Debt Service'!#REF!/12,0)),"-")</f>
        <v>0</v>
      </c>
      <c r="R182" s="269"/>
      <c r="S182" s="269"/>
      <c r="T182" s="269"/>
      <c r="U182" s="269"/>
      <c r="V182" s="269"/>
      <c r="X182" s="260">
        <f t="shared" si="13"/>
        <v>2036</v>
      </c>
      <c r="Y182" s="281">
        <f t="shared" si="15"/>
        <v>49857</v>
      </c>
      <c r="Z182" s="281"/>
      <c r="AA182" s="269">
        <f>IFERROR(IF(-SUM(AA$20:AA181)+AA$15&lt;0.000001,0,IF($C182&gt;='H-32A-WP06 - Debt Service'!X$24,'H-32A-WP06 - Debt Service'!X$27/12,0)),"-")</f>
        <v>0</v>
      </c>
      <c r="AB182" s="269">
        <f>IFERROR(IF(-SUM(AB$20:AB181)+AB$15&lt;0.000001,0,IF($C182&gt;='H-32A-WP06 - Debt Service'!Y$24,'H-32A-WP06 - Debt Service'!Y$27/12,0)),"-")</f>
        <v>0</v>
      </c>
      <c r="AC182" s="269">
        <f>IFERROR(IF(-SUM(AC$20:AC181)+AC$15&lt;0.000001,0,IF($C182&gt;='H-32A-WP06 - Debt Service'!Z$24,'H-32A-WP06 - Debt Service'!Z$27/12,0)),"-")</f>
        <v>0</v>
      </c>
      <c r="AD182" s="269">
        <f>IFERROR(IF(-SUM(AD$20:AD181)+AD$15&lt;0.000001,0,IF($C182&gt;='H-32A-WP06 - Debt Service'!AA$24,'H-32A-WP06 - Debt Service'!AA$27/12,0)),"-")</f>
        <v>0</v>
      </c>
      <c r="AE182" s="269">
        <f>IFERROR(IF(-SUM(AE$20:AE181)+AE$15&lt;0.000001,0,IF($C182&gt;='H-32A-WP06 - Debt Service'!AB$24,'H-32A-WP06 - Debt Service'!AB$27/12,0)),"-")</f>
        <v>0</v>
      </c>
      <c r="AF182" s="269">
        <f>IFERROR(IF(-SUM(AF$20:AF181)+AF$15&lt;0.000001,0,IF($C182&gt;='H-32A-WP06 - Debt Service'!AC$24,'H-32A-WP06 - Debt Service'!AC$27/12,0)),"-")</f>
        <v>0</v>
      </c>
      <c r="AG182" s="269">
        <f>IFERROR(IF(-SUM(AG$20:AG181)+AG$15&lt;0.000001,0,IF($C182&gt;='H-32A-WP06 - Debt Service'!AD$24,'H-32A-WP06 - Debt Service'!AD$27/12,0)),"-")</f>
        <v>0</v>
      </c>
      <c r="AH182" s="269">
        <f>IFERROR(IF(-SUM(AH$20:AH181)+AH$15&lt;0.000001,0,IF($C182&gt;='H-32A-WP06 - Debt Service'!AE$24,'H-32A-WP06 - Debt Service'!AE$27/12,0)),"-")</f>
        <v>0</v>
      </c>
      <c r="AI182" s="269">
        <f>IFERROR(IF(-SUM(AI$20:AI181)+AI$15&lt;0.000001,0,IF($C182&gt;='H-32A-WP06 - Debt Service'!AF$24,'H-32A-WP06 - Debt Service'!AF$27/12,0)),"-")</f>
        <v>0</v>
      </c>
      <c r="AJ182" s="269">
        <f>IFERROR(IF(-SUM(AJ$20:AJ181)+AJ$15&lt;0.000001,0,IF($C182&gt;='H-32A-WP06 - Debt Service'!AG$24,'H-32A-WP06 - Debt Service'!AG$27/12,0)),"-")</f>
        <v>0</v>
      </c>
    </row>
    <row r="183" spans="2:36" hidden="1">
      <c r="B183" s="260">
        <f t="shared" si="12"/>
        <v>2036</v>
      </c>
      <c r="C183" s="281">
        <f t="shared" si="14"/>
        <v>49888</v>
      </c>
      <c r="D183" s="281"/>
      <c r="E183" s="269">
        <f>IFERROR(IF(-SUM(E$20:E182)+E$15&lt;0.000001,0,IF($C183&gt;='H-32A-WP06 - Debt Service'!C$24,'H-32A-WP06 - Debt Service'!C$27/12,0)),"-")</f>
        <v>0</v>
      </c>
      <c r="F183" s="269">
        <f>IFERROR(IF(-SUM(F$20:F182)+F$15&lt;0.000001,0,IF($C183&gt;='H-32A-WP06 - Debt Service'!D$24,'H-32A-WP06 - Debt Service'!D$27/12,0)),"-")</f>
        <v>0</v>
      </c>
      <c r="G183" s="269">
        <f>IFERROR(IF(-SUM(G$20:G182)+G$15&lt;0.000001,0,IF($C183&gt;='H-32A-WP06 - Debt Service'!E$24,'H-32A-WP06 - Debt Service'!E$27/12,0)),"-")</f>
        <v>0</v>
      </c>
      <c r="H183" s="269">
        <f>IFERROR(IF(-SUM(H$20:H182)+H$15&lt;0.000001,0,IF($C183&gt;='H-32A-WP06 - Debt Service'!F$24,'H-32A-WP06 - Debt Service'!F$27/12,0)),"-")</f>
        <v>0</v>
      </c>
      <c r="I183" s="269">
        <f>IFERROR(IF(-SUM(I$20:I182)+I$15&lt;0.000001,0,IF($C183&gt;='H-32A-WP06 - Debt Service'!G$24,'H-32A-WP06 - Debt Service'!#REF!/12,0)),"-")</f>
        <v>0</v>
      </c>
      <c r="J183" s="269">
        <f>IFERROR(IF(-SUM(J$20:J182)+J$15&lt;0.000001,0,IF($C183&gt;='H-32A-WP06 - Debt Service'!H$24,'H-32A-WP06 - Debt Service'!H$27/12,0)),"-")</f>
        <v>0</v>
      </c>
      <c r="K183" s="269">
        <f>IFERROR(IF(-SUM(K$20:K182)+K$15&lt;0.000001,0,IF($C183&gt;='H-32A-WP06 - Debt Service'!I$24,'H-32A-WP06 - Debt Service'!I$27/12,0)),"-")</f>
        <v>0</v>
      </c>
      <c r="L183" s="269">
        <f>IFERROR(IF(-SUM(L$20:L182)+L$15&lt;0.000001,0,IF($C183&gt;='H-32A-WP06 - Debt Service'!J$24,'H-32A-WP06 - Debt Service'!J$27/12,0)),"-")</f>
        <v>0</v>
      </c>
      <c r="M183" s="269">
        <f>IFERROR(IF(-SUM(M$20:M182)+M$15&lt;0.000001,0,IF($C183&gt;='H-32A-WP06 - Debt Service'!L$24,'H-32A-WP06 - Debt Service'!L$27/12,0)),"-")</f>
        <v>0</v>
      </c>
      <c r="N183" s="269">
        <v>0</v>
      </c>
      <c r="O183" s="269">
        <v>0</v>
      </c>
      <c r="P183" s="269">
        <v>0</v>
      </c>
      <c r="Q183" s="269">
        <f>IFERROR(IF(-SUM(Q$20:Q182)+Q$15&lt;0.000001,0,IF($C183&gt;='H-32A-WP06 - Debt Service'!#REF!,'H-32A-WP06 - Debt Service'!#REF!/12,0)),"-")</f>
        <v>0</v>
      </c>
      <c r="R183" s="269"/>
      <c r="S183" s="269"/>
      <c r="T183" s="269"/>
      <c r="U183" s="269"/>
      <c r="V183" s="269"/>
      <c r="X183" s="260">
        <f t="shared" si="13"/>
        <v>2036</v>
      </c>
      <c r="Y183" s="281">
        <f t="shared" si="15"/>
        <v>49888</v>
      </c>
      <c r="Z183" s="281"/>
      <c r="AA183" s="269">
        <f>IFERROR(IF(-SUM(AA$20:AA182)+AA$15&lt;0.000001,0,IF($C183&gt;='H-32A-WP06 - Debt Service'!X$24,'H-32A-WP06 - Debt Service'!X$27/12,0)),"-")</f>
        <v>0</v>
      </c>
      <c r="AB183" s="269">
        <f>IFERROR(IF(-SUM(AB$20:AB182)+AB$15&lt;0.000001,0,IF($C183&gt;='H-32A-WP06 - Debt Service'!Y$24,'H-32A-WP06 - Debt Service'!Y$27/12,0)),"-")</f>
        <v>0</v>
      </c>
      <c r="AC183" s="269">
        <f>IFERROR(IF(-SUM(AC$20:AC182)+AC$15&lt;0.000001,0,IF($C183&gt;='H-32A-WP06 - Debt Service'!Z$24,'H-32A-WP06 - Debt Service'!Z$27/12,0)),"-")</f>
        <v>0</v>
      </c>
      <c r="AD183" s="269">
        <f>IFERROR(IF(-SUM(AD$20:AD182)+AD$15&lt;0.000001,0,IF($C183&gt;='H-32A-WP06 - Debt Service'!AA$24,'H-32A-WP06 - Debt Service'!AA$27/12,0)),"-")</f>
        <v>0</v>
      </c>
      <c r="AE183" s="269">
        <f>IFERROR(IF(-SUM(AE$20:AE182)+AE$15&lt;0.000001,0,IF($C183&gt;='H-32A-WP06 - Debt Service'!AB$24,'H-32A-WP06 - Debt Service'!AB$27/12,0)),"-")</f>
        <v>0</v>
      </c>
      <c r="AF183" s="269">
        <f>IFERROR(IF(-SUM(AF$20:AF182)+AF$15&lt;0.000001,0,IF($C183&gt;='H-32A-WP06 - Debt Service'!AC$24,'H-32A-WP06 - Debt Service'!AC$27/12,0)),"-")</f>
        <v>0</v>
      </c>
      <c r="AG183" s="269">
        <f>IFERROR(IF(-SUM(AG$20:AG182)+AG$15&lt;0.000001,0,IF($C183&gt;='H-32A-WP06 - Debt Service'!AD$24,'H-32A-WP06 - Debt Service'!AD$27/12,0)),"-")</f>
        <v>0</v>
      </c>
      <c r="AH183" s="269">
        <f>IFERROR(IF(-SUM(AH$20:AH182)+AH$15&lt;0.000001,0,IF($C183&gt;='H-32A-WP06 - Debt Service'!AE$24,'H-32A-WP06 - Debt Service'!AE$27/12,0)),"-")</f>
        <v>0</v>
      </c>
      <c r="AI183" s="269">
        <f>IFERROR(IF(-SUM(AI$20:AI182)+AI$15&lt;0.000001,0,IF($C183&gt;='H-32A-WP06 - Debt Service'!AF$24,'H-32A-WP06 - Debt Service'!AF$27/12,0)),"-")</f>
        <v>0</v>
      </c>
      <c r="AJ183" s="269">
        <f>IFERROR(IF(-SUM(AJ$20:AJ182)+AJ$15&lt;0.000001,0,IF($C183&gt;='H-32A-WP06 - Debt Service'!AG$24,'H-32A-WP06 - Debt Service'!AG$27/12,0)),"-")</f>
        <v>0</v>
      </c>
    </row>
    <row r="184" spans="2:36" hidden="1">
      <c r="B184" s="260">
        <f t="shared" si="12"/>
        <v>2036</v>
      </c>
      <c r="C184" s="281">
        <f t="shared" si="14"/>
        <v>49919</v>
      </c>
      <c r="D184" s="281"/>
      <c r="E184" s="269">
        <f>IFERROR(IF(-SUM(E$20:E183)+E$15&lt;0.000001,0,IF($C184&gt;='H-32A-WP06 - Debt Service'!C$24,'H-32A-WP06 - Debt Service'!C$27/12,0)),"-")</f>
        <v>0</v>
      </c>
      <c r="F184" s="269">
        <f>IFERROR(IF(-SUM(F$20:F183)+F$15&lt;0.000001,0,IF($C184&gt;='H-32A-WP06 - Debt Service'!D$24,'H-32A-WP06 - Debt Service'!D$27/12,0)),"-")</f>
        <v>0</v>
      </c>
      <c r="G184" s="269">
        <f>IFERROR(IF(-SUM(G$20:G183)+G$15&lt;0.000001,0,IF($C184&gt;='H-32A-WP06 - Debt Service'!E$24,'H-32A-WP06 - Debt Service'!E$27/12,0)),"-")</f>
        <v>0</v>
      </c>
      <c r="H184" s="269">
        <f>IFERROR(IF(-SUM(H$20:H183)+H$15&lt;0.000001,0,IF($C184&gt;='H-32A-WP06 - Debt Service'!F$24,'H-32A-WP06 - Debt Service'!F$27/12,0)),"-")</f>
        <v>0</v>
      </c>
      <c r="I184" s="269">
        <f>IFERROR(IF(-SUM(I$20:I183)+I$15&lt;0.000001,0,IF($C184&gt;='H-32A-WP06 - Debt Service'!G$24,'H-32A-WP06 - Debt Service'!#REF!/12,0)),"-")</f>
        <v>0</v>
      </c>
      <c r="J184" s="269">
        <f>IFERROR(IF(-SUM(J$20:J183)+J$15&lt;0.000001,0,IF($C184&gt;='H-32A-WP06 - Debt Service'!H$24,'H-32A-WP06 - Debt Service'!H$27/12,0)),"-")</f>
        <v>0</v>
      </c>
      <c r="K184" s="269">
        <f>IFERROR(IF(-SUM(K$20:K183)+K$15&lt;0.000001,0,IF($C184&gt;='H-32A-WP06 - Debt Service'!I$24,'H-32A-WP06 - Debt Service'!I$27/12,0)),"-")</f>
        <v>0</v>
      </c>
      <c r="L184" s="269">
        <f>IFERROR(IF(-SUM(L$20:L183)+L$15&lt;0.000001,0,IF($C184&gt;='H-32A-WP06 - Debt Service'!J$24,'H-32A-WP06 - Debt Service'!J$27/12,0)),"-")</f>
        <v>0</v>
      </c>
      <c r="M184" s="269">
        <f>IFERROR(IF(-SUM(M$20:M183)+M$15&lt;0.000001,0,IF($C184&gt;='H-32A-WP06 - Debt Service'!L$24,'H-32A-WP06 - Debt Service'!L$27/12,0)),"-")</f>
        <v>0</v>
      </c>
      <c r="N184" s="269">
        <v>0</v>
      </c>
      <c r="O184" s="269">
        <v>0</v>
      </c>
      <c r="P184" s="269">
        <v>0</v>
      </c>
      <c r="Q184" s="269">
        <f>IFERROR(IF(-SUM(Q$20:Q183)+Q$15&lt;0.000001,0,IF($C184&gt;='H-32A-WP06 - Debt Service'!#REF!,'H-32A-WP06 - Debt Service'!#REF!/12,0)),"-")</f>
        <v>0</v>
      </c>
      <c r="R184" s="269"/>
      <c r="S184" s="269"/>
      <c r="T184" s="269"/>
      <c r="U184" s="269"/>
      <c r="V184" s="269"/>
      <c r="X184" s="260">
        <f t="shared" si="13"/>
        <v>2036</v>
      </c>
      <c r="Y184" s="281">
        <f t="shared" si="15"/>
        <v>49919</v>
      </c>
      <c r="Z184" s="281"/>
      <c r="AA184" s="269">
        <f>IFERROR(IF(-SUM(AA$20:AA183)+AA$15&lt;0.000001,0,IF($C184&gt;='H-32A-WP06 - Debt Service'!X$24,'H-32A-WP06 - Debt Service'!X$27/12,0)),"-")</f>
        <v>0</v>
      </c>
      <c r="AB184" s="269">
        <f>IFERROR(IF(-SUM(AB$20:AB183)+AB$15&lt;0.000001,0,IF($C184&gt;='H-32A-WP06 - Debt Service'!Y$24,'H-32A-WP06 - Debt Service'!Y$27/12,0)),"-")</f>
        <v>0</v>
      </c>
      <c r="AC184" s="269">
        <f>IFERROR(IF(-SUM(AC$20:AC183)+AC$15&lt;0.000001,0,IF($C184&gt;='H-32A-WP06 - Debt Service'!Z$24,'H-32A-WP06 - Debt Service'!Z$27/12,0)),"-")</f>
        <v>0</v>
      </c>
      <c r="AD184" s="269">
        <f>IFERROR(IF(-SUM(AD$20:AD183)+AD$15&lt;0.000001,0,IF($C184&gt;='H-32A-WP06 - Debt Service'!AA$24,'H-32A-WP06 - Debt Service'!AA$27/12,0)),"-")</f>
        <v>0</v>
      </c>
      <c r="AE184" s="269">
        <f>IFERROR(IF(-SUM(AE$20:AE183)+AE$15&lt;0.000001,0,IF($C184&gt;='H-32A-WP06 - Debt Service'!AB$24,'H-32A-WP06 - Debt Service'!AB$27/12,0)),"-")</f>
        <v>0</v>
      </c>
      <c r="AF184" s="269">
        <f>IFERROR(IF(-SUM(AF$20:AF183)+AF$15&lt;0.000001,0,IF($C184&gt;='H-32A-WP06 - Debt Service'!AC$24,'H-32A-WP06 - Debt Service'!AC$27/12,0)),"-")</f>
        <v>0</v>
      </c>
      <c r="AG184" s="269">
        <f>IFERROR(IF(-SUM(AG$20:AG183)+AG$15&lt;0.000001,0,IF($C184&gt;='H-32A-WP06 - Debt Service'!AD$24,'H-32A-WP06 - Debt Service'!AD$27/12,0)),"-")</f>
        <v>0</v>
      </c>
      <c r="AH184" s="269">
        <f>IFERROR(IF(-SUM(AH$20:AH183)+AH$15&lt;0.000001,0,IF($C184&gt;='H-32A-WP06 - Debt Service'!AE$24,'H-32A-WP06 - Debt Service'!AE$27/12,0)),"-")</f>
        <v>0</v>
      </c>
      <c r="AI184" s="269">
        <f>IFERROR(IF(-SUM(AI$20:AI183)+AI$15&lt;0.000001,0,IF($C184&gt;='H-32A-WP06 - Debt Service'!AF$24,'H-32A-WP06 - Debt Service'!AF$27/12,0)),"-")</f>
        <v>0</v>
      </c>
      <c r="AJ184" s="269">
        <f>IFERROR(IF(-SUM(AJ$20:AJ183)+AJ$15&lt;0.000001,0,IF($C184&gt;='H-32A-WP06 - Debt Service'!AG$24,'H-32A-WP06 - Debt Service'!AG$27/12,0)),"-")</f>
        <v>0</v>
      </c>
    </row>
    <row r="185" spans="2:36" hidden="1">
      <c r="B185" s="260">
        <f t="shared" si="12"/>
        <v>2036</v>
      </c>
      <c r="C185" s="281">
        <f t="shared" si="14"/>
        <v>49949</v>
      </c>
      <c r="D185" s="281"/>
      <c r="E185" s="269">
        <f>IFERROR(IF(-SUM(E$20:E184)+E$15&lt;0.000001,0,IF($C185&gt;='H-32A-WP06 - Debt Service'!C$24,'H-32A-WP06 - Debt Service'!C$27/12,0)),"-")</f>
        <v>0</v>
      </c>
      <c r="F185" s="269">
        <f>IFERROR(IF(-SUM(F$20:F184)+F$15&lt;0.000001,0,IF($C185&gt;='H-32A-WP06 - Debt Service'!D$24,'H-32A-WP06 - Debt Service'!D$27/12,0)),"-")</f>
        <v>0</v>
      </c>
      <c r="G185" s="269">
        <f>IFERROR(IF(-SUM(G$20:G184)+G$15&lt;0.000001,0,IF($C185&gt;='H-32A-WP06 - Debt Service'!E$24,'H-32A-WP06 - Debt Service'!E$27/12,0)),"-")</f>
        <v>0</v>
      </c>
      <c r="H185" s="269">
        <f>IFERROR(IF(-SUM(H$20:H184)+H$15&lt;0.000001,0,IF($C185&gt;='H-32A-WP06 - Debt Service'!F$24,'H-32A-WP06 - Debt Service'!F$27/12,0)),"-")</f>
        <v>0</v>
      </c>
      <c r="I185" s="269">
        <f>IFERROR(IF(-SUM(I$20:I184)+I$15&lt;0.000001,0,IF($C185&gt;='H-32A-WP06 - Debt Service'!G$24,'H-32A-WP06 - Debt Service'!#REF!/12,0)),"-")</f>
        <v>0</v>
      </c>
      <c r="J185" s="269">
        <f>IFERROR(IF(-SUM(J$20:J184)+J$15&lt;0.000001,0,IF($C185&gt;='H-32A-WP06 - Debt Service'!H$24,'H-32A-WP06 - Debt Service'!H$27/12,0)),"-")</f>
        <v>0</v>
      </c>
      <c r="K185" s="269">
        <f>IFERROR(IF(-SUM(K$20:K184)+K$15&lt;0.000001,0,IF($C185&gt;='H-32A-WP06 - Debt Service'!I$24,'H-32A-WP06 - Debt Service'!I$27/12,0)),"-")</f>
        <v>0</v>
      </c>
      <c r="L185" s="269">
        <f>IFERROR(IF(-SUM(L$20:L184)+L$15&lt;0.000001,0,IF($C185&gt;='H-32A-WP06 - Debt Service'!J$24,'H-32A-WP06 - Debt Service'!J$27/12,0)),"-")</f>
        <v>0</v>
      </c>
      <c r="M185" s="269">
        <f>IFERROR(IF(-SUM(M$20:M184)+M$15&lt;0.000001,0,IF($C185&gt;='H-32A-WP06 - Debt Service'!L$24,'H-32A-WP06 - Debt Service'!L$27/12,0)),"-")</f>
        <v>0</v>
      </c>
      <c r="N185" s="269">
        <v>0</v>
      </c>
      <c r="O185" s="269">
        <v>0</v>
      </c>
      <c r="P185" s="269">
        <v>0</v>
      </c>
      <c r="Q185" s="269">
        <f>IFERROR(IF(-SUM(Q$20:Q184)+Q$15&lt;0.000001,0,IF($C185&gt;='H-32A-WP06 - Debt Service'!#REF!,'H-32A-WP06 - Debt Service'!#REF!/12,0)),"-")</f>
        <v>0</v>
      </c>
      <c r="R185" s="269"/>
      <c r="S185" s="269"/>
      <c r="T185" s="269"/>
      <c r="U185" s="269"/>
      <c r="V185" s="269"/>
      <c r="X185" s="260">
        <f t="shared" si="13"/>
        <v>2036</v>
      </c>
      <c r="Y185" s="281">
        <f t="shared" si="15"/>
        <v>49949</v>
      </c>
      <c r="Z185" s="281"/>
      <c r="AA185" s="269">
        <f>IFERROR(IF(-SUM(AA$20:AA184)+AA$15&lt;0.000001,0,IF($C185&gt;='H-32A-WP06 - Debt Service'!X$24,'H-32A-WP06 - Debt Service'!X$27/12,0)),"-")</f>
        <v>0</v>
      </c>
      <c r="AB185" s="269">
        <f>IFERROR(IF(-SUM(AB$20:AB184)+AB$15&lt;0.000001,0,IF($C185&gt;='H-32A-WP06 - Debt Service'!Y$24,'H-32A-WP06 - Debt Service'!Y$27/12,0)),"-")</f>
        <v>0</v>
      </c>
      <c r="AC185" s="269">
        <f>IFERROR(IF(-SUM(AC$20:AC184)+AC$15&lt;0.000001,0,IF($C185&gt;='H-32A-WP06 - Debt Service'!Z$24,'H-32A-WP06 - Debt Service'!Z$27/12,0)),"-")</f>
        <v>0</v>
      </c>
      <c r="AD185" s="269">
        <f>IFERROR(IF(-SUM(AD$20:AD184)+AD$15&lt;0.000001,0,IF($C185&gt;='H-32A-WP06 - Debt Service'!AA$24,'H-32A-WP06 - Debt Service'!AA$27/12,0)),"-")</f>
        <v>0</v>
      </c>
      <c r="AE185" s="269">
        <f>IFERROR(IF(-SUM(AE$20:AE184)+AE$15&lt;0.000001,0,IF($C185&gt;='H-32A-WP06 - Debt Service'!AB$24,'H-32A-WP06 - Debt Service'!AB$27/12,0)),"-")</f>
        <v>0</v>
      </c>
      <c r="AF185" s="269">
        <f>IFERROR(IF(-SUM(AF$20:AF184)+AF$15&lt;0.000001,0,IF($C185&gt;='H-32A-WP06 - Debt Service'!AC$24,'H-32A-WP06 - Debt Service'!AC$27/12,0)),"-")</f>
        <v>0</v>
      </c>
      <c r="AG185" s="269">
        <f>IFERROR(IF(-SUM(AG$20:AG184)+AG$15&lt;0.000001,0,IF($C185&gt;='H-32A-WP06 - Debt Service'!AD$24,'H-32A-WP06 - Debt Service'!AD$27/12,0)),"-")</f>
        <v>0</v>
      </c>
      <c r="AH185" s="269">
        <f>IFERROR(IF(-SUM(AH$20:AH184)+AH$15&lt;0.000001,0,IF($C185&gt;='H-32A-WP06 - Debt Service'!AE$24,'H-32A-WP06 - Debt Service'!AE$27/12,0)),"-")</f>
        <v>0</v>
      </c>
      <c r="AI185" s="269">
        <f>IFERROR(IF(-SUM(AI$20:AI184)+AI$15&lt;0.000001,0,IF($C185&gt;='H-32A-WP06 - Debt Service'!AF$24,'H-32A-WP06 - Debt Service'!AF$27/12,0)),"-")</f>
        <v>0</v>
      </c>
      <c r="AJ185" s="269">
        <f>IFERROR(IF(-SUM(AJ$20:AJ184)+AJ$15&lt;0.000001,0,IF($C185&gt;='H-32A-WP06 - Debt Service'!AG$24,'H-32A-WP06 - Debt Service'!AG$27/12,0)),"-")</f>
        <v>0</v>
      </c>
    </row>
    <row r="186" spans="2:36" hidden="1">
      <c r="B186" s="260">
        <f t="shared" si="12"/>
        <v>2036</v>
      </c>
      <c r="C186" s="281">
        <f t="shared" si="14"/>
        <v>49980</v>
      </c>
      <c r="D186" s="281"/>
      <c r="E186" s="269">
        <f>IFERROR(IF(-SUM(E$20:E185)+E$15&lt;0.000001,0,IF($C186&gt;='H-32A-WP06 - Debt Service'!C$24,'H-32A-WP06 - Debt Service'!C$27/12,0)),"-")</f>
        <v>0</v>
      </c>
      <c r="F186" s="269">
        <f>IFERROR(IF(-SUM(F$20:F185)+F$15&lt;0.000001,0,IF($C186&gt;='H-32A-WP06 - Debt Service'!D$24,'H-32A-WP06 - Debt Service'!D$27/12,0)),"-")</f>
        <v>0</v>
      </c>
      <c r="G186" s="269">
        <f>IFERROR(IF(-SUM(G$20:G185)+G$15&lt;0.000001,0,IF($C186&gt;='H-32A-WP06 - Debt Service'!E$24,'H-32A-WP06 - Debt Service'!E$27/12,0)),"-")</f>
        <v>0</v>
      </c>
      <c r="H186" s="269">
        <f>IFERROR(IF(-SUM(H$20:H185)+H$15&lt;0.000001,0,IF($C186&gt;='H-32A-WP06 - Debt Service'!F$24,'H-32A-WP06 - Debt Service'!F$27/12,0)),"-")</f>
        <v>0</v>
      </c>
      <c r="I186" s="269">
        <f>IFERROR(IF(-SUM(I$20:I185)+I$15&lt;0.000001,0,IF($C186&gt;='H-32A-WP06 - Debt Service'!G$24,'H-32A-WP06 - Debt Service'!#REF!/12,0)),"-")</f>
        <v>0</v>
      </c>
      <c r="J186" s="269">
        <f>IFERROR(IF(-SUM(J$20:J185)+J$15&lt;0.000001,0,IF($C186&gt;='H-32A-WP06 - Debt Service'!H$24,'H-32A-WP06 - Debt Service'!H$27/12,0)),"-")</f>
        <v>0</v>
      </c>
      <c r="K186" s="269">
        <f>IFERROR(IF(-SUM(K$20:K185)+K$15&lt;0.000001,0,IF($C186&gt;='H-32A-WP06 - Debt Service'!I$24,'H-32A-WP06 - Debt Service'!I$27/12,0)),"-")</f>
        <v>0</v>
      </c>
      <c r="L186" s="269">
        <f>IFERROR(IF(-SUM(L$20:L185)+L$15&lt;0.000001,0,IF($C186&gt;='H-32A-WP06 - Debt Service'!J$24,'H-32A-WP06 - Debt Service'!J$27/12,0)),"-")</f>
        <v>0</v>
      </c>
      <c r="M186" s="269">
        <f>IFERROR(IF(-SUM(M$20:M185)+M$15&lt;0.000001,0,IF($C186&gt;='H-32A-WP06 - Debt Service'!L$24,'H-32A-WP06 - Debt Service'!L$27/12,0)),"-")</f>
        <v>0</v>
      </c>
      <c r="N186" s="269">
        <v>0</v>
      </c>
      <c r="O186" s="269">
        <v>0</v>
      </c>
      <c r="P186" s="269">
        <v>0</v>
      </c>
      <c r="Q186" s="269">
        <f>IFERROR(IF(-SUM(Q$20:Q185)+Q$15&lt;0.000001,0,IF($C186&gt;='H-32A-WP06 - Debt Service'!#REF!,'H-32A-WP06 - Debt Service'!#REF!/12,0)),"-")</f>
        <v>0</v>
      </c>
      <c r="R186" s="269"/>
      <c r="S186" s="269"/>
      <c r="T186" s="269"/>
      <c r="U186" s="269"/>
      <c r="V186" s="269"/>
      <c r="X186" s="260">
        <f t="shared" si="13"/>
        <v>2036</v>
      </c>
      <c r="Y186" s="281">
        <f t="shared" si="15"/>
        <v>49980</v>
      </c>
      <c r="Z186" s="281"/>
      <c r="AA186" s="269">
        <f>IFERROR(IF(-SUM(AA$20:AA185)+AA$15&lt;0.000001,0,IF($C186&gt;='H-32A-WP06 - Debt Service'!X$24,'H-32A-WP06 - Debt Service'!X$27/12,0)),"-")</f>
        <v>0</v>
      </c>
      <c r="AB186" s="269">
        <f>IFERROR(IF(-SUM(AB$20:AB185)+AB$15&lt;0.000001,0,IF($C186&gt;='H-32A-WP06 - Debt Service'!Y$24,'H-32A-WP06 - Debt Service'!Y$27/12,0)),"-")</f>
        <v>0</v>
      </c>
      <c r="AC186" s="269">
        <f>IFERROR(IF(-SUM(AC$20:AC185)+AC$15&lt;0.000001,0,IF($C186&gt;='H-32A-WP06 - Debt Service'!Z$24,'H-32A-WP06 - Debt Service'!Z$27/12,0)),"-")</f>
        <v>0</v>
      </c>
      <c r="AD186" s="269">
        <f>IFERROR(IF(-SUM(AD$20:AD185)+AD$15&lt;0.000001,0,IF($C186&gt;='H-32A-WP06 - Debt Service'!AA$24,'H-32A-WP06 - Debt Service'!AA$27/12,0)),"-")</f>
        <v>0</v>
      </c>
      <c r="AE186" s="269">
        <f>IFERROR(IF(-SUM(AE$20:AE185)+AE$15&lt;0.000001,0,IF($C186&gt;='H-32A-WP06 - Debt Service'!AB$24,'H-32A-WP06 - Debt Service'!AB$27/12,0)),"-")</f>
        <v>0</v>
      </c>
      <c r="AF186" s="269">
        <f>IFERROR(IF(-SUM(AF$20:AF185)+AF$15&lt;0.000001,0,IF($C186&gt;='H-32A-WP06 - Debt Service'!AC$24,'H-32A-WP06 - Debt Service'!AC$27/12,0)),"-")</f>
        <v>0</v>
      </c>
      <c r="AG186" s="269">
        <f>IFERROR(IF(-SUM(AG$20:AG185)+AG$15&lt;0.000001,0,IF($C186&gt;='H-32A-WP06 - Debt Service'!AD$24,'H-32A-WP06 - Debt Service'!AD$27/12,0)),"-")</f>
        <v>0</v>
      </c>
      <c r="AH186" s="269">
        <f>IFERROR(IF(-SUM(AH$20:AH185)+AH$15&lt;0.000001,0,IF($C186&gt;='H-32A-WP06 - Debt Service'!AE$24,'H-32A-WP06 - Debt Service'!AE$27/12,0)),"-")</f>
        <v>0</v>
      </c>
      <c r="AI186" s="269">
        <f>IFERROR(IF(-SUM(AI$20:AI185)+AI$15&lt;0.000001,0,IF($C186&gt;='H-32A-WP06 - Debt Service'!AF$24,'H-32A-WP06 - Debt Service'!AF$27/12,0)),"-")</f>
        <v>0</v>
      </c>
      <c r="AJ186" s="269">
        <f>IFERROR(IF(-SUM(AJ$20:AJ185)+AJ$15&lt;0.000001,0,IF($C186&gt;='H-32A-WP06 - Debt Service'!AG$24,'H-32A-WP06 - Debt Service'!AG$27/12,0)),"-")</f>
        <v>0</v>
      </c>
    </row>
    <row r="187" spans="2:36" hidden="1">
      <c r="B187" s="260">
        <f t="shared" si="12"/>
        <v>2036</v>
      </c>
      <c r="C187" s="281">
        <f t="shared" si="14"/>
        <v>50010</v>
      </c>
      <c r="D187" s="281"/>
      <c r="E187" s="269">
        <f>IFERROR(IF(-SUM(E$20:E186)+E$15&lt;0.000001,0,IF($C187&gt;='H-32A-WP06 - Debt Service'!C$24,'H-32A-WP06 - Debt Service'!C$27/12,0)),"-")</f>
        <v>0</v>
      </c>
      <c r="F187" s="269">
        <f>IFERROR(IF(-SUM(F$20:F186)+F$15&lt;0.000001,0,IF($C187&gt;='H-32A-WP06 - Debt Service'!D$24,'H-32A-WP06 - Debt Service'!D$27/12,0)),"-")</f>
        <v>0</v>
      </c>
      <c r="G187" s="269">
        <f>IFERROR(IF(-SUM(G$20:G186)+G$15&lt;0.000001,0,IF($C187&gt;='H-32A-WP06 - Debt Service'!E$24,'H-32A-WP06 - Debt Service'!E$27/12,0)),"-")</f>
        <v>0</v>
      </c>
      <c r="H187" s="269">
        <f>IFERROR(IF(-SUM(H$20:H186)+H$15&lt;0.000001,0,IF($C187&gt;='H-32A-WP06 - Debt Service'!F$24,'H-32A-WP06 - Debt Service'!F$27/12,0)),"-")</f>
        <v>0</v>
      </c>
      <c r="I187" s="269">
        <f>IFERROR(IF(-SUM(I$20:I186)+I$15&lt;0.000001,0,IF($C187&gt;='H-32A-WP06 - Debt Service'!G$24,'H-32A-WP06 - Debt Service'!#REF!/12,0)),"-")</f>
        <v>0</v>
      </c>
      <c r="J187" s="269">
        <f>IFERROR(IF(-SUM(J$20:J186)+J$15&lt;0.000001,0,IF($C187&gt;='H-32A-WP06 - Debt Service'!H$24,'H-32A-WP06 - Debt Service'!H$27/12,0)),"-")</f>
        <v>0</v>
      </c>
      <c r="K187" s="269">
        <f>IFERROR(IF(-SUM(K$20:K186)+K$15&lt;0.000001,0,IF($C187&gt;='H-32A-WP06 - Debt Service'!I$24,'H-32A-WP06 - Debt Service'!I$27/12,0)),"-")</f>
        <v>0</v>
      </c>
      <c r="L187" s="269">
        <f>IFERROR(IF(-SUM(L$20:L186)+L$15&lt;0.000001,0,IF($C187&gt;='H-32A-WP06 - Debt Service'!J$24,'H-32A-WP06 - Debt Service'!J$27/12,0)),"-")</f>
        <v>0</v>
      </c>
      <c r="M187" s="269">
        <f>IFERROR(IF(-SUM(M$20:M186)+M$15&lt;0.000001,0,IF($C187&gt;='H-32A-WP06 - Debt Service'!L$24,'H-32A-WP06 - Debt Service'!L$27/12,0)),"-")</f>
        <v>0</v>
      </c>
      <c r="N187" s="269">
        <v>0</v>
      </c>
      <c r="O187" s="269">
        <v>0</v>
      </c>
      <c r="P187" s="269">
        <v>0</v>
      </c>
      <c r="Q187" s="269">
        <f>IFERROR(IF(-SUM(Q$20:Q186)+Q$15&lt;0.000001,0,IF($C187&gt;='H-32A-WP06 - Debt Service'!#REF!,'H-32A-WP06 - Debt Service'!#REF!/12,0)),"-")</f>
        <v>0</v>
      </c>
      <c r="R187" s="269"/>
      <c r="S187" s="269"/>
      <c r="T187" s="269"/>
      <c r="U187" s="269"/>
      <c r="V187" s="269"/>
      <c r="X187" s="260">
        <f t="shared" si="13"/>
        <v>2036</v>
      </c>
      <c r="Y187" s="281">
        <f t="shared" si="15"/>
        <v>50010</v>
      </c>
      <c r="Z187" s="281"/>
      <c r="AA187" s="269">
        <f>IFERROR(IF(-SUM(AA$20:AA186)+AA$15&lt;0.000001,0,IF($C187&gt;='H-32A-WP06 - Debt Service'!X$24,'H-32A-WP06 - Debt Service'!X$27/12,0)),"-")</f>
        <v>0</v>
      </c>
      <c r="AB187" s="269">
        <f>IFERROR(IF(-SUM(AB$20:AB186)+AB$15&lt;0.000001,0,IF($C187&gt;='H-32A-WP06 - Debt Service'!Y$24,'H-32A-WP06 - Debt Service'!Y$27/12,0)),"-")</f>
        <v>0</v>
      </c>
      <c r="AC187" s="269">
        <f>IFERROR(IF(-SUM(AC$20:AC186)+AC$15&lt;0.000001,0,IF($C187&gt;='H-32A-WP06 - Debt Service'!Z$24,'H-32A-WP06 - Debt Service'!Z$27/12,0)),"-")</f>
        <v>0</v>
      </c>
      <c r="AD187" s="269">
        <f>IFERROR(IF(-SUM(AD$20:AD186)+AD$15&lt;0.000001,0,IF($C187&gt;='H-32A-WP06 - Debt Service'!AA$24,'H-32A-WP06 - Debt Service'!AA$27/12,0)),"-")</f>
        <v>0</v>
      </c>
      <c r="AE187" s="269">
        <f>IFERROR(IF(-SUM(AE$20:AE186)+AE$15&lt;0.000001,0,IF($C187&gt;='H-32A-WP06 - Debt Service'!AB$24,'H-32A-WP06 - Debt Service'!AB$27/12,0)),"-")</f>
        <v>0</v>
      </c>
      <c r="AF187" s="269">
        <f>IFERROR(IF(-SUM(AF$20:AF186)+AF$15&lt;0.000001,0,IF($C187&gt;='H-32A-WP06 - Debt Service'!AC$24,'H-32A-WP06 - Debt Service'!AC$27/12,0)),"-")</f>
        <v>0</v>
      </c>
      <c r="AG187" s="269">
        <f>IFERROR(IF(-SUM(AG$20:AG186)+AG$15&lt;0.000001,0,IF($C187&gt;='H-32A-WP06 - Debt Service'!AD$24,'H-32A-WP06 - Debt Service'!AD$27/12,0)),"-")</f>
        <v>0</v>
      </c>
      <c r="AH187" s="269">
        <f>IFERROR(IF(-SUM(AH$20:AH186)+AH$15&lt;0.000001,0,IF($C187&gt;='H-32A-WP06 - Debt Service'!AE$24,'H-32A-WP06 - Debt Service'!AE$27/12,0)),"-")</f>
        <v>0</v>
      </c>
      <c r="AI187" s="269">
        <f>IFERROR(IF(-SUM(AI$20:AI186)+AI$15&lt;0.000001,0,IF($C187&gt;='H-32A-WP06 - Debt Service'!AF$24,'H-32A-WP06 - Debt Service'!AF$27/12,0)),"-")</f>
        <v>0</v>
      </c>
      <c r="AJ187" s="269">
        <f>IFERROR(IF(-SUM(AJ$20:AJ186)+AJ$15&lt;0.000001,0,IF($C187&gt;='H-32A-WP06 - Debt Service'!AG$24,'H-32A-WP06 - Debt Service'!AG$27/12,0)),"-")</f>
        <v>0</v>
      </c>
    </row>
    <row r="188" spans="2:36" hidden="1">
      <c r="B188" s="260">
        <f t="shared" si="12"/>
        <v>2037</v>
      </c>
      <c r="C188" s="281">
        <f t="shared" si="14"/>
        <v>50041</v>
      </c>
      <c r="D188" s="281"/>
      <c r="E188" s="269">
        <f>IFERROR(IF(-SUM(E$20:E187)+E$15&lt;0.000001,0,IF($C188&gt;='H-32A-WP06 - Debt Service'!C$24,'H-32A-WP06 - Debt Service'!C$27/12,0)),"-")</f>
        <v>0</v>
      </c>
      <c r="F188" s="269">
        <f>IFERROR(IF(-SUM(F$20:F187)+F$15&lt;0.000001,0,IF($C188&gt;='H-32A-WP06 - Debt Service'!D$24,'H-32A-WP06 - Debt Service'!D$27/12,0)),"-")</f>
        <v>0</v>
      </c>
      <c r="G188" s="269">
        <f>IFERROR(IF(-SUM(G$20:G187)+G$15&lt;0.000001,0,IF($C188&gt;='H-32A-WP06 - Debt Service'!E$24,'H-32A-WP06 - Debt Service'!E$27/12,0)),"-")</f>
        <v>0</v>
      </c>
      <c r="H188" s="269">
        <f>IFERROR(IF(-SUM(H$20:H187)+H$15&lt;0.000001,0,IF($C188&gt;='H-32A-WP06 - Debt Service'!F$24,'H-32A-WP06 - Debt Service'!F$27/12,0)),"-")</f>
        <v>0</v>
      </c>
      <c r="I188" s="269">
        <f>IFERROR(IF(-SUM(I$20:I187)+I$15&lt;0.000001,0,IF($C188&gt;='H-32A-WP06 - Debt Service'!G$24,'H-32A-WP06 - Debt Service'!#REF!/12,0)),"-")</f>
        <v>0</v>
      </c>
      <c r="J188" s="269">
        <f>IFERROR(IF(-SUM(J$20:J187)+J$15&lt;0.000001,0,IF($C188&gt;='H-32A-WP06 - Debt Service'!H$24,'H-32A-WP06 - Debt Service'!H$27/12,0)),"-")</f>
        <v>0</v>
      </c>
      <c r="K188" s="269">
        <f>IFERROR(IF(-SUM(K$20:K187)+K$15&lt;0.000001,0,IF($C188&gt;='H-32A-WP06 - Debt Service'!I$24,'H-32A-WP06 - Debt Service'!I$27/12,0)),"-")</f>
        <v>0</v>
      </c>
      <c r="L188" s="269">
        <f>IFERROR(IF(-SUM(L$20:L187)+L$15&lt;0.000001,0,IF($C188&gt;='H-32A-WP06 - Debt Service'!J$24,'H-32A-WP06 - Debt Service'!J$27/12,0)),"-")</f>
        <v>0</v>
      </c>
      <c r="M188" s="269">
        <f>IFERROR(IF(-SUM(M$20:M187)+M$15&lt;0.000001,0,IF($C188&gt;='H-32A-WP06 - Debt Service'!L$24,'H-32A-WP06 - Debt Service'!L$27/12,0)),"-")</f>
        <v>0</v>
      </c>
      <c r="N188" s="269">
        <v>0</v>
      </c>
      <c r="O188" s="269">
        <v>0</v>
      </c>
      <c r="P188" s="269">
        <v>0</v>
      </c>
      <c r="Q188" s="269">
        <f>IFERROR(IF(-SUM(Q$20:Q187)+Q$15&lt;0.000001,0,IF($C188&gt;='H-32A-WP06 - Debt Service'!#REF!,'H-32A-WP06 - Debt Service'!#REF!/12,0)),"-")</f>
        <v>0</v>
      </c>
      <c r="R188" s="269"/>
      <c r="S188" s="269"/>
      <c r="T188" s="269"/>
      <c r="U188" s="269"/>
      <c r="V188" s="269"/>
      <c r="X188" s="260">
        <f t="shared" si="13"/>
        <v>2037</v>
      </c>
      <c r="Y188" s="281">
        <f t="shared" si="15"/>
        <v>50041</v>
      </c>
      <c r="Z188" s="281"/>
      <c r="AA188" s="269">
        <f>IFERROR(IF(-SUM(AA$20:AA187)+AA$15&lt;0.000001,0,IF($C188&gt;='H-32A-WP06 - Debt Service'!X$24,'H-32A-WP06 - Debt Service'!X$27/12,0)),"-")</f>
        <v>0</v>
      </c>
      <c r="AB188" s="269">
        <f>IFERROR(IF(-SUM(AB$20:AB187)+AB$15&lt;0.000001,0,IF($C188&gt;='H-32A-WP06 - Debt Service'!Y$24,'H-32A-WP06 - Debt Service'!Y$27/12,0)),"-")</f>
        <v>0</v>
      </c>
      <c r="AC188" s="269">
        <f>IFERROR(IF(-SUM(AC$20:AC187)+AC$15&lt;0.000001,0,IF($C188&gt;='H-32A-WP06 - Debt Service'!Z$24,'H-32A-WP06 - Debt Service'!Z$27/12,0)),"-")</f>
        <v>0</v>
      </c>
      <c r="AD188" s="269">
        <f>IFERROR(IF(-SUM(AD$20:AD187)+AD$15&lt;0.000001,0,IF($C188&gt;='H-32A-WP06 - Debt Service'!AA$24,'H-32A-WP06 - Debt Service'!AA$27/12,0)),"-")</f>
        <v>0</v>
      </c>
      <c r="AE188" s="269">
        <f>IFERROR(IF(-SUM(AE$20:AE187)+AE$15&lt;0.000001,0,IF($C188&gt;='H-32A-WP06 - Debt Service'!AB$24,'H-32A-WP06 - Debt Service'!AB$27/12,0)),"-")</f>
        <v>0</v>
      </c>
      <c r="AF188" s="269">
        <f>IFERROR(IF(-SUM(AF$20:AF187)+AF$15&lt;0.000001,0,IF($C188&gt;='H-32A-WP06 - Debt Service'!AC$24,'H-32A-WP06 - Debt Service'!AC$27/12,0)),"-")</f>
        <v>0</v>
      </c>
      <c r="AG188" s="269">
        <f>IFERROR(IF(-SUM(AG$20:AG187)+AG$15&lt;0.000001,0,IF($C188&gt;='H-32A-WP06 - Debt Service'!AD$24,'H-32A-WP06 - Debt Service'!AD$27/12,0)),"-")</f>
        <v>0</v>
      </c>
      <c r="AH188" s="269">
        <f>IFERROR(IF(-SUM(AH$20:AH187)+AH$15&lt;0.000001,0,IF($C188&gt;='H-32A-WP06 - Debt Service'!AE$24,'H-32A-WP06 - Debt Service'!AE$27/12,0)),"-")</f>
        <v>0</v>
      </c>
      <c r="AI188" s="269">
        <f>IFERROR(IF(-SUM(AI$20:AI187)+AI$15&lt;0.000001,0,IF($C188&gt;='H-32A-WP06 - Debt Service'!AF$24,'H-32A-WP06 - Debt Service'!AF$27/12,0)),"-")</f>
        <v>0</v>
      </c>
      <c r="AJ188" s="269">
        <f>IFERROR(IF(-SUM(AJ$20:AJ187)+AJ$15&lt;0.000001,0,IF($C188&gt;='H-32A-WP06 - Debt Service'!AG$24,'H-32A-WP06 - Debt Service'!AG$27/12,0)),"-")</f>
        <v>0</v>
      </c>
    </row>
    <row r="189" spans="2:36" hidden="1">
      <c r="B189" s="260">
        <f t="shared" si="12"/>
        <v>2037</v>
      </c>
      <c r="C189" s="281">
        <f t="shared" si="14"/>
        <v>50072</v>
      </c>
      <c r="D189" s="281"/>
      <c r="E189" s="269">
        <f>IFERROR(IF(-SUM(E$20:E188)+E$15&lt;0.000001,0,IF($C189&gt;='H-32A-WP06 - Debt Service'!C$24,'H-32A-WP06 - Debt Service'!C$27/12,0)),"-")</f>
        <v>0</v>
      </c>
      <c r="F189" s="269">
        <f>IFERROR(IF(-SUM(F$20:F188)+F$15&lt;0.000001,0,IF($C189&gt;='H-32A-WP06 - Debt Service'!D$24,'H-32A-WP06 - Debt Service'!D$27/12,0)),"-")</f>
        <v>0</v>
      </c>
      <c r="G189" s="269">
        <f>IFERROR(IF(-SUM(G$20:G188)+G$15&lt;0.000001,0,IF($C189&gt;='H-32A-WP06 - Debt Service'!E$24,'H-32A-WP06 - Debt Service'!E$27/12,0)),"-")</f>
        <v>0</v>
      </c>
      <c r="H189" s="269">
        <f>IFERROR(IF(-SUM(H$20:H188)+H$15&lt;0.000001,0,IF($C189&gt;='H-32A-WP06 - Debt Service'!F$24,'H-32A-WP06 - Debt Service'!F$27/12,0)),"-")</f>
        <v>0</v>
      </c>
      <c r="I189" s="269">
        <f>IFERROR(IF(-SUM(I$20:I188)+I$15&lt;0.000001,0,IF($C189&gt;='H-32A-WP06 - Debt Service'!G$24,'H-32A-WP06 - Debt Service'!#REF!/12,0)),"-")</f>
        <v>0</v>
      </c>
      <c r="J189" s="269">
        <f>IFERROR(IF(-SUM(J$20:J188)+J$15&lt;0.000001,0,IF($C189&gt;='H-32A-WP06 - Debt Service'!H$24,'H-32A-WP06 - Debt Service'!H$27/12,0)),"-")</f>
        <v>0</v>
      </c>
      <c r="K189" s="269">
        <f>IFERROR(IF(-SUM(K$20:K188)+K$15&lt;0.000001,0,IF($C189&gt;='H-32A-WP06 - Debt Service'!I$24,'H-32A-WP06 - Debt Service'!I$27/12,0)),"-")</f>
        <v>0</v>
      </c>
      <c r="L189" s="269">
        <f>IFERROR(IF(-SUM(L$20:L188)+L$15&lt;0.000001,0,IF($C189&gt;='H-32A-WP06 - Debt Service'!J$24,'H-32A-WP06 - Debt Service'!J$27/12,0)),"-")</f>
        <v>0</v>
      </c>
      <c r="M189" s="269">
        <f>IFERROR(IF(-SUM(M$20:M188)+M$15&lt;0.000001,0,IF($C189&gt;='H-32A-WP06 - Debt Service'!L$24,'H-32A-WP06 - Debt Service'!L$27/12,0)),"-")</f>
        <v>0</v>
      </c>
      <c r="N189" s="269">
        <v>0</v>
      </c>
      <c r="O189" s="269">
        <v>0</v>
      </c>
      <c r="P189" s="269">
        <v>0</v>
      </c>
      <c r="Q189" s="269">
        <f>IFERROR(IF(-SUM(Q$20:Q188)+Q$15&lt;0.000001,0,IF($C189&gt;='H-32A-WP06 - Debt Service'!#REF!,'H-32A-WP06 - Debt Service'!#REF!/12,0)),"-")</f>
        <v>0</v>
      </c>
      <c r="R189" s="269"/>
      <c r="S189" s="269"/>
      <c r="T189" s="269"/>
      <c r="U189" s="269"/>
      <c r="V189" s="269"/>
      <c r="X189" s="260">
        <f t="shared" si="13"/>
        <v>2037</v>
      </c>
      <c r="Y189" s="281">
        <f t="shared" si="15"/>
        <v>50072</v>
      </c>
      <c r="Z189" s="281"/>
      <c r="AA189" s="269">
        <f>IFERROR(IF(-SUM(AA$20:AA188)+AA$15&lt;0.000001,0,IF($C189&gt;='H-32A-WP06 - Debt Service'!X$24,'H-32A-WP06 - Debt Service'!X$27/12,0)),"-")</f>
        <v>0</v>
      </c>
      <c r="AB189" s="269">
        <f>IFERROR(IF(-SUM(AB$20:AB188)+AB$15&lt;0.000001,0,IF($C189&gt;='H-32A-WP06 - Debt Service'!Y$24,'H-32A-WP06 - Debt Service'!Y$27/12,0)),"-")</f>
        <v>0</v>
      </c>
      <c r="AC189" s="269">
        <f>IFERROR(IF(-SUM(AC$20:AC188)+AC$15&lt;0.000001,0,IF($C189&gt;='H-32A-WP06 - Debt Service'!Z$24,'H-32A-WP06 - Debt Service'!Z$27/12,0)),"-")</f>
        <v>0</v>
      </c>
      <c r="AD189" s="269">
        <f>IFERROR(IF(-SUM(AD$20:AD188)+AD$15&lt;0.000001,0,IF($C189&gt;='H-32A-WP06 - Debt Service'!AA$24,'H-32A-WP06 - Debt Service'!AA$27/12,0)),"-")</f>
        <v>0</v>
      </c>
      <c r="AE189" s="269">
        <f>IFERROR(IF(-SUM(AE$20:AE188)+AE$15&lt;0.000001,0,IF($C189&gt;='H-32A-WP06 - Debt Service'!AB$24,'H-32A-WP06 - Debt Service'!AB$27/12,0)),"-")</f>
        <v>0</v>
      </c>
      <c r="AF189" s="269">
        <f>IFERROR(IF(-SUM(AF$20:AF188)+AF$15&lt;0.000001,0,IF($C189&gt;='H-32A-WP06 - Debt Service'!AC$24,'H-32A-WP06 - Debt Service'!AC$27/12,0)),"-")</f>
        <v>0</v>
      </c>
      <c r="AG189" s="269">
        <f>IFERROR(IF(-SUM(AG$20:AG188)+AG$15&lt;0.000001,0,IF($C189&gt;='H-32A-WP06 - Debt Service'!AD$24,'H-32A-WP06 - Debt Service'!AD$27/12,0)),"-")</f>
        <v>0</v>
      </c>
      <c r="AH189" s="269">
        <f>IFERROR(IF(-SUM(AH$20:AH188)+AH$15&lt;0.000001,0,IF($C189&gt;='H-32A-WP06 - Debt Service'!AE$24,'H-32A-WP06 - Debt Service'!AE$27/12,0)),"-")</f>
        <v>0</v>
      </c>
      <c r="AI189" s="269">
        <f>IFERROR(IF(-SUM(AI$20:AI188)+AI$15&lt;0.000001,0,IF($C189&gt;='H-32A-WP06 - Debt Service'!AF$24,'H-32A-WP06 - Debt Service'!AF$27/12,0)),"-")</f>
        <v>0</v>
      </c>
      <c r="AJ189" s="269">
        <f>IFERROR(IF(-SUM(AJ$20:AJ188)+AJ$15&lt;0.000001,0,IF($C189&gt;='H-32A-WP06 - Debt Service'!AG$24,'H-32A-WP06 - Debt Service'!AG$27/12,0)),"-")</f>
        <v>0</v>
      </c>
    </row>
    <row r="190" spans="2:36" hidden="1">
      <c r="B190" s="260">
        <f t="shared" si="12"/>
        <v>2037</v>
      </c>
      <c r="C190" s="281">
        <f t="shared" si="14"/>
        <v>50100</v>
      </c>
      <c r="D190" s="281"/>
      <c r="E190" s="269">
        <f>IFERROR(IF(-SUM(E$20:E189)+E$15&lt;0.000001,0,IF($C190&gt;='H-32A-WP06 - Debt Service'!C$24,'H-32A-WP06 - Debt Service'!C$27/12,0)),"-")</f>
        <v>0</v>
      </c>
      <c r="F190" s="269">
        <f>IFERROR(IF(-SUM(F$20:F189)+F$15&lt;0.000001,0,IF($C190&gt;='H-32A-WP06 - Debt Service'!D$24,'H-32A-WP06 - Debt Service'!D$27/12,0)),"-")</f>
        <v>0</v>
      </c>
      <c r="G190" s="269">
        <f>IFERROR(IF(-SUM(G$20:G189)+G$15&lt;0.000001,0,IF($C190&gt;='H-32A-WP06 - Debt Service'!E$24,'H-32A-WP06 - Debt Service'!E$27/12,0)),"-")</f>
        <v>0</v>
      </c>
      <c r="H190" s="269">
        <f>IFERROR(IF(-SUM(H$20:H189)+H$15&lt;0.000001,0,IF($C190&gt;='H-32A-WP06 - Debt Service'!F$24,'H-32A-WP06 - Debt Service'!F$27/12,0)),"-")</f>
        <v>0</v>
      </c>
      <c r="I190" s="269">
        <f>IFERROR(IF(-SUM(I$20:I189)+I$15&lt;0.000001,0,IF($C190&gt;='H-32A-WP06 - Debt Service'!G$24,'H-32A-WP06 - Debt Service'!#REF!/12,0)),"-")</f>
        <v>0</v>
      </c>
      <c r="J190" s="269">
        <f>IFERROR(IF(-SUM(J$20:J189)+J$15&lt;0.000001,0,IF($C190&gt;='H-32A-WP06 - Debt Service'!H$24,'H-32A-WP06 - Debt Service'!H$27/12,0)),"-")</f>
        <v>0</v>
      </c>
      <c r="K190" s="269">
        <f>IFERROR(IF(-SUM(K$20:K189)+K$15&lt;0.000001,0,IF($C190&gt;='H-32A-WP06 - Debt Service'!I$24,'H-32A-WP06 - Debt Service'!I$27/12,0)),"-")</f>
        <v>0</v>
      </c>
      <c r="L190" s="269">
        <f>IFERROR(IF(-SUM(L$20:L189)+L$15&lt;0.000001,0,IF($C190&gt;='H-32A-WP06 - Debt Service'!J$24,'H-32A-WP06 - Debt Service'!J$27/12,0)),"-")</f>
        <v>0</v>
      </c>
      <c r="M190" s="269">
        <f>IFERROR(IF(-SUM(M$20:M189)+M$15&lt;0.000001,0,IF($C190&gt;='H-32A-WP06 - Debt Service'!L$24,'H-32A-WP06 - Debt Service'!L$27/12,0)),"-")</f>
        <v>0</v>
      </c>
      <c r="N190" s="269">
        <v>0</v>
      </c>
      <c r="O190" s="269">
        <v>0</v>
      </c>
      <c r="P190" s="269">
        <v>0</v>
      </c>
      <c r="Q190" s="269">
        <f>IFERROR(IF(-SUM(Q$20:Q189)+Q$15&lt;0.000001,0,IF($C190&gt;='H-32A-WP06 - Debt Service'!#REF!,'H-32A-WP06 - Debt Service'!#REF!/12,0)),"-")</f>
        <v>0</v>
      </c>
      <c r="R190" s="269"/>
      <c r="S190" s="269"/>
      <c r="T190" s="269"/>
      <c r="U190" s="269"/>
      <c r="V190" s="269"/>
      <c r="X190" s="260">
        <f t="shared" si="13"/>
        <v>2037</v>
      </c>
      <c r="Y190" s="281">
        <f t="shared" si="15"/>
        <v>50100</v>
      </c>
      <c r="Z190" s="281"/>
      <c r="AA190" s="269">
        <f>IFERROR(IF(-SUM(AA$20:AA189)+AA$15&lt;0.000001,0,IF($C190&gt;='H-32A-WP06 - Debt Service'!X$24,'H-32A-WP06 - Debt Service'!X$27/12,0)),"-")</f>
        <v>0</v>
      </c>
      <c r="AB190" s="269">
        <f>IFERROR(IF(-SUM(AB$20:AB189)+AB$15&lt;0.000001,0,IF($C190&gt;='H-32A-WP06 - Debt Service'!Y$24,'H-32A-WP06 - Debt Service'!Y$27/12,0)),"-")</f>
        <v>0</v>
      </c>
      <c r="AC190" s="269">
        <f>IFERROR(IF(-SUM(AC$20:AC189)+AC$15&lt;0.000001,0,IF($C190&gt;='H-32A-WP06 - Debt Service'!Z$24,'H-32A-WP06 - Debt Service'!Z$27/12,0)),"-")</f>
        <v>0</v>
      </c>
      <c r="AD190" s="269">
        <f>IFERROR(IF(-SUM(AD$20:AD189)+AD$15&lt;0.000001,0,IF($C190&gt;='H-32A-WP06 - Debt Service'!AA$24,'H-32A-WP06 - Debt Service'!AA$27/12,0)),"-")</f>
        <v>0</v>
      </c>
      <c r="AE190" s="269">
        <f>IFERROR(IF(-SUM(AE$20:AE189)+AE$15&lt;0.000001,0,IF($C190&gt;='H-32A-WP06 - Debt Service'!AB$24,'H-32A-WP06 - Debt Service'!AB$27/12,0)),"-")</f>
        <v>0</v>
      </c>
      <c r="AF190" s="269">
        <f>IFERROR(IF(-SUM(AF$20:AF189)+AF$15&lt;0.000001,0,IF($C190&gt;='H-32A-WP06 - Debt Service'!AC$24,'H-32A-WP06 - Debt Service'!AC$27/12,0)),"-")</f>
        <v>0</v>
      </c>
      <c r="AG190" s="269">
        <f>IFERROR(IF(-SUM(AG$20:AG189)+AG$15&lt;0.000001,0,IF($C190&gt;='H-32A-WP06 - Debt Service'!AD$24,'H-32A-WP06 - Debt Service'!AD$27/12,0)),"-")</f>
        <v>0</v>
      </c>
      <c r="AH190" s="269">
        <f>IFERROR(IF(-SUM(AH$20:AH189)+AH$15&lt;0.000001,0,IF($C190&gt;='H-32A-WP06 - Debt Service'!AE$24,'H-32A-WP06 - Debt Service'!AE$27/12,0)),"-")</f>
        <v>0</v>
      </c>
      <c r="AI190" s="269">
        <f>IFERROR(IF(-SUM(AI$20:AI189)+AI$15&lt;0.000001,0,IF($C190&gt;='H-32A-WP06 - Debt Service'!AF$24,'H-32A-WP06 - Debt Service'!AF$27/12,0)),"-")</f>
        <v>0</v>
      </c>
      <c r="AJ190" s="269">
        <f>IFERROR(IF(-SUM(AJ$20:AJ189)+AJ$15&lt;0.000001,0,IF($C190&gt;='H-32A-WP06 - Debt Service'!AG$24,'H-32A-WP06 - Debt Service'!AG$27/12,0)),"-")</f>
        <v>0</v>
      </c>
    </row>
    <row r="191" spans="2:36" hidden="1">
      <c r="B191" s="260">
        <f t="shared" si="12"/>
        <v>2037</v>
      </c>
      <c r="C191" s="281">
        <f t="shared" si="14"/>
        <v>50131</v>
      </c>
      <c r="D191" s="281"/>
      <c r="E191" s="269">
        <f>IFERROR(IF(-SUM(E$20:E190)+E$15&lt;0.000001,0,IF($C191&gt;='H-32A-WP06 - Debt Service'!C$24,'H-32A-WP06 - Debt Service'!C$27/12,0)),"-")</f>
        <v>0</v>
      </c>
      <c r="F191" s="269">
        <f>IFERROR(IF(-SUM(F$20:F190)+F$15&lt;0.000001,0,IF($C191&gt;='H-32A-WP06 - Debt Service'!D$24,'H-32A-WP06 - Debt Service'!D$27/12,0)),"-")</f>
        <v>0</v>
      </c>
      <c r="G191" s="269">
        <f>IFERROR(IF(-SUM(G$20:G190)+G$15&lt;0.000001,0,IF($C191&gt;='H-32A-WP06 - Debt Service'!E$24,'H-32A-WP06 - Debt Service'!E$27/12,0)),"-")</f>
        <v>0</v>
      </c>
      <c r="H191" s="269">
        <f>IFERROR(IF(-SUM(H$20:H190)+H$15&lt;0.000001,0,IF($C191&gt;='H-32A-WP06 - Debt Service'!F$24,'H-32A-WP06 - Debt Service'!F$27/12,0)),"-")</f>
        <v>0</v>
      </c>
      <c r="I191" s="269">
        <f>IFERROR(IF(-SUM(I$20:I190)+I$15&lt;0.000001,0,IF($C191&gt;='H-32A-WP06 - Debt Service'!G$24,'H-32A-WP06 - Debt Service'!#REF!/12,0)),"-")</f>
        <v>0</v>
      </c>
      <c r="J191" s="269">
        <f>IFERROR(IF(-SUM(J$20:J190)+J$15&lt;0.000001,0,IF($C191&gt;='H-32A-WP06 - Debt Service'!H$24,'H-32A-WP06 - Debt Service'!H$27/12,0)),"-")</f>
        <v>0</v>
      </c>
      <c r="K191" s="269">
        <f>IFERROR(IF(-SUM(K$20:K190)+K$15&lt;0.000001,0,IF($C191&gt;='H-32A-WP06 - Debt Service'!I$24,'H-32A-WP06 - Debt Service'!I$27/12,0)),"-")</f>
        <v>0</v>
      </c>
      <c r="L191" s="269">
        <f>IFERROR(IF(-SUM(L$20:L190)+L$15&lt;0.000001,0,IF($C191&gt;='H-32A-WP06 - Debt Service'!J$24,'H-32A-WP06 - Debt Service'!J$27/12,0)),"-")</f>
        <v>0</v>
      </c>
      <c r="M191" s="269">
        <f>IFERROR(IF(-SUM(M$20:M190)+M$15&lt;0.000001,0,IF($C191&gt;='H-32A-WP06 - Debt Service'!L$24,'H-32A-WP06 - Debt Service'!L$27/12,0)),"-")</f>
        <v>0</v>
      </c>
      <c r="N191" s="269">
        <v>0</v>
      </c>
      <c r="O191" s="269">
        <v>0</v>
      </c>
      <c r="P191" s="269">
        <v>0</v>
      </c>
      <c r="Q191" s="269">
        <f>IFERROR(IF(-SUM(Q$20:Q190)+Q$15&lt;0.000001,0,IF($C191&gt;='H-32A-WP06 - Debt Service'!#REF!,'H-32A-WP06 - Debt Service'!#REF!/12,0)),"-")</f>
        <v>0</v>
      </c>
      <c r="R191" s="269"/>
      <c r="S191" s="269"/>
      <c r="T191" s="269"/>
      <c r="U191" s="269"/>
      <c r="V191" s="269"/>
      <c r="X191" s="260">
        <f t="shared" si="13"/>
        <v>2037</v>
      </c>
      <c r="Y191" s="281">
        <f t="shared" si="15"/>
        <v>50131</v>
      </c>
      <c r="Z191" s="281"/>
      <c r="AA191" s="269">
        <f>IFERROR(IF(-SUM(AA$20:AA190)+AA$15&lt;0.000001,0,IF($C191&gt;='H-32A-WP06 - Debt Service'!X$24,'H-32A-WP06 - Debt Service'!X$27/12,0)),"-")</f>
        <v>0</v>
      </c>
      <c r="AB191" s="269">
        <f>IFERROR(IF(-SUM(AB$20:AB190)+AB$15&lt;0.000001,0,IF($C191&gt;='H-32A-WP06 - Debt Service'!Y$24,'H-32A-WP06 - Debt Service'!Y$27/12,0)),"-")</f>
        <v>0</v>
      </c>
      <c r="AC191" s="269">
        <f>IFERROR(IF(-SUM(AC$20:AC190)+AC$15&lt;0.000001,0,IF($C191&gt;='H-32A-WP06 - Debt Service'!Z$24,'H-32A-WP06 - Debt Service'!Z$27/12,0)),"-")</f>
        <v>0</v>
      </c>
      <c r="AD191" s="269">
        <f>IFERROR(IF(-SUM(AD$20:AD190)+AD$15&lt;0.000001,0,IF($C191&gt;='H-32A-WP06 - Debt Service'!AA$24,'H-32A-WP06 - Debt Service'!AA$27/12,0)),"-")</f>
        <v>0</v>
      </c>
      <c r="AE191" s="269">
        <f>IFERROR(IF(-SUM(AE$20:AE190)+AE$15&lt;0.000001,0,IF($C191&gt;='H-32A-WP06 - Debt Service'!AB$24,'H-32A-WP06 - Debt Service'!AB$27/12,0)),"-")</f>
        <v>0</v>
      </c>
      <c r="AF191" s="269">
        <f>IFERROR(IF(-SUM(AF$20:AF190)+AF$15&lt;0.000001,0,IF($C191&gt;='H-32A-WP06 - Debt Service'!AC$24,'H-32A-WP06 - Debt Service'!AC$27/12,0)),"-")</f>
        <v>0</v>
      </c>
      <c r="AG191" s="269">
        <f>IFERROR(IF(-SUM(AG$20:AG190)+AG$15&lt;0.000001,0,IF($C191&gt;='H-32A-WP06 - Debt Service'!AD$24,'H-32A-WP06 - Debt Service'!AD$27/12,0)),"-")</f>
        <v>0</v>
      </c>
      <c r="AH191" s="269">
        <f>IFERROR(IF(-SUM(AH$20:AH190)+AH$15&lt;0.000001,0,IF($C191&gt;='H-32A-WP06 - Debt Service'!AE$24,'H-32A-WP06 - Debt Service'!AE$27/12,0)),"-")</f>
        <v>0</v>
      </c>
      <c r="AI191" s="269">
        <f>IFERROR(IF(-SUM(AI$20:AI190)+AI$15&lt;0.000001,0,IF($C191&gt;='H-32A-WP06 - Debt Service'!AF$24,'H-32A-WP06 - Debt Service'!AF$27/12,0)),"-")</f>
        <v>0</v>
      </c>
      <c r="AJ191" s="269">
        <f>IFERROR(IF(-SUM(AJ$20:AJ190)+AJ$15&lt;0.000001,0,IF($C191&gt;='H-32A-WP06 - Debt Service'!AG$24,'H-32A-WP06 - Debt Service'!AG$27/12,0)),"-")</f>
        <v>0</v>
      </c>
    </row>
    <row r="192" spans="2:36" hidden="1">
      <c r="B192" s="260">
        <f t="shared" si="12"/>
        <v>2037</v>
      </c>
      <c r="C192" s="281">
        <f t="shared" si="14"/>
        <v>50161</v>
      </c>
      <c r="D192" s="281"/>
      <c r="E192" s="269">
        <f>IFERROR(IF(-SUM(E$20:E191)+E$15&lt;0.000001,0,IF($C192&gt;='H-32A-WP06 - Debt Service'!C$24,'H-32A-WP06 - Debt Service'!C$27/12,0)),"-")</f>
        <v>0</v>
      </c>
      <c r="F192" s="269">
        <f>IFERROR(IF(-SUM(F$20:F191)+F$15&lt;0.000001,0,IF($C192&gt;='H-32A-WP06 - Debt Service'!D$24,'H-32A-WP06 - Debt Service'!D$27/12,0)),"-")</f>
        <v>0</v>
      </c>
      <c r="G192" s="269">
        <f>IFERROR(IF(-SUM(G$20:G191)+G$15&lt;0.000001,0,IF($C192&gt;='H-32A-WP06 - Debt Service'!E$24,'H-32A-WP06 - Debt Service'!E$27/12,0)),"-")</f>
        <v>0</v>
      </c>
      <c r="H192" s="269">
        <f>IFERROR(IF(-SUM(H$20:H191)+H$15&lt;0.000001,0,IF($C192&gt;='H-32A-WP06 - Debt Service'!F$24,'H-32A-WP06 - Debt Service'!F$27/12,0)),"-")</f>
        <v>0</v>
      </c>
      <c r="I192" s="269">
        <f>IFERROR(IF(-SUM(I$20:I191)+I$15&lt;0.000001,0,IF($C192&gt;='H-32A-WP06 - Debt Service'!G$24,'H-32A-WP06 - Debt Service'!#REF!/12,0)),"-")</f>
        <v>0</v>
      </c>
      <c r="J192" s="269">
        <f>IFERROR(IF(-SUM(J$20:J191)+J$15&lt;0.000001,0,IF($C192&gt;='H-32A-WP06 - Debt Service'!H$24,'H-32A-WP06 - Debt Service'!H$27/12,0)),"-")</f>
        <v>0</v>
      </c>
      <c r="K192" s="269">
        <f>IFERROR(IF(-SUM(K$20:K191)+K$15&lt;0.000001,0,IF($C192&gt;='H-32A-WP06 - Debt Service'!I$24,'H-32A-WP06 - Debt Service'!I$27/12,0)),"-")</f>
        <v>0</v>
      </c>
      <c r="L192" s="269">
        <f>IFERROR(IF(-SUM(L$20:L191)+L$15&lt;0.000001,0,IF($C192&gt;='H-32A-WP06 - Debt Service'!J$24,'H-32A-WP06 - Debt Service'!J$27/12,0)),"-")</f>
        <v>0</v>
      </c>
      <c r="M192" s="269">
        <f>IFERROR(IF(-SUM(M$20:M191)+M$15&lt;0.000001,0,IF($C192&gt;='H-32A-WP06 - Debt Service'!L$24,'H-32A-WP06 - Debt Service'!L$27/12,0)),"-")</f>
        <v>0</v>
      </c>
      <c r="N192" s="269">
        <v>0</v>
      </c>
      <c r="O192" s="269">
        <v>0</v>
      </c>
      <c r="P192" s="269">
        <v>0</v>
      </c>
      <c r="Q192" s="269">
        <f>IFERROR(IF(-SUM(Q$20:Q191)+Q$15&lt;0.000001,0,IF($C192&gt;='H-32A-WP06 - Debt Service'!#REF!,'H-32A-WP06 - Debt Service'!#REF!/12,0)),"-")</f>
        <v>0</v>
      </c>
      <c r="R192" s="269"/>
      <c r="S192" s="269"/>
      <c r="T192" s="269"/>
      <c r="U192" s="269"/>
      <c r="V192" s="269"/>
      <c r="X192" s="260">
        <f t="shared" si="13"/>
        <v>2037</v>
      </c>
      <c r="Y192" s="281">
        <f t="shared" si="15"/>
        <v>50161</v>
      </c>
      <c r="Z192" s="281"/>
      <c r="AA192" s="269">
        <f>IFERROR(IF(-SUM(AA$20:AA191)+AA$15&lt;0.000001,0,IF($C192&gt;='H-32A-WP06 - Debt Service'!X$24,'H-32A-WP06 - Debt Service'!X$27/12,0)),"-")</f>
        <v>0</v>
      </c>
      <c r="AB192" s="269">
        <f>IFERROR(IF(-SUM(AB$20:AB191)+AB$15&lt;0.000001,0,IF($C192&gt;='H-32A-WP06 - Debt Service'!Y$24,'H-32A-WP06 - Debt Service'!Y$27/12,0)),"-")</f>
        <v>0</v>
      </c>
      <c r="AC192" s="269">
        <f>IFERROR(IF(-SUM(AC$20:AC191)+AC$15&lt;0.000001,0,IF($C192&gt;='H-32A-WP06 - Debt Service'!Z$24,'H-32A-WP06 - Debt Service'!Z$27/12,0)),"-")</f>
        <v>0</v>
      </c>
      <c r="AD192" s="269">
        <f>IFERROR(IF(-SUM(AD$20:AD191)+AD$15&lt;0.000001,0,IF($C192&gt;='H-32A-WP06 - Debt Service'!AA$24,'H-32A-WP06 - Debt Service'!AA$27/12,0)),"-")</f>
        <v>0</v>
      </c>
      <c r="AE192" s="269">
        <f>IFERROR(IF(-SUM(AE$20:AE191)+AE$15&lt;0.000001,0,IF($C192&gt;='H-32A-WP06 - Debt Service'!AB$24,'H-32A-WP06 - Debt Service'!AB$27/12,0)),"-")</f>
        <v>0</v>
      </c>
      <c r="AF192" s="269">
        <f>IFERROR(IF(-SUM(AF$20:AF191)+AF$15&lt;0.000001,0,IF($C192&gt;='H-32A-WP06 - Debt Service'!AC$24,'H-32A-WP06 - Debt Service'!AC$27/12,0)),"-")</f>
        <v>0</v>
      </c>
      <c r="AG192" s="269">
        <f>IFERROR(IF(-SUM(AG$20:AG191)+AG$15&lt;0.000001,0,IF($C192&gt;='H-32A-WP06 - Debt Service'!AD$24,'H-32A-WP06 - Debt Service'!AD$27/12,0)),"-")</f>
        <v>0</v>
      </c>
      <c r="AH192" s="269">
        <f>IFERROR(IF(-SUM(AH$20:AH191)+AH$15&lt;0.000001,0,IF($C192&gt;='H-32A-WP06 - Debt Service'!AE$24,'H-32A-WP06 - Debt Service'!AE$27/12,0)),"-")</f>
        <v>0</v>
      </c>
      <c r="AI192" s="269">
        <f>IFERROR(IF(-SUM(AI$20:AI191)+AI$15&lt;0.000001,0,IF($C192&gt;='H-32A-WP06 - Debt Service'!AF$24,'H-32A-WP06 - Debt Service'!AF$27/12,0)),"-")</f>
        <v>0</v>
      </c>
      <c r="AJ192" s="269">
        <f>IFERROR(IF(-SUM(AJ$20:AJ191)+AJ$15&lt;0.000001,0,IF($C192&gt;='H-32A-WP06 - Debt Service'!AG$24,'H-32A-WP06 - Debt Service'!AG$27/12,0)),"-")</f>
        <v>0</v>
      </c>
    </row>
    <row r="193" spans="2:36" hidden="1">
      <c r="B193" s="260">
        <f t="shared" si="12"/>
        <v>2037</v>
      </c>
      <c r="C193" s="281">
        <f t="shared" si="14"/>
        <v>50192</v>
      </c>
      <c r="D193" s="281"/>
      <c r="E193" s="269">
        <f>IFERROR(IF(-SUM(E$20:E192)+E$15&lt;0.000001,0,IF($C193&gt;='H-32A-WP06 - Debt Service'!C$24,'H-32A-WP06 - Debt Service'!C$27/12,0)),"-")</f>
        <v>0</v>
      </c>
      <c r="F193" s="269">
        <f>IFERROR(IF(-SUM(F$20:F192)+F$15&lt;0.000001,0,IF($C193&gt;='H-32A-WP06 - Debt Service'!D$24,'H-32A-WP06 - Debt Service'!D$27/12,0)),"-")</f>
        <v>0</v>
      </c>
      <c r="G193" s="269">
        <f>IFERROR(IF(-SUM(G$20:G192)+G$15&lt;0.000001,0,IF($C193&gt;='H-32A-WP06 - Debt Service'!E$24,'H-32A-WP06 - Debt Service'!E$27/12,0)),"-")</f>
        <v>0</v>
      </c>
      <c r="H193" s="269">
        <f>IFERROR(IF(-SUM(H$20:H192)+H$15&lt;0.000001,0,IF($C193&gt;='H-32A-WP06 - Debt Service'!F$24,'H-32A-WP06 - Debt Service'!F$27/12,0)),"-")</f>
        <v>0</v>
      </c>
      <c r="I193" s="269">
        <f>IFERROR(IF(-SUM(I$20:I192)+I$15&lt;0.000001,0,IF($C193&gt;='H-32A-WP06 - Debt Service'!G$24,'H-32A-WP06 - Debt Service'!#REF!/12,0)),"-")</f>
        <v>0</v>
      </c>
      <c r="J193" s="269">
        <f>IFERROR(IF(-SUM(J$20:J192)+J$15&lt;0.000001,0,IF($C193&gt;='H-32A-WP06 - Debt Service'!H$24,'H-32A-WP06 - Debt Service'!H$27/12,0)),"-")</f>
        <v>0</v>
      </c>
      <c r="K193" s="269">
        <f>IFERROR(IF(-SUM(K$20:K192)+K$15&lt;0.000001,0,IF($C193&gt;='H-32A-WP06 - Debt Service'!I$24,'H-32A-WP06 - Debt Service'!I$27/12,0)),"-")</f>
        <v>0</v>
      </c>
      <c r="L193" s="269">
        <f>IFERROR(IF(-SUM(L$20:L192)+L$15&lt;0.000001,0,IF($C193&gt;='H-32A-WP06 - Debt Service'!J$24,'H-32A-WP06 - Debt Service'!J$27/12,0)),"-")</f>
        <v>0</v>
      </c>
      <c r="M193" s="269">
        <f>IFERROR(IF(-SUM(M$20:M192)+M$15&lt;0.000001,0,IF($C193&gt;='H-32A-WP06 - Debt Service'!L$24,'H-32A-WP06 - Debt Service'!L$27/12,0)),"-")</f>
        <v>0</v>
      </c>
      <c r="N193" s="269">
        <v>0</v>
      </c>
      <c r="O193" s="269">
        <v>0</v>
      </c>
      <c r="P193" s="269">
        <v>0</v>
      </c>
      <c r="Q193" s="269">
        <f>IFERROR(IF(-SUM(Q$20:Q192)+Q$15&lt;0.000001,0,IF($C193&gt;='H-32A-WP06 - Debt Service'!#REF!,'H-32A-WP06 - Debt Service'!#REF!/12,0)),"-")</f>
        <v>0</v>
      </c>
      <c r="R193" s="269"/>
      <c r="S193" s="269"/>
      <c r="T193" s="269"/>
      <c r="U193" s="269"/>
      <c r="V193" s="269"/>
      <c r="X193" s="260">
        <f t="shared" si="13"/>
        <v>2037</v>
      </c>
      <c r="Y193" s="281">
        <f t="shared" si="15"/>
        <v>50192</v>
      </c>
      <c r="Z193" s="281"/>
      <c r="AA193" s="269">
        <f>IFERROR(IF(-SUM(AA$20:AA192)+AA$15&lt;0.000001,0,IF($C193&gt;='H-32A-WP06 - Debt Service'!X$24,'H-32A-WP06 - Debt Service'!X$27/12,0)),"-")</f>
        <v>0</v>
      </c>
      <c r="AB193" s="269">
        <f>IFERROR(IF(-SUM(AB$20:AB192)+AB$15&lt;0.000001,0,IF($C193&gt;='H-32A-WP06 - Debt Service'!Y$24,'H-32A-WP06 - Debt Service'!Y$27/12,0)),"-")</f>
        <v>0</v>
      </c>
      <c r="AC193" s="269">
        <f>IFERROR(IF(-SUM(AC$20:AC192)+AC$15&lt;0.000001,0,IF($C193&gt;='H-32A-WP06 - Debt Service'!Z$24,'H-32A-WP06 - Debt Service'!Z$27/12,0)),"-")</f>
        <v>0</v>
      </c>
      <c r="AD193" s="269">
        <f>IFERROR(IF(-SUM(AD$20:AD192)+AD$15&lt;0.000001,0,IF($C193&gt;='H-32A-WP06 - Debt Service'!AA$24,'H-32A-WP06 - Debt Service'!AA$27/12,0)),"-")</f>
        <v>0</v>
      </c>
      <c r="AE193" s="269">
        <f>IFERROR(IF(-SUM(AE$20:AE192)+AE$15&lt;0.000001,0,IF($C193&gt;='H-32A-WP06 - Debt Service'!AB$24,'H-32A-WP06 - Debt Service'!AB$27/12,0)),"-")</f>
        <v>0</v>
      </c>
      <c r="AF193" s="269">
        <f>IFERROR(IF(-SUM(AF$20:AF192)+AF$15&lt;0.000001,0,IF($C193&gt;='H-32A-WP06 - Debt Service'!AC$24,'H-32A-WP06 - Debt Service'!AC$27/12,0)),"-")</f>
        <v>0</v>
      </c>
      <c r="AG193" s="269">
        <f>IFERROR(IF(-SUM(AG$20:AG192)+AG$15&lt;0.000001,0,IF($C193&gt;='H-32A-WP06 - Debt Service'!AD$24,'H-32A-WP06 - Debt Service'!AD$27/12,0)),"-")</f>
        <v>0</v>
      </c>
      <c r="AH193" s="269">
        <f>IFERROR(IF(-SUM(AH$20:AH192)+AH$15&lt;0.000001,0,IF($C193&gt;='H-32A-WP06 - Debt Service'!AE$24,'H-32A-WP06 - Debt Service'!AE$27/12,0)),"-")</f>
        <v>0</v>
      </c>
      <c r="AI193" s="269">
        <f>IFERROR(IF(-SUM(AI$20:AI192)+AI$15&lt;0.000001,0,IF($C193&gt;='H-32A-WP06 - Debt Service'!AF$24,'H-32A-WP06 - Debt Service'!AF$27/12,0)),"-")</f>
        <v>0</v>
      </c>
      <c r="AJ193" s="269">
        <f>IFERROR(IF(-SUM(AJ$20:AJ192)+AJ$15&lt;0.000001,0,IF($C193&gt;='H-32A-WP06 - Debt Service'!AG$24,'H-32A-WP06 - Debt Service'!AG$27/12,0)),"-")</f>
        <v>0</v>
      </c>
    </row>
    <row r="194" spans="2:36" hidden="1">
      <c r="B194" s="260">
        <f t="shared" si="12"/>
        <v>2037</v>
      </c>
      <c r="C194" s="281">
        <f t="shared" si="14"/>
        <v>50222</v>
      </c>
      <c r="D194" s="281"/>
      <c r="E194" s="269">
        <f>IFERROR(IF(-SUM(E$20:E193)+E$15&lt;0.000001,0,IF($C194&gt;='H-32A-WP06 - Debt Service'!C$24,'H-32A-WP06 - Debt Service'!C$27/12,0)),"-")</f>
        <v>0</v>
      </c>
      <c r="F194" s="269">
        <f>IFERROR(IF(-SUM(F$20:F193)+F$15&lt;0.000001,0,IF($C194&gt;='H-32A-WP06 - Debt Service'!D$24,'H-32A-WP06 - Debt Service'!D$27/12,0)),"-")</f>
        <v>0</v>
      </c>
      <c r="G194" s="269">
        <f>IFERROR(IF(-SUM(G$20:G193)+G$15&lt;0.000001,0,IF($C194&gt;='H-32A-WP06 - Debt Service'!E$24,'H-32A-WP06 - Debt Service'!E$27/12,0)),"-")</f>
        <v>0</v>
      </c>
      <c r="H194" s="269">
        <f>IFERROR(IF(-SUM(H$20:H193)+H$15&lt;0.000001,0,IF($C194&gt;='H-32A-WP06 - Debt Service'!F$24,'H-32A-WP06 - Debt Service'!F$27/12,0)),"-")</f>
        <v>0</v>
      </c>
      <c r="I194" s="269">
        <f>IFERROR(IF(-SUM(I$20:I193)+I$15&lt;0.000001,0,IF($C194&gt;='H-32A-WP06 - Debt Service'!G$24,'H-32A-WP06 - Debt Service'!#REF!/12,0)),"-")</f>
        <v>0</v>
      </c>
      <c r="J194" s="269">
        <f>IFERROR(IF(-SUM(J$20:J193)+J$15&lt;0.000001,0,IF($C194&gt;='H-32A-WP06 - Debt Service'!H$24,'H-32A-WP06 - Debt Service'!H$27/12,0)),"-")</f>
        <v>0</v>
      </c>
      <c r="K194" s="269">
        <f>IFERROR(IF(-SUM(K$20:K193)+K$15&lt;0.000001,0,IF($C194&gt;='H-32A-WP06 - Debt Service'!I$24,'H-32A-WP06 - Debt Service'!I$27/12,0)),"-")</f>
        <v>0</v>
      </c>
      <c r="L194" s="269">
        <f>IFERROR(IF(-SUM(L$20:L193)+L$15&lt;0.000001,0,IF($C194&gt;='H-32A-WP06 - Debt Service'!J$24,'H-32A-WP06 - Debt Service'!J$27/12,0)),"-")</f>
        <v>0</v>
      </c>
      <c r="M194" s="269">
        <f>IFERROR(IF(-SUM(M$20:M193)+M$15&lt;0.000001,0,IF($C194&gt;='H-32A-WP06 - Debt Service'!L$24,'H-32A-WP06 - Debt Service'!L$27/12,0)),"-")</f>
        <v>0</v>
      </c>
      <c r="N194" s="269">
        <v>0</v>
      </c>
      <c r="O194" s="269">
        <v>0</v>
      </c>
      <c r="P194" s="269">
        <v>0</v>
      </c>
      <c r="Q194" s="269">
        <f>IFERROR(IF(-SUM(Q$20:Q193)+Q$15&lt;0.000001,0,IF($C194&gt;='H-32A-WP06 - Debt Service'!#REF!,'H-32A-WP06 - Debt Service'!#REF!/12,0)),"-")</f>
        <v>0</v>
      </c>
      <c r="R194" s="269"/>
      <c r="S194" s="269"/>
      <c r="T194" s="269"/>
      <c r="U194" s="269"/>
      <c r="V194" s="269"/>
      <c r="X194" s="260">
        <f t="shared" si="13"/>
        <v>2037</v>
      </c>
      <c r="Y194" s="281">
        <f t="shared" si="15"/>
        <v>50222</v>
      </c>
      <c r="Z194" s="281"/>
      <c r="AA194" s="269">
        <f>IFERROR(IF(-SUM(AA$20:AA193)+AA$15&lt;0.000001,0,IF($C194&gt;='H-32A-WP06 - Debt Service'!X$24,'H-32A-WP06 - Debt Service'!X$27/12,0)),"-")</f>
        <v>0</v>
      </c>
      <c r="AB194" s="269">
        <f>IFERROR(IF(-SUM(AB$20:AB193)+AB$15&lt;0.000001,0,IF($C194&gt;='H-32A-WP06 - Debt Service'!Y$24,'H-32A-WP06 - Debt Service'!Y$27/12,0)),"-")</f>
        <v>0</v>
      </c>
      <c r="AC194" s="269">
        <f>IFERROR(IF(-SUM(AC$20:AC193)+AC$15&lt;0.000001,0,IF($C194&gt;='H-32A-WP06 - Debt Service'!Z$24,'H-32A-WP06 - Debt Service'!Z$27/12,0)),"-")</f>
        <v>0</v>
      </c>
      <c r="AD194" s="269">
        <f>IFERROR(IF(-SUM(AD$20:AD193)+AD$15&lt;0.000001,0,IF($C194&gt;='H-32A-WP06 - Debt Service'!AA$24,'H-32A-WP06 - Debt Service'!AA$27/12,0)),"-")</f>
        <v>0</v>
      </c>
      <c r="AE194" s="269">
        <f>IFERROR(IF(-SUM(AE$20:AE193)+AE$15&lt;0.000001,0,IF($C194&gt;='H-32A-WP06 - Debt Service'!AB$24,'H-32A-WP06 - Debt Service'!AB$27/12,0)),"-")</f>
        <v>0</v>
      </c>
      <c r="AF194" s="269">
        <f>IFERROR(IF(-SUM(AF$20:AF193)+AF$15&lt;0.000001,0,IF($C194&gt;='H-32A-WP06 - Debt Service'!AC$24,'H-32A-WP06 - Debt Service'!AC$27/12,0)),"-")</f>
        <v>0</v>
      </c>
      <c r="AG194" s="269">
        <f>IFERROR(IF(-SUM(AG$20:AG193)+AG$15&lt;0.000001,0,IF($C194&gt;='H-32A-WP06 - Debt Service'!AD$24,'H-32A-WP06 - Debt Service'!AD$27/12,0)),"-")</f>
        <v>0</v>
      </c>
      <c r="AH194" s="269">
        <f>IFERROR(IF(-SUM(AH$20:AH193)+AH$15&lt;0.000001,0,IF($C194&gt;='H-32A-WP06 - Debt Service'!AE$24,'H-32A-WP06 - Debt Service'!AE$27/12,0)),"-")</f>
        <v>0</v>
      </c>
      <c r="AI194" s="269">
        <f>IFERROR(IF(-SUM(AI$20:AI193)+AI$15&lt;0.000001,0,IF($C194&gt;='H-32A-WP06 - Debt Service'!AF$24,'H-32A-WP06 - Debt Service'!AF$27/12,0)),"-")</f>
        <v>0</v>
      </c>
      <c r="AJ194" s="269">
        <f>IFERROR(IF(-SUM(AJ$20:AJ193)+AJ$15&lt;0.000001,0,IF($C194&gt;='H-32A-WP06 - Debt Service'!AG$24,'H-32A-WP06 - Debt Service'!AG$27/12,0)),"-")</f>
        <v>0</v>
      </c>
    </row>
    <row r="195" spans="2:36" hidden="1">
      <c r="B195" s="260">
        <f t="shared" si="12"/>
        <v>2037</v>
      </c>
      <c r="C195" s="281">
        <f t="shared" si="14"/>
        <v>50253</v>
      </c>
      <c r="D195" s="281"/>
      <c r="E195" s="269">
        <f>IFERROR(IF(-SUM(E$20:E194)+E$15&lt;0.000001,0,IF($C195&gt;='H-32A-WP06 - Debt Service'!C$24,'H-32A-WP06 - Debt Service'!C$27/12,0)),"-")</f>
        <v>0</v>
      </c>
      <c r="F195" s="269">
        <f>IFERROR(IF(-SUM(F$20:F194)+F$15&lt;0.000001,0,IF($C195&gt;='H-32A-WP06 - Debt Service'!D$24,'H-32A-WP06 - Debt Service'!D$27/12,0)),"-")</f>
        <v>0</v>
      </c>
      <c r="G195" s="269">
        <f>IFERROR(IF(-SUM(G$20:G194)+G$15&lt;0.000001,0,IF($C195&gt;='H-32A-WP06 - Debt Service'!E$24,'H-32A-WP06 - Debt Service'!E$27/12,0)),"-")</f>
        <v>0</v>
      </c>
      <c r="H195" s="269">
        <f>IFERROR(IF(-SUM(H$20:H194)+H$15&lt;0.000001,0,IF($C195&gt;='H-32A-WP06 - Debt Service'!F$24,'H-32A-WP06 - Debt Service'!F$27/12,0)),"-")</f>
        <v>0</v>
      </c>
      <c r="I195" s="269">
        <f>IFERROR(IF(-SUM(I$20:I194)+I$15&lt;0.000001,0,IF($C195&gt;='H-32A-WP06 - Debt Service'!G$24,'H-32A-WP06 - Debt Service'!#REF!/12,0)),"-")</f>
        <v>0</v>
      </c>
      <c r="J195" s="269">
        <f>IFERROR(IF(-SUM(J$20:J194)+J$15&lt;0.000001,0,IF($C195&gt;='H-32A-WP06 - Debt Service'!H$24,'H-32A-WP06 - Debt Service'!H$27/12,0)),"-")</f>
        <v>0</v>
      </c>
      <c r="K195" s="269">
        <f>IFERROR(IF(-SUM(K$20:K194)+K$15&lt;0.000001,0,IF($C195&gt;='H-32A-WP06 - Debt Service'!I$24,'H-32A-WP06 - Debt Service'!I$27/12,0)),"-")</f>
        <v>0</v>
      </c>
      <c r="L195" s="269">
        <f>IFERROR(IF(-SUM(L$20:L194)+L$15&lt;0.000001,0,IF($C195&gt;='H-32A-WP06 - Debt Service'!J$24,'H-32A-WP06 - Debt Service'!J$27/12,0)),"-")</f>
        <v>0</v>
      </c>
      <c r="M195" s="269">
        <f>IFERROR(IF(-SUM(M$20:M194)+M$15&lt;0.000001,0,IF($C195&gt;='H-32A-WP06 - Debt Service'!L$24,'H-32A-WP06 - Debt Service'!L$27/12,0)),"-")</f>
        <v>0</v>
      </c>
      <c r="N195" s="269">
        <v>0</v>
      </c>
      <c r="O195" s="269">
        <v>0</v>
      </c>
      <c r="P195" s="269">
        <v>0</v>
      </c>
      <c r="Q195" s="269">
        <f>IFERROR(IF(-SUM(Q$20:Q194)+Q$15&lt;0.000001,0,IF($C195&gt;='H-32A-WP06 - Debt Service'!#REF!,'H-32A-WP06 - Debt Service'!#REF!/12,0)),"-")</f>
        <v>0</v>
      </c>
      <c r="R195" s="269"/>
      <c r="S195" s="269"/>
      <c r="T195" s="269"/>
      <c r="U195" s="269"/>
      <c r="V195" s="269"/>
      <c r="X195" s="260">
        <f t="shared" si="13"/>
        <v>2037</v>
      </c>
      <c r="Y195" s="281">
        <f t="shared" si="15"/>
        <v>50253</v>
      </c>
      <c r="Z195" s="281"/>
      <c r="AA195" s="269">
        <f>IFERROR(IF(-SUM(AA$20:AA194)+AA$15&lt;0.000001,0,IF($C195&gt;='H-32A-WP06 - Debt Service'!X$24,'H-32A-WP06 - Debt Service'!X$27/12,0)),"-")</f>
        <v>0</v>
      </c>
      <c r="AB195" s="269">
        <f>IFERROR(IF(-SUM(AB$20:AB194)+AB$15&lt;0.000001,0,IF($C195&gt;='H-32A-WP06 - Debt Service'!Y$24,'H-32A-WP06 - Debt Service'!Y$27/12,0)),"-")</f>
        <v>0</v>
      </c>
      <c r="AC195" s="269">
        <f>IFERROR(IF(-SUM(AC$20:AC194)+AC$15&lt;0.000001,0,IF($C195&gt;='H-32A-WP06 - Debt Service'!Z$24,'H-32A-WP06 - Debt Service'!Z$27/12,0)),"-")</f>
        <v>0</v>
      </c>
      <c r="AD195" s="269">
        <f>IFERROR(IF(-SUM(AD$20:AD194)+AD$15&lt;0.000001,0,IF($C195&gt;='H-32A-WP06 - Debt Service'!AA$24,'H-32A-WP06 - Debt Service'!AA$27/12,0)),"-")</f>
        <v>0</v>
      </c>
      <c r="AE195" s="269">
        <f>IFERROR(IF(-SUM(AE$20:AE194)+AE$15&lt;0.000001,0,IF($C195&gt;='H-32A-WP06 - Debt Service'!AB$24,'H-32A-WP06 - Debt Service'!AB$27/12,0)),"-")</f>
        <v>0</v>
      </c>
      <c r="AF195" s="269">
        <f>IFERROR(IF(-SUM(AF$20:AF194)+AF$15&lt;0.000001,0,IF($C195&gt;='H-32A-WP06 - Debt Service'!AC$24,'H-32A-WP06 - Debt Service'!AC$27/12,0)),"-")</f>
        <v>0</v>
      </c>
      <c r="AG195" s="269">
        <f>IFERROR(IF(-SUM(AG$20:AG194)+AG$15&lt;0.000001,0,IF($C195&gt;='H-32A-WP06 - Debt Service'!AD$24,'H-32A-WP06 - Debt Service'!AD$27/12,0)),"-")</f>
        <v>0</v>
      </c>
      <c r="AH195" s="269">
        <f>IFERROR(IF(-SUM(AH$20:AH194)+AH$15&lt;0.000001,0,IF($C195&gt;='H-32A-WP06 - Debt Service'!AE$24,'H-32A-WP06 - Debt Service'!AE$27/12,0)),"-")</f>
        <v>0</v>
      </c>
      <c r="AI195" s="269">
        <f>IFERROR(IF(-SUM(AI$20:AI194)+AI$15&lt;0.000001,0,IF($C195&gt;='H-32A-WP06 - Debt Service'!AF$24,'H-32A-WP06 - Debt Service'!AF$27/12,0)),"-")</f>
        <v>0</v>
      </c>
      <c r="AJ195" s="269">
        <f>IFERROR(IF(-SUM(AJ$20:AJ194)+AJ$15&lt;0.000001,0,IF($C195&gt;='H-32A-WP06 - Debt Service'!AG$24,'H-32A-WP06 - Debt Service'!AG$27/12,0)),"-")</f>
        <v>0</v>
      </c>
    </row>
    <row r="196" spans="2:36" hidden="1">
      <c r="B196" s="260">
        <f t="shared" si="12"/>
        <v>2037</v>
      </c>
      <c r="C196" s="281">
        <f t="shared" si="14"/>
        <v>50284</v>
      </c>
      <c r="D196" s="281"/>
      <c r="E196" s="269">
        <f>IFERROR(IF(-SUM(E$20:E195)+E$15&lt;0.000001,0,IF($C196&gt;='H-32A-WP06 - Debt Service'!C$24,'H-32A-WP06 - Debt Service'!C$27/12,0)),"-")</f>
        <v>0</v>
      </c>
      <c r="F196" s="269">
        <f>IFERROR(IF(-SUM(F$20:F195)+F$15&lt;0.000001,0,IF($C196&gt;='H-32A-WP06 - Debt Service'!D$24,'H-32A-WP06 - Debt Service'!D$27/12,0)),"-")</f>
        <v>0</v>
      </c>
      <c r="G196" s="269">
        <f>IFERROR(IF(-SUM(G$20:G195)+G$15&lt;0.000001,0,IF($C196&gt;='H-32A-WP06 - Debt Service'!E$24,'H-32A-WP06 - Debt Service'!E$27/12,0)),"-")</f>
        <v>0</v>
      </c>
      <c r="H196" s="269">
        <f>IFERROR(IF(-SUM(H$20:H195)+H$15&lt;0.000001,0,IF($C196&gt;='H-32A-WP06 - Debt Service'!F$24,'H-32A-WP06 - Debt Service'!F$27/12,0)),"-")</f>
        <v>0</v>
      </c>
      <c r="I196" s="269">
        <f>IFERROR(IF(-SUM(I$20:I195)+I$15&lt;0.000001,0,IF($C196&gt;='H-32A-WP06 - Debt Service'!G$24,'H-32A-WP06 - Debt Service'!#REF!/12,0)),"-")</f>
        <v>0</v>
      </c>
      <c r="J196" s="269">
        <f>IFERROR(IF(-SUM(J$20:J195)+J$15&lt;0.000001,0,IF($C196&gt;='H-32A-WP06 - Debt Service'!H$24,'H-32A-WP06 - Debt Service'!H$27/12,0)),"-")</f>
        <v>0</v>
      </c>
      <c r="K196" s="269">
        <f>IFERROR(IF(-SUM(K$20:K195)+K$15&lt;0.000001,0,IF($C196&gt;='H-32A-WP06 - Debt Service'!I$24,'H-32A-WP06 - Debt Service'!I$27/12,0)),"-")</f>
        <v>0</v>
      </c>
      <c r="L196" s="269">
        <f>IFERROR(IF(-SUM(L$20:L195)+L$15&lt;0.000001,0,IF($C196&gt;='H-32A-WP06 - Debt Service'!J$24,'H-32A-WP06 - Debt Service'!J$27/12,0)),"-")</f>
        <v>0</v>
      </c>
      <c r="M196" s="269">
        <f>IFERROR(IF(-SUM(M$20:M195)+M$15&lt;0.000001,0,IF($C196&gt;='H-32A-WP06 - Debt Service'!L$24,'H-32A-WP06 - Debt Service'!L$27/12,0)),"-")</f>
        <v>0</v>
      </c>
      <c r="N196" s="269">
        <v>0</v>
      </c>
      <c r="O196" s="269">
        <v>0</v>
      </c>
      <c r="P196" s="269">
        <v>0</v>
      </c>
      <c r="Q196" s="269">
        <f>IFERROR(IF(-SUM(Q$20:Q195)+Q$15&lt;0.000001,0,IF($C196&gt;='H-32A-WP06 - Debt Service'!#REF!,'H-32A-WP06 - Debt Service'!#REF!/12,0)),"-")</f>
        <v>0</v>
      </c>
      <c r="R196" s="269"/>
      <c r="S196" s="269"/>
      <c r="T196" s="269"/>
      <c r="U196" s="269"/>
      <c r="V196" s="269"/>
      <c r="X196" s="260">
        <f t="shared" si="13"/>
        <v>2037</v>
      </c>
      <c r="Y196" s="281">
        <f t="shared" si="15"/>
        <v>50284</v>
      </c>
      <c r="Z196" s="281"/>
      <c r="AA196" s="269">
        <f>IFERROR(IF(-SUM(AA$20:AA195)+AA$15&lt;0.000001,0,IF($C196&gt;='H-32A-WP06 - Debt Service'!X$24,'H-32A-WP06 - Debt Service'!X$27/12,0)),"-")</f>
        <v>0</v>
      </c>
      <c r="AB196" s="269">
        <f>IFERROR(IF(-SUM(AB$20:AB195)+AB$15&lt;0.000001,0,IF($C196&gt;='H-32A-WP06 - Debt Service'!Y$24,'H-32A-WP06 - Debt Service'!Y$27/12,0)),"-")</f>
        <v>0</v>
      </c>
      <c r="AC196" s="269">
        <f>IFERROR(IF(-SUM(AC$20:AC195)+AC$15&lt;0.000001,0,IF($C196&gt;='H-32A-WP06 - Debt Service'!Z$24,'H-32A-WP06 - Debt Service'!Z$27/12,0)),"-")</f>
        <v>0</v>
      </c>
      <c r="AD196" s="269">
        <f>IFERROR(IF(-SUM(AD$20:AD195)+AD$15&lt;0.000001,0,IF($C196&gt;='H-32A-WP06 - Debt Service'!AA$24,'H-32A-WP06 - Debt Service'!AA$27/12,0)),"-")</f>
        <v>0</v>
      </c>
      <c r="AE196" s="269">
        <f>IFERROR(IF(-SUM(AE$20:AE195)+AE$15&lt;0.000001,0,IF($C196&gt;='H-32A-WP06 - Debt Service'!AB$24,'H-32A-WP06 - Debt Service'!AB$27/12,0)),"-")</f>
        <v>0</v>
      </c>
      <c r="AF196" s="269">
        <f>IFERROR(IF(-SUM(AF$20:AF195)+AF$15&lt;0.000001,0,IF($C196&gt;='H-32A-WP06 - Debt Service'!AC$24,'H-32A-WP06 - Debt Service'!AC$27/12,0)),"-")</f>
        <v>0</v>
      </c>
      <c r="AG196" s="269">
        <f>IFERROR(IF(-SUM(AG$20:AG195)+AG$15&lt;0.000001,0,IF($C196&gt;='H-32A-WP06 - Debt Service'!AD$24,'H-32A-WP06 - Debt Service'!AD$27/12,0)),"-")</f>
        <v>0</v>
      </c>
      <c r="AH196" s="269">
        <f>IFERROR(IF(-SUM(AH$20:AH195)+AH$15&lt;0.000001,0,IF($C196&gt;='H-32A-WP06 - Debt Service'!AE$24,'H-32A-WP06 - Debt Service'!AE$27/12,0)),"-")</f>
        <v>0</v>
      </c>
      <c r="AI196" s="269">
        <f>IFERROR(IF(-SUM(AI$20:AI195)+AI$15&lt;0.000001,0,IF($C196&gt;='H-32A-WP06 - Debt Service'!AF$24,'H-32A-WP06 - Debt Service'!AF$27/12,0)),"-")</f>
        <v>0</v>
      </c>
      <c r="AJ196" s="269">
        <f>IFERROR(IF(-SUM(AJ$20:AJ195)+AJ$15&lt;0.000001,0,IF($C196&gt;='H-32A-WP06 - Debt Service'!AG$24,'H-32A-WP06 - Debt Service'!AG$27/12,0)),"-")</f>
        <v>0</v>
      </c>
    </row>
    <row r="197" spans="2:36" hidden="1">
      <c r="B197" s="260">
        <f t="shared" si="12"/>
        <v>2037</v>
      </c>
      <c r="C197" s="281">
        <f t="shared" si="14"/>
        <v>50314</v>
      </c>
      <c r="D197" s="281"/>
      <c r="E197" s="269">
        <f>IFERROR(IF(-SUM(E$20:E196)+E$15&lt;0.000001,0,IF($C197&gt;='H-32A-WP06 - Debt Service'!C$24,'H-32A-WP06 - Debt Service'!C$27/12,0)),"-")</f>
        <v>0</v>
      </c>
      <c r="F197" s="269">
        <f>IFERROR(IF(-SUM(F$20:F196)+F$15&lt;0.000001,0,IF($C197&gt;='H-32A-WP06 - Debt Service'!D$24,'H-32A-WP06 - Debt Service'!D$27/12,0)),"-")</f>
        <v>0</v>
      </c>
      <c r="G197" s="269">
        <f>IFERROR(IF(-SUM(G$20:G196)+G$15&lt;0.000001,0,IF($C197&gt;='H-32A-WP06 - Debt Service'!E$24,'H-32A-WP06 - Debt Service'!E$27/12,0)),"-")</f>
        <v>0</v>
      </c>
      <c r="H197" s="269">
        <f>IFERROR(IF(-SUM(H$20:H196)+H$15&lt;0.000001,0,IF($C197&gt;='H-32A-WP06 - Debt Service'!F$24,'H-32A-WP06 - Debt Service'!F$27/12,0)),"-")</f>
        <v>0</v>
      </c>
      <c r="I197" s="269">
        <f>IFERROR(IF(-SUM(I$20:I196)+I$15&lt;0.000001,0,IF($C197&gt;='H-32A-WP06 - Debt Service'!G$24,'H-32A-WP06 - Debt Service'!#REF!/12,0)),"-")</f>
        <v>0</v>
      </c>
      <c r="J197" s="269">
        <f>IFERROR(IF(-SUM(J$20:J196)+J$15&lt;0.000001,0,IF($C197&gt;='H-32A-WP06 - Debt Service'!H$24,'H-32A-WP06 - Debt Service'!H$27/12,0)),"-")</f>
        <v>0</v>
      </c>
      <c r="K197" s="269">
        <f>IFERROR(IF(-SUM(K$20:K196)+K$15&lt;0.000001,0,IF($C197&gt;='H-32A-WP06 - Debt Service'!I$24,'H-32A-WP06 - Debt Service'!I$27/12,0)),"-")</f>
        <v>0</v>
      </c>
      <c r="L197" s="269">
        <f>IFERROR(IF(-SUM(L$20:L196)+L$15&lt;0.000001,0,IF($C197&gt;='H-32A-WP06 - Debt Service'!J$24,'H-32A-WP06 - Debt Service'!J$27/12,0)),"-")</f>
        <v>0</v>
      </c>
      <c r="M197" s="269">
        <f>IFERROR(IF(-SUM(M$20:M196)+M$15&lt;0.000001,0,IF($C197&gt;='H-32A-WP06 - Debt Service'!L$24,'H-32A-WP06 - Debt Service'!L$27/12,0)),"-")</f>
        <v>0</v>
      </c>
      <c r="N197" s="269">
        <v>0</v>
      </c>
      <c r="O197" s="269">
        <v>0</v>
      </c>
      <c r="P197" s="269">
        <v>0</v>
      </c>
      <c r="Q197" s="269">
        <f>IFERROR(IF(-SUM(Q$20:Q196)+Q$15&lt;0.000001,0,IF($C197&gt;='H-32A-WP06 - Debt Service'!#REF!,'H-32A-WP06 - Debt Service'!#REF!/12,0)),"-")</f>
        <v>0</v>
      </c>
      <c r="R197" s="269"/>
      <c r="S197" s="269"/>
      <c r="T197" s="269"/>
      <c r="U197" s="269"/>
      <c r="V197" s="269"/>
      <c r="X197" s="260">
        <f t="shared" si="13"/>
        <v>2037</v>
      </c>
      <c r="Y197" s="281">
        <f t="shared" si="15"/>
        <v>50314</v>
      </c>
      <c r="Z197" s="281"/>
      <c r="AA197" s="269">
        <f>IFERROR(IF(-SUM(AA$20:AA196)+AA$15&lt;0.000001,0,IF($C197&gt;='H-32A-WP06 - Debt Service'!X$24,'H-32A-WP06 - Debt Service'!X$27/12,0)),"-")</f>
        <v>0</v>
      </c>
      <c r="AB197" s="269">
        <f>IFERROR(IF(-SUM(AB$20:AB196)+AB$15&lt;0.000001,0,IF($C197&gt;='H-32A-WP06 - Debt Service'!Y$24,'H-32A-WP06 - Debt Service'!Y$27/12,0)),"-")</f>
        <v>0</v>
      </c>
      <c r="AC197" s="269">
        <f>IFERROR(IF(-SUM(AC$20:AC196)+AC$15&lt;0.000001,0,IF($C197&gt;='H-32A-WP06 - Debt Service'!Z$24,'H-32A-WP06 - Debt Service'!Z$27/12,0)),"-")</f>
        <v>0</v>
      </c>
      <c r="AD197" s="269">
        <f>IFERROR(IF(-SUM(AD$20:AD196)+AD$15&lt;0.000001,0,IF($C197&gt;='H-32A-WP06 - Debt Service'!AA$24,'H-32A-WP06 - Debt Service'!AA$27/12,0)),"-")</f>
        <v>0</v>
      </c>
      <c r="AE197" s="269">
        <f>IFERROR(IF(-SUM(AE$20:AE196)+AE$15&lt;0.000001,0,IF($C197&gt;='H-32A-WP06 - Debt Service'!AB$24,'H-32A-WP06 - Debt Service'!AB$27/12,0)),"-")</f>
        <v>0</v>
      </c>
      <c r="AF197" s="269">
        <f>IFERROR(IF(-SUM(AF$20:AF196)+AF$15&lt;0.000001,0,IF($C197&gt;='H-32A-WP06 - Debt Service'!AC$24,'H-32A-WP06 - Debt Service'!AC$27/12,0)),"-")</f>
        <v>0</v>
      </c>
      <c r="AG197" s="269">
        <f>IFERROR(IF(-SUM(AG$20:AG196)+AG$15&lt;0.000001,0,IF($C197&gt;='H-32A-WP06 - Debt Service'!AD$24,'H-32A-WP06 - Debt Service'!AD$27/12,0)),"-")</f>
        <v>0</v>
      </c>
      <c r="AH197" s="269">
        <f>IFERROR(IF(-SUM(AH$20:AH196)+AH$15&lt;0.000001,0,IF($C197&gt;='H-32A-WP06 - Debt Service'!AE$24,'H-32A-WP06 - Debt Service'!AE$27/12,0)),"-")</f>
        <v>0</v>
      </c>
      <c r="AI197" s="269">
        <f>IFERROR(IF(-SUM(AI$20:AI196)+AI$15&lt;0.000001,0,IF($C197&gt;='H-32A-WP06 - Debt Service'!AF$24,'H-32A-WP06 - Debt Service'!AF$27/12,0)),"-")</f>
        <v>0</v>
      </c>
      <c r="AJ197" s="269">
        <f>IFERROR(IF(-SUM(AJ$20:AJ196)+AJ$15&lt;0.000001,0,IF($C197&gt;='H-32A-WP06 - Debt Service'!AG$24,'H-32A-WP06 - Debt Service'!AG$27/12,0)),"-")</f>
        <v>0</v>
      </c>
    </row>
    <row r="198" spans="2:36" hidden="1">
      <c r="B198" s="260">
        <f t="shared" si="12"/>
        <v>2037</v>
      </c>
      <c r="C198" s="281">
        <f t="shared" si="14"/>
        <v>50345</v>
      </c>
      <c r="D198" s="281"/>
      <c r="E198" s="269">
        <f>IFERROR(IF(-SUM(E$20:E197)+E$15&lt;0.000001,0,IF($C198&gt;='H-32A-WP06 - Debt Service'!C$24,'H-32A-WP06 - Debt Service'!C$27/12,0)),"-")</f>
        <v>0</v>
      </c>
      <c r="F198" s="269">
        <f>IFERROR(IF(-SUM(F$20:F197)+F$15&lt;0.000001,0,IF($C198&gt;='H-32A-WP06 - Debt Service'!D$24,'H-32A-WP06 - Debt Service'!D$27/12,0)),"-")</f>
        <v>0</v>
      </c>
      <c r="G198" s="269">
        <f>IFERROR(IF(-SUM(G$20:G197)+G$15&lt;0.000001,0,IF($C198&gt;='H-32A-WP06 - Debt Service'!E$24,'H-32A-WP06 - Debt Service'!E$27/12,0)),"-")</f>
        <v>0</v>
      </c>
      <c r="H198" s="269">
        <f>IFERROR(IF(-SUM(H$20:H197)+H$15&lt;0.000001,0,IF($C198&gt;='H-32A-WP06 - Debt Service'!F$24,'H-32A-WP06 - Debt Service'!F$27/12,0)),"-")</f>
        <v>0</v>
      </c>
      <c r="I198" s="269">
        <f>IFERROR(IF(-SUM(I$20:I197)+I$15&lt;0.000001,0,IF($C198&gt;='H-32A-WP06 - Debt Service'!G$24,'H-32A-WP06 - Debt Service'!#REF!/12,0)),"-")</f>
        <v>0</v>
      </c>
      <c r="J198" s="269">
        <f>IFERROR(IF(-SUM(J$20:J197)+J$15&lt;0.000001,0,IF($C198&gt;='H-32A-WP06 - Debt Service'!H$24,'H-32A-WP06 - Debt Service'!H$27/12,0)),"-")</f>
        <v>0</v>
      </c>
      <c r="K198" s="269">
        <f>IFERROR(IF(-SUM(K$20:K197)+K$15&lt;0.000001,0,IF($C198&gt;='H-32A-WP06 - Debt Service'!I$24,'H-32A-WP06 - Debt Service'!I$27/12,0)),"-")</f>
        <v>0</v>
      </c>
      <c r="L198" s="269">
        <f>IFERROR(IF(-SUM(L$20:L197)+L$15&lt;0.000001,0,IF($C198&gt;='H-32A-WP06 - Debt Service'!J$24,'H-32A-WP06 - Debt Service'!J$27/12,0)),"-")</f>
        <v>0</v>
      </c>
      <c r="M198" s="269">
        <f>IFERROR(IF(-SUM(M$20:M197)+M$15&lt;0.000001,0,IF($C198&gt;='H-32A-WP06 - Debt Service'!L$24,'H-32A-WP06 - Debt Service'!L$27/12,0)),"-")</f>
        <v>0</v>
      </c>
      <c r="N198" s="269">
        <v>0</v>
      </c>
      <c r="O198" s="269">
        <v>0</v>
      </c>
      <c r="P198" s="269">
        <v>0</v>
      </c>
      <c r="Q198" s="269">
        <f>IFERROR(IF(-SUM(Q$20:Q197)+Q$15&lt;0.000001,0,IF($C198&gt;='H-32A-WP06 - Debt Service'!#REF!,'H-32A-WP06 - Debt Service'!#REF!/12,0)),"-")</f>
        <v>0</v>
      </c>
      <c r="R198" s="269"/>
      <c r="S198" s="269"/>
      <c r="T198" s="269"/>
      <c r="U198" s="269"/>
      <c r="V198" s="269"/>
      <c r="X198" s="260">
        <f t="shared" si="13"/>
        <v>2037</v>
      </c>
      <c r="Y198" s="281">
        <f t="shared" si="15"/>
        <v>50345</v>
      </c>
      <c r="Z198" s="281"/>
      <c r="AA198" s="269">
        <f>IFERROR(IF(-SUM(AA$20:AA197)+AA$15&lt;0.000001,0,IF($C198&gt;='H-32A-WP06 - Debt Service'!X$24,'H-32A-WP06 - Debt Service'!X$27/12,0)),"-")</f>
        <v>0</v>
      </c>
      <c r="AB198" s="269">
        <f>IFERROR(IF(-SUM(AB$20:AB197)+AB$15&lt;0.000001,0,IF($C198&gt;='H-32A-WP06 - Debt Service'!Y$24,'H-32A-WP06 - Debt Service'!Y$27/12,0)),"-")</f>
        <v>0</v>
      </c>
      <c r="AC198" s="269">
        <f>IFERROR(IF(-SUM(AC$20:AC197)+AC$15&lt;0.000001,0,IF($C198&gt;='H-32A-WP06 - Debt Service'!Z$24,'H-32A-WP06 - Debt Service'!Z$27/12,0)),"-")</f>
        <v>0</v>
      </c>
      <c r="AD198" s="269">
        <f>IFERROR(IF(-SUM(AD$20:AD197)+AD$15&lt;0.000001,0,IF($C198&gt;='H-32A-WP06 - Debt Service'!AA$24,'H-32A-WP06 - Debt Service'!AA$27/12,0)),"-")</f>
        <v>0</v>
      </c>
      <c r="AE198" s="269">
        <f>IFERROR(IF(-SUM(AE$20:AE197)+AE$15&lt;0.000001,0,IF($C198&gt;='H-32A-WP06 - Debt Service'!AB$24,'H-32A-WP06 - Debt Service'!AB$27/12,0)),"-")</f>
        <v>0</v>
      </c>
      <c r="AF198" s="269">
        <f>IFERROR(IF(-SUM(AF$20:AF197)+AF$15&lt;0.000001,0,IF($C198&gt;='H-32A-WP06 - Debt Service'!AC$24,'H-32A-WP06 - Debt Service'!AC$27/12,0)),"-")</f>
        <v>0</v>
      </c>
      <c r="AG198" s="269">
        <f>IFERROR(IF(-SUM(AG$20:AG197)+AG$15&lt;0.000001,0,IF($C198&gt;='H-32A-WP06 - Debt Service'!AD$24,'H-32A-WP06 - Debt Service'!AD$27/12,0)),"-")</f>
        <v>0</v>
      </c>
      <c r="AH198" s="269">
        <f>IFERROR(IF(-SUM(AH$20:AH197)+AH$15&lt;0.000001,0,IF($C198&gt;='H-32A-WP06 - Debt Service'!AE$24,'H-32A-WP06 - Debt Service'!AE$27/12,0)),"-")</f>
        <v>0</v>
      </c>
      <c r="AI198" s="269">
        <f>IFERROR(IF(-SUM(AI$20:AI197)+AI$15&lt;0.000001,0,IF($C198&gt;='H-32A-WP06 - Debt Service'!AF$24,'H-32A-WP06 - Debt Service'!AF$27/12,0)),"-")</f>
        <v>0</v>
      </c>
      <c r="AJ198" s="269">
        <f>IFERROR(IF(-SUM(AJ$20:AJ197)+AJ$15&lt;0.000001,0,IF($C198&gt;='H-32A-WP06 - Debt Service'!AG$24,'H-32A-WP06 - Debt Service'!AG$27/12,0)),"-")</f>
        <v>0</v>
      </c>
    </row>
    <row r="199" spans="2:36" hidden="1">
      <c r="B199" s="260">
        <f t="shared" si="12"/>
        <v>2037</v>
      </c>
      <c r="C199" s="281">
        <f t="shared" si="14"/>
        <v>50375</v>
      </c>
      <c r="D199" s="281"/>
      <c r="E199" s="269">
        <f>IFERROR(IF(-SUM(E$20:E198)+E$15&lt;0.000001,0,IF($C199&gt;='H-32A-WP06 - Debt Service'!C$24,'H-32A-WP06 - Debt Service'!C$27/12,0)),"-")</f>
        <v>0</v>
      </c>
      <c r="F199" s="269">
        <f>IFERROR(IF(-SUM(F$20:F198)+F$15&lt;0.000001,0,IF($C199&gt;='H-32A-WP06 - Debt Service'!D$24,'H-32A-WP06 - Debt Service'!D$27/12,0)),"-")</f>
        <v>0</v>
      </c>
      <c r="G199" s="269">
        <f>IFERROR(IF(-SUM(G$20:G198)+G$15&lt;0.000001,0,IF($C199&gt;='H-32A-WP06 - Debt Service'!E$24,'H-32A-WP06 - Debt Service'!E$27/12,0)),"-")</f>
        <v>0</v>
      </c>
      <c r="H199" s="269">
        <f>IFERROR(IF(-SUM(H$20:H198)+H$15&lt;0.000001,0,IF($C199&gt;='H-32A-WP06 - Debt Service'!F$24,'H-32A-WP06 - Debt Service'!F$27/12,0)),"-")</f>
        <v>0</v>
      </c>
      <c r="I199" s="269">
        <f>IFERROR(IF(-SUM(I$20:I198)+I$15&lt;0.000001,0,IF($C199&gt;='H-32A-WP06 - Debt Service'!G$24,'H-32A-WP06 - Debt Service'!#REF!/12,0)),"-")</f>
        <v>0</v>
      </c>
      <c r="J199" s="269">
        <f>IFERROR(IF(-SUM(J$20:J198)+J$15&lt;0.000001,0,IF($C199&gt;='H-32A-WP06 - Debt Service'!H$24,'H-32A-WP06 - Debt Service'!H$27/12,0)),"-")</f>
        <v>0</v>
      </c>
      <c r="K199" s="269">
        <f>IFERROR(IF(-SUM(K$20:K198)+K$15&lt;0.000001,0,IF($C199&gt;='H-32A-WP06 - Debt Service'!I$24,'H-32A-WP06 - Debt Service'!I$27/12,0)),"-")</f>
        <v>0</v>
      </c>
      <c r="L199" s="269">
        <f>IFERROR(IF(-SUM(L$20:L198)+L$15&lt;0.000001,0,IF($C199&gt;='H-32A-WP06 - Debt Service'!J$24,'H-32A-WP06 - Debt Service'!J$27/12,0)),"-")</f>
        <v>0</v>
      </c>
      <c r="M199" s="269">
        <f>IFERROR(IF(-SUM(M$20:M198)+M$15&lt;0.000001,0,IF($C199&gt;='H-32A-WP06 - Debt Service'!L$24,'H-32A-WP06 - Debt Service'!L$27/12,0)),"-")</f>
        <v>0</v>
      </c>
      <c r="N199" s="269">
        <v>0</v>
      </c>
      <c r="O199" s="269">
        <v>0</v>
      </c>
      <c r="P199" s="269">
        <v>0</v>
      </c>
      <c r="Q199" s="269">
        <f>IFERROR(IF(-SUM(Q$20:Q198)+Q$15&lt;0.000001,0,IF($C199&gt;='H-32A-WP06 - Debt Service'!#REF!,'H-32A-WP06 - Debt Service'!#REF!/12,0)),"-")</f>
        <v>0</v>
      </c>
      <c r="R199" s="269"/>
      <c r="S199" s="269"/>
      <c r="T199" s="269"/>
      <c r="U199" s="269"/>
      <c r="V199" s="269"/>
      <c r="X199" s="260">
        <f t="shared" si="13"/>
        <v>2037</v>
      </c>
      <c r="Y199" s="281">
        <f t="shared" si="15"/>
        <v>50375</v>
      </c>
      <c r="Z199" s="281"/>
      <c r="AA199" s="269">
        <f>IFERROR(IF(-SUM(AA$20:AA198)+AA$15&lt;0.000001,0,IF($C199&gt;='H-32A-WP06 - Debt Service'!X$24,'H-32A-WP06 - Debt Service'!X$27/12,0)),"-")</f>
        <v>0</v>
      </c>
      <c r="AB199" s="269">
        <f>IFERROR(IF(-SUM(AB$20:AB198)+AB$15&lt;0.000001,0,IF($C199&gt;='H-32A-WP06 - Debt Service'!Y$24,'H-32A-WP06 - Debt Service'!Y$27/12,0)),"-")</f>
        <v>0</v>
      </c>
      <c r="AC199" s="269">
        <f>IFERROR(IF(-SUM(AC$20:AC198)+AC$15&lt;0.000001,0,IF($C199&gt;='H-32A-WP06 - Debt Service'!Z$24,'H-32A-WP06 - Debt Service'!Z$27/12,0)),"-")</f>
        <v>0</v>
      </c>
      <c r="AD199" s="269">
        <f>IFERROR(IF(-SUM(AD$20:AD198)+AD$15&lt;0.000001,0,IF($C199&gt;='H-32A-WP06 - Debt Service'!AA$24,'H-32A-WP06 - Debt Service'!AA$27/12,0)),"-")</f>
        <v>0</v>
      </c>
      <c r="AE199" s="269">
        <f>IFERROR(IF(-SUM(AE$20:AE198)+AE$15&lt;0.000001,0,IF($C199&gt;='H-32A-WP06 - Debt Service'!AB$24,'H-32A-WP06 - Debt Service'!AB$27/12,0)),"-")</f>
        <v>0</v>
      </c>
      <c r="AF199" s="269">
        <f>IFERROR(IF(-SUM(AF$20:AF198)+AF$15&lt;0.000001,0,IF($C199&gt;='H-32A-WP06 - Debt Service'!AC$24,'H-32A-WP06 - Debt Service'!AC$27/12,0)),"-")</f>
        <v>0</v>
      </c>
      <c r="AG199" s="269">
        <f>IFERROR(IF(-SUM(AG$20:AG198)+AG$15&lt;0.000001,0,IF($C199&gt;='H-32A-WP06 - Debt Service'!AD$24,'H-32A-WP06 - Debt Service'!AD$27/12,0)),"-")</f>
        <v>0</v>
      </c>
      <c r="AH199" s="269">
        <f>IFERROR(IF(-SUM(AH$20:AH198)+AH$15&lt;0.000001,0,IF($C199&gt;='H-32A-WP06 - Debt Service'!AE$24,'H-32A-WP06 - Debt Service'!AE$27/12,0)),"-")</f>
        <v>0</v>
      </c>
      <c r="AI199" s="269">
        <f>IFERROR(IF(-SUM(AI$20:AI198)+AI$15&lt;0.000001,0,IF($C199&gt;='H-32A-WP06 - Debt Service'!AF$24,'H-32A-WP06 - Debt Service'!AF$27/12,0)),"-")</f>
        <v>0</v>
      </c>
      <c r="AJ199" s="269">
        <f>IFERROR(IF(-SUM(AJ$20:AJ198)+AJ$15&lt;0.000001,0,IF($C199&gt;='H-32A-WP06 - Debt Service'!AG$24,'H-32A-WP06 - Debt Service'!AG$27/12,0)),"-")</f>
        <v>0</v>
      </c>
    </row>
    <row r="200" spans="2:36" hidden="1">
      <c r="B200" s="260">
        <f t="shared" si="12"/>
        <v>2038</v>
      </c>
      <c r="C200" s="281">
        <f t="shared" si="14"/>
        <v>50406</v>
      </c>
      <c r="D200" s="281"/>
      <c r="E200" s="269">
        <f>IFERROR(IF(-SUM(E$20:E199)+E$15&lt;0.000001,0,IF($C200&gt;='H-32A-WP06 - Debt Service'!C$24,'H-32A-WP06 - Debt Service'!C$27/12,0)),"-")</f>
        <v>0</v>
      </c>
      <c r="F200" s="269">
        <f>IFERROR(IF(-SUM(F$20:F199)+F$15&lt;0.000001,0,IF($C200&gt;='H-32A-WP06 - Debt Service'!D$24,'H-32A-WP06 - Debt Service'!D$27/12,0)),"-")</f>
        <v>0</v>
      </c>
      <c r="G200" s="269">
        <f>IFERROR(IF(-SUM(G$20:G199)+G$15&lt;0.000001,0,IF($C200&gt;='H-32A-WP06 - Debt Service'!E$24,'H-32A-WP06 - Debt Service'!E$27/12,0)),"-")</f>
        <v>0</v>
      </c>
      <c r="H200" s="269">
        <f>IFERROR(IF(-SUM(H$20:H199)+H$15&lt;0.000001,0,IF($C200&gt;='H-32A-WP06 - Debt Service'!F$24,'H-32A-WP06 - Debt Service'!F$27/12,0)),"-")</f>
        <v>0</v>
      </c>
      <c r="I200" s="269">
        <f>IFERROR(IF(-SUM(I$20:I199)+I$15&lt;0.000001,0,IF($C200&gt;='H-32A-WP06 - Debt Service'!G$24,'H-32A-WP06 - Debt Service'!#REF!/12,0)),"-")</f>
        <v>0</v>
      </c>
      <c r="J200" s="269">
        <f>IFERROR(IF(-SUM(J$20:J199)+J$15&lt;0.000001,0,IF($C200&gt;='H-32A-WP06 - Debt Service'!H$24,'H-32A-WP06 - Debt Service'!H$27/12,0)),"-")</f>
        <v>0</v>
      </c>
      <c r="K200" s="269">
        <f>IFERROR(IF(-SUM(K$20:K199)+K$15&lt;0.000001,0,IF($C200&gt;='H-32A-WP06 - Debt Service'!I$24,'H-32A-WP06 - Debt Service'!I$27/12,0)),"-")</f>
        <v>0</v>
      </c>
      <c r="L200" s="269">
        <f>IFERROR(IF(-SUM(L$20:L199)+L$15&lt;0.000001,0,IF($C200&gt;='H-32A-WP06 - Debt Service'!J$24,'H-32A-WP06 - Debt Service'!J$27/12,0)),"-")</f>
        <v>0</v>
      </c>
      <c r="M200" s="269">
        <f>IFERROR(IF(-SUM(M$20:M199)+M$15&lt;0.000001,0,IF($C200&gt;='H-32A-WP06 - Debt Service'!L$24,'H-32A-WP06 - Debt Service'!L$27/12,0)),"-")</f>
        <v>0</v>
      </c>
      <c r="N200" s="269">
        <v>0</v>
      </c>
      <c r="O200" s="269">
        <v>0</v>
      </c>
      <c r="P200" s="269">
        <v>0</v>
      </c>
      <c r="Q200" s="269">
        <f>IFERROR(IF(-SUM(Q$20:Q199)+Q$15&lt;0.000001,0,IF($C200&gt;='H-32A-WP06 - Debt Service'!#REF!,'H-32A-WP06 - Debt Service'!#REF!/12,0)),"-")</f>
        <v>0</v>
      </c>
      <c r="R200" s="269"/>
      <c r="S200" s="269"/>
      <c r="T200" s="269"/>
      <c r="U200" s="269"/>
      <c r="V200" s="269"/>
      <c r="X200" s="260">
        <f t="shared" si="13"/>
        <v>2038</v>
      </c>
      <c r="Y200" s="281">
        <f t="shared" si="15"/>
        <v>50406</v>
      </c>
      <c r="Z200" s="281"/>
      <c r="AA200" s="269">
        <f>IFERROR(IF(-SUM(AA$20:AA199)+AA$15&lt;0.000001,0,IF($C200&gt;='H-32A-WP06 - Debt Service'!X$24,'H-32A-WP06 - Debt Service'!X$27/12,0)),"-")</f>
        <v>0</v>
      </c>
      <c r="AB200" s="269">
        <f>IFERROR(IF(-SUM(AB$20:AB199)+AB$15&lt;0.000001,0,IF($C200&gt;='H-32A-WP06 - Debt Service'!Y$24,'H-32A-WP06 - Debt Service'!Y$27/12,0)),"-")</f>
        <v>0</v>
      </c>
      <c r="AC200" s="269">
        <f>IFERROR(IF(-SUM(AC$20:AC199)+AC$15&lt;0.000001,0,IF($C200&gt;='H-32A-WP06 - Debt Service'!Z$24,'H-32A-WP06 - Debt Service'!Z$27/12,0)),"-")</f>
        <v>0</v>
      </c>
      <c r="AD200" s="269">
        <f>IFERROR(IF(-SUM(AD$20:AD199)+AD$15&lt;0.000001,0,IF($C200&gt;='H-32A-WP06 - Debt Service'!AA$24,'H-32A-WP06 - Debt Service'!AA$27/12,0)),"-")</f>
        <v>0</v>
      </c>
      <c r="AE200" s="269">
        <f>IFERROR(IF(-SUM(AE$20:AE199)+AE$15&lt;0.000001,0,IF($C200&gt;='H-32A-WP06 - Debt Service'!AB$24,'H-32A-WP06 - Debt Service'!AB$27/12,0)),"-")</f>
        <v>0</v>
      </c>
      <c r="AF200" s="269">
        <f>IFERROR(IF(-SUM(AF$20:AF199)+AF$15&lt;0.000001,0,IF($C200&gt;='H-32A-WP06 - Debt Service'!AC$24,'H-32A-WP06 - Debt Service'!AC$27/12,0)),"-")</f>
        <v>0</v>
      </c>
      <c r="AG200" s="269">
        <f>IFERROR(IF(-SUM(AG$20:AG199)+AG$15&lt;0.000001,0,IF($C200&gt;='H-32A-WP06 - Debt Service'!AD$24,'H-32A-WP06 - Debt Service'!AD$27/12,0)),"-")</f>
        <v>0</v>
      </c>
      <c r="AH200" s="269">
        <f>IFERROR(IF(-SUM(AH$20:AH199)+AH$15&lt;0.000001,0,IF($C200&gt;='H-32A-WP06 - Debt Service'!AE$24,'H-32A-WP06 - Debt Service'!AE$27/12,0)),"-")</f>
        <v>0</v>
      </c>
      <c r="AI200" s="269">
        <f>IFERROR(IF(-SUM(AI$20:AI199)+AI$15&lt;0.000001,0,IF($C200&gt;='H-32A-WP06 - Debt Service'!AF$24,'H-32A-WP06 - Debt Service'!AF$27/12,0)),"-")</f>
        <v>0</v>
      </c>
      <c r="AJ200" s="269">
        <f>IFERROR(IF(-SUM(AJ$20:AJ199)+AJ$15&lt;0.000001,0,IF($C200&gt;='H-32A-WP06 - Debt Service'!AG$24,'H-32A-WP06 - Debt Service'!AG$27/12,0)),"-")</f>
        <v>0</v>
      </c>
    </row>
    <row r="201" spans="2:36" hidden="1">
      <c r="B201" s="260">
        <f t="shared" si="12"/>
        <v>2038</v>
      </c>
      <c r="C201" s="281">
        <f t="shared" si="14"/>
        <v>50437</v>
      </c>
      <c r="D201" s="281"/>
      <c r="E201" s="269">
        <f>IFERROR(IF(-SUM(E$20:E200)+E$15&lt;0.000001,0,IF($C201&gt;='H-32A-WP06 - Debt Service'!C$24,'H-32A-WP06 - Debt Service'!C$27/12,0)),"-")</f>
        <v>0</v>
      </c>
      <c r="F201" s="269">
        <f>IFERROR(IF(-SUM(F$20:F200)+F$15&lt;0.000001,0,IF($C201&gt;='H-32A-WP06 - Debt Service'!D$24,'H-32A-WP06 - Debt Service'!D$27/12,0)),"-")</f>
        <v>0</v>
      </c>
      <c r="G201" s="269">
        <f>IFERROR(IF(-SUM(G$20:G200)+G$15&lt;0.000001,0,IF($C201&gt;='H-32A-WP06 - Debt Service'!E$24,'H-32A-WP06 - Debt Service'!E$27/12,0)),"-")</f>
        <v>0</v>
      </c>
      <c r="H201" s="269">
        <f>IFERROR(IF(-SUM(H$20:H200)+H$15&lt;0.000001,0,IF($C201&gt;='H-32A-WP06 - Debt Service'!F$24,'H-32A-WP06 - Debt Service'!F$27/12,0)),"-")</f>
        <v>0</v>
      </c>
      <c r="I201" s="269">
        <f>IFERROR(IF(-SUM(I$20:I200)+I$15&lt;0.000001,0,IF($C201&gt;='H-32A-WP06 - Debt Service'!G$24,'H-32A-WP06 - Debt Service'!#REF!/12,0)),"-")</f>
        <v>0</v>
      </c>
      <c r="J201" s="269">
        <f>IFERROR(IF(-SUM(J$20:J200)+J$15&lt;0.000001,0,IF($C201&gt;='H-32A-WP06 - Debt Service'!H$24,'H-32A-WP06 - Debt Service'!H$27/12,0)),"-")</f>
        <v>0</v>
      </c>
      <c r="K201" s="269">
        <f>IFERROR(IF(-SUM(K$20:K200)+K$15&lt;0.000001,0,IF($C201&gt;='H-32A-WP06 - Debt Service'!I$24,'H-32A-WP06 - Debt Service'!I$27/12,0)),"-")</f>
        <v>0</v>
      </c>
      <c r="L201" s="269">
        <f>IFERROR(IF(-SUM(L$20:L200)+L$15&lt;0.000001,0,IF($C201&gt;='H-32A-WP06 - Debt Service'!J$24,'H-32A-WP06 - Debt Service'!J$27/12,0)),"-")</f>
        <v>0</v>
      </c>
      <c r="M201" s="269">
        <f>IFERROR(IF(-SUM(M$20:M200)+M$15&lt;0.000001,0,IF($C201&gt;='H-32A-WP06 - Debt Service'!L$24,'H-32A-WP06 - Debt Service'!L$27/12,0)),"-")</f>
        <v>0</v>
      </c>
      <c r="N201" s="269">
        <v>0</v>
      </c>
      <c r="O201" s="269">
        <v>0</v>
      </c>
      <c r="P201" s="269">
        <v>0</v>
      </c>
      <c r="Q201" s="269">
        <f>IFERROR(IF(-SUM(Q$20:Q200)+Q$15&lt;0.000001,0,IF($C201&gt;='H-32A-WP06 - Debt Service'!#REF!,'H-32A-WP06 - Debt Service'!#REF!/12,0)),"-")</f>
        <v>0</v>
      </c>
      <c r="R201" s="269"/>
      <c r="S201" s="269"/>
      <c r="T201" s="269"/>
      <c r="U201" s="269"/>
      <c r="V201" s="269"/>
      <c r="X201" s="260">
        <f t="shared" si="13"/>
        <v>2038</v>
      </c>
      <c r="Y201" s="281">
        <f t="shared" si="15"/>
        <v>50437</v>
      </c>
      <c r="Z201" s="281"/>
      <c r="AA201" s="269">
        <f>IFERROR(IF(-SUM(AA$20:AA200)+AA$15&lt;0.000001,0,IF($C201&gt;='H-32A-WP06 - Debt Service'!X$24,'H-32A-WP06 - Debt Service'!X$27/12,0)),"-")</f>
        <v>0</v>
      </c>
      <c r="AB201" s="269">
        <f>IFERROR(IF(-SUM(AB$20:AB200)+AB$15&lt;0.000001,0,IF($C201&gt;='H-32A-WP06 - Debt Service'!Y$24,'H-32A-WP06 - Debt Service'!Y$27/12,0)),"-")</f>
        <v>0</v>
      </c>
      <c r="AC201" s="269">
        <f>IFERROR(IF(-SUM(AC$20:AC200)+AC$15&lt;0.000001,0,IF($C201&gt;='H-32A-WP06 - Debt Service'!Z$24,'H-32A-WP06 - Debt Service'!Z$27/12,0)),"-")</f>
        <v>0</v>
      </c>
      <c r="AD201" s="269">
        <f>IFERROR(IF(-SUM(AD$20:AD200)+AD$15&lt;0.000001,0,IF($C201&gt;='H-32A-WP06 - Debt Service'!AA$24,'H-32A-WP06 - Debt Service'!AA$27/12,0)),"-")</f>
        <v>0</v>
      </c>
      <c r="AE201" s="269">
        <f>IFERROR(IF(-SUM(AE$20:AE200)+AE$15&lt;0.000001,0,IF($C201&gt;='H-32A-WP06 - Debt Service'!AB$24,'H-32A-WP06 - Debt Service'!AB$27/12,0)),"-")</f>
        <v>0</v>
      </c>
      <c r="AF201" s="269">
        <f>IFERROR(IF(-SUM(AF$20:AF200)+AF$15&lt;0.000001,0,IF($C201&gt;='H-32A-WP06 - Debt Service'!AC$24,'H-32A-WP06 - Debt Service'!AC$27/12,0)),"-")</f>
        <v>0</v>
      </c>
      <c r="AG201" s="269">
        <f>IFERROR(IF(-SUM(AG$20:AG200)+AG$15&lt;0.000001,0,IF($C201&gt;='H-32A-WP06 - Debt Service'!AD$24,'H-32A-WP06 - Debt Service'!AD$27/12,0)),"-")</f>
        <v>0</v>
      </c>
      <c r="AH201" s="269">
        <f>IFERROR(IF(-SUM(AH$20:AH200)+AH$15&lt;0.000001,0,IF($C201&gt;='H-32A-WP06 - Debt Service'!AE$24,'H-32A-WP06 - Debt Service'!AE$27/12,0)),"-")</f>
        <v>0</v>
      </c>
      <c r="AI201" s="269">
        <f>IFERROR(IF(-SUM(AI$20:AI200)+AI$15&lt;0.000001,0,IF($C201&gt;='H-32A-WP06 - Debt Service'!AF$24,'H-32A-WP06 - Debt Service'!AF$27/12,0)),"-")</f>
        <v>0</v>
      </c>
      <c r="AJ201" s="269">
        <f>IFERROR(IF(-SUM(AJ$20:AJ200)+AJ$15&lt;0.000001,0,IF($C201&gt;='H-32A-WP06 - Debt Service'!AG$24,'H-32A-WP06 - Debt Service'!AG$27/12,0)),"-")</f>
        <v>0</v>
      </c>
    </row>
    <row r="202" spans="2:36" hidden="1">
      <c r="B202" s="260">
        <f t="shared" si="12"/>
        <v>2038</v>
      </c>
      <c r="C202" s="281">
        <f t="shared" si="14"/>
        <v>50465</v>
      </c>
      <c r="D202" s="281"/>
      <c r="E202" s="269">
        <f>IFERROR(IF(-SUM(E$20:E201)+E$15&lt;0.000001,0,IF($C202&gt;='H-32A-WP06 - Debt Service'!C$24,'H-32A-WP06 - Debt Service'!C$27/12,0)),"-")</f>
        <v>0</v>
      </c>
      <c r="F202" s="269">
        <f>IFERROR(IF(-SUM(F$20:F201)+F$15&lt;0.000001,0,IF($C202&gt;='H-32A-WP06 - Debt Service'!D$24,'H-32A-WP06 - Debt Service'!D$27/12,0)),"-")</f>
        <v>0</v>
      </c>
      <c r="G202" s="269">
        <f>IFERROR(IF(-SUM(G$20:G201)+G$15&lt;0.000001,0,IF($C202&gt;='H-32A-WP06 - Debt Service'!E$24,'H-32A-WP06 - Debt Service'!E$27/12,0)),"-")</f>
        <v>0</v>
      </c>
      <c r="H202" s="269">
        <f>IFERROR(IF(-SUM(H$20:H201)+H$15&lt;0.000001,0,IF($C202&gt;='H-32A-WP06 - Debt Service'!F$24,'H-32A-WP06 - Debt Service'!F$27/12,0)),"-")</f>
        <v>0</v>
      </c>
      <c r="I202" s="269">
        <f>IFERROR(IF(-SUM(I$20:I201)+I$15&lt;0.000001,0,IF($C202&gt;='H-32A-WP06 - Debt Service'!G$24,'H-32A-WP06 - Debt Service'!#REF!/12,0)),"-")</f>
        <v>0</v>
      </c>
      <c r="J202" s="269">
        <f>IFERROR(IF(-SUM(J$20:J201)+J$15&lt;0.000001,0,IF($C202&gt;='H-32A-WP06 - Debt Service'!H$24,'H-32A-WP06 - Debt Service'!H$27/12,0)),"-")</f>
        <v>0</v>
      </c>
      <c r="K202" s="269">
        <f>IFERROR(IF(-SUM(K$20:K201)+K$15&lt;0.000001,0,IF($C202&gt;='H-32A-WP06 - Debt Service'!I$24,'H-32A-WP06 - Debt Service'!I$27/12,0)),"-")</f>
        <v>0</v>
      </c>
      <c r="L202" s="269">
        <f>IFERROR(IF(-SUM(L$20:L201)+L$15&lt;0.000001,0,IF($C202&gt;='H-32A-WP06 - Debt Service'!J$24,'H-32A-WP06 - Debt Service'!J$27/12,0)),"-")</f>
        <v>0</v>
      </c>
      <c r="M202" s="269">
        <f>IFERROR(IF(-SUM(M$20:M201)+M$15&lt;0.000001,0,IF($C202&gt;='H-32A-WP06 - Debt Service'!L$24,'H-32A-WP06 - Debt Service'!L$27/12,0)),"-")</f>
        <v>0</v>
      </c>
      <c r="N202" s="269">
        <v>0</v>
      </c>
      <c r="O202" s="269">
        <v>0</v>
      </c>
      <c r="P202" s="269">
        <v>0</v>
      </c>
      <c r="Q202" s="269">
        <f>IFERROR(IF(-SUM(Q$20:Q201)+Q$15&lt;0.000001,0,IF($C202&gt;='H-32A-WP06 - Debt Service'!#REF!,'H-32A-WP06 - Debt Service'!#REF!/12,0)),"-")</f>
        <v>0</v>
      </c>
      <c r="R202" s="269"/>
      <c r="S202" s="269"/>
      <c r="T202" s="269"/>
      <c r="U202" s="269"/>
      <c r="V202" s="269"/>
      <c r="X202" s="260">
        <f t="shared" si="13"/>
        <v>2038</v>
      </c>
      <c r="Y202" s="281">
        <f t="shared" si="15"/>
        <v>50465</v>
      </c>
      <c r="Z202" s="281"/>
      <c r="AA202" s="269">
        <f>IFERROR(IF(-SUM(AA$20:AA201)+AA$15&lt;0.000001,0,IF($C202&gt;='H-32A-WP06 - Debt Service'!X$24,'H-32A-WP06 - Debt Service'!X$27/12,0)),"-")</f>
        <v>0</v>
      </c>
      <c r="AB202" s="269">
        <f>IFERROR(IF(-SUM(AB$20:AB201)+AB$15&lt;0.000001,0,IF($C202&gt;='H-32A-WP06 - Debt Service'!Y$24,'H-32A-WP06 - Debt Service'!Y$27/12,0)),"-")</f>
        <v>0</v>
      </c>
      <c r="AC202" s="269">
        <f>IFERROR(IF(-SUM(AC$20:AC201)+AC$15&lt;0.000001,0,IF($C202&gt;='H-32A-WP06 - Debt Service'!Z$24,'H-32A-WP06 - Debt Service'!Z$27/12,0)),"-")</f>
        <v>0</v>
      </c>
      <c r="AD202" s="269">
        <f>IFERROR(IF(-SUM(AD$20:AD201)+AD$15&lt;0.000001,0,IF($C202&gt;='H-32A-WP06 - Debt Service'!AA$24,'H-32A-WP06 - Debt Service'!AA$27/12,0)),"-")</f>
        <v>0</v>
      </c>
      <c r="AE202" s="269">
        <f>IFERROR(IF(-SUM(AE$20:AE201)+AE$15&lt;0.000001,0,IF($C202&gt;='H-32A-WP06 - Debt Service'!AB$24,'H-32A-WP06 - Debt Service'!AB$27/12,0)),"-")</f>
        <v>0</v>
      </c>
      <c r="AF202" s="269">
        <f>IFERROR(IF(-SUM(AF$20:AF201)+AF$15&lt;0.000001,0,IF($C202&gt;='H-32A-WP06 - Debt Service'!AC$24,'H-32A-WP06 - Debt Service'!AC$27/12,0)),"-")</f>
        <v>0</v>
      </c>
      <c r="AG202" s="269">
        <f>IFERROR(IF(-SUM(AG$20:AG201)+AG$15&lt;0.000001,0,IF($C202&gt;='H-32A-WP06 - Debt Service'!AD$24,'H-32A-WP06 - Debt Service'!AD$27/12,0)),"-")</f>
        <v>0</v>
      </c>
      <c r="AH202" s="269">
        <f>IFERROR(IF(-SUM(AH$20:AH201)+AH$15&lt;0.000001,0,IF($C202&gt;='H-32A-WP06 - Debt Service'!AE$24,'H-32A-WP06 - Debt Service'!AE$27/12,0)),"-")</f>
        <v>0</v>
      </c>
      <c r="AI202" s="269">
        <f>IFERROR(IF(-SUM(AI$20:AI201)+AI$15&lt;0.000001,0,IF($C202&gt;='H-32A-WP06 - Debt Service'!AF$24,'H-32A-WP06 - Debt Service'!AF$27/12,0)),"-")</f>
        <v>0</v>
      </c>
      <c r="AJ202" s="269">
        <f>IFERROR(IF(-SUM(AJ$20:AJ201)+AJ$15&lt;0.000001,0,IF($C202&gt;='H-32A-WP06 - Debt Service'!AG$24,'H-32A-WP06 - Debt Service'!AG$27/12,0)),"-")</f>
        <v>0</v>
      </c>
    </row>
    <row r="203" spans="2:36" hidden="1">
      <c r="B203" s="260">
        <f t="shared" si="12"/>
        <v>2038</v>
      </c>
      <c r="C203" s="281">
        <f t="shared" si="14"/>
        <v>50496</v>
      </c>
      <c r="D203" s="281"/>
      <c r="E203" s="269">
        <f>IFERROR(IF(-SUM(E$20:E202)+E$15&lt;0.000001,0,IF($C203&gt;='H-32A-WP06 - Debt Service'!C$24,'H-32A-WP06 - Debt Service'!C$27/12,0)),"-")</f>
        <v>0</v>
      </c>
      <c r="F203" s="269">
        <f>IFERROR(IF(-SUM(F$20:F202)+F$15&lt;0.000001,0,IF($C203&gt;='H-32A-WP06 - Debt Service'!D$24,'H-32A-WP06 - Debt Service'!D$27/12,0)),"-")</f>
        <v>0</v>
      </c>
      <c r="G203" s="269">
        <f>IFERROR(IF(-SUM(G$20:G202)+G$15&lt;0.000001,0,IF($C203&gt;='H-32A-WP06 - Debt Service'!E$24,'H-32A-WP06 - Debt Service'!E$27/12,0)),"-")</f>
        <v>0</v>
      </c>
      <c r="H203" s="269">
        <f>IFERROR(IF(-SUM(H$20:H202)+H$15&lt;0.000001,0,IF($C203&gt;='H-32A-WP06 - Debt Service'!F$24,'H-32A-WP06 - Debt Service'!F$27/12,0)),"-")</f>
        <v>0</v>
      </c>
      <c r="I203" s="269">
        <f>IFERROR(IF(-SUM(I$20:I202)+I$15&lt;0.000001,0,IF($C203&gt;='H-32A-WP06 - Debt Service'!G$24,'H-32A-WP06 - Debt Service'!#REF!/12,0)),"-")</f>
        <v>0</v>
      </c>
      <c r="J203" s="269">
        <f>IFERROR(IF(-SUM(J$20:J202)+J$15&lt;0.000001,0,IF($C203&gt;='H-32A-WP06 - Debt Service'!H$24,'H-32A-WP06 - Debt Service'!H$27/12,0)),"-")</f>
        <v>0</v>
      </c>
      <c r="K203" s="269">
        <f>IFERROR(IF(-SUM(K$20:K202)+K$15&lt;0.000001,0,IF($C203&gt;='H-32A-WP06 - Debt Service'!I$24,'H-32A-WP06 - Debt Service'!I$27/12,0)),"-")</f>
        <v>0</v>
      </c>
      <c r="L203" s="269">
        <f>IFERROR(IF(-SUM(L$20:L202)+L$15&lt;0.000001,0,IF($C203&gt;='H-32A-WP06 - Debt Service'!J$24,'H-32A-WP06 - Debt Service'!J$27/12,0)),"-")</f>
        <v>0</v>
      </c>
      <c r="M203" s="269">
        <f>IFERROR(IF(-SUM(M$20:M202)+M$15&lt;0.000001,0,IF($C203&gt;='H-32A-WP06 - Debt Service'!L$24,'H-32A-WP06 - Debt Service'!L$27/12,0)),"-")</f>
        <v>0</v>
      </c>
      <c r="N203" s="269">
        <v>0</v>
      </c>
      <c r="O203" s="269">
        <v>0</v>
      </c>
      <c r="P203" s="269">
        <v>0</v>
      </c>
      <c r="Q203" s="269">
        <f>IFERROR(IF(-SUM(Q$20:Q202)+Q$15&lt;0.000001,0,IF($C203&gt;='H-32A-WP06 - Debt Service'!#REF!,'H-32A-WP06 - Debt Service'!#REF!/12,0)),"-")</f>
        <v>0</v>
      </c>
      <c r="R203" s="269"/>
      <c r="S203" s="269"/>
      <c r="T203" s="269"/>
      <c r="U203" s="269"/>
      <c r="V203" s="269"/>
      <c r="X203" s="260">
        <f t="shared" si="13"/>
        <v>2038</v>
      </c>
      <c r="Y203" s="281">
        <f t="shared" si="15"/>
        <v>50496</v>
      </c>
      <c r="Z203" s="281"/>
      <c r="AA203" s="269">
        <f>IFERROR(IF(-SUM(AA$20:AA202)+AA$15&lt;0.000001,0,IF($C203&gt;='H-32A-WP06 - Debt Service'!X$24,'H-32A-WP06 - Debt Service'!X$27/12,0)),"-")</f>
        <v>0</v>
      </c>
      <c r="AB203" s="269">
        <f>IFERROR(IF(-SUM(AB$20:AB202)+AB$15&lt;0.000001,0,IF($C203&gt;='H-32A-WP06 - Debt Service'!Y$24,'H-32A-WP06 - Debt Service'!Y$27/12,0)),"-")</f>
        <v>0</v>
      </c>
      <c r="AC203" s="269">
        <f>IFERROR(IF(-SUM(AC$20:AC202)+AC$15&lt;0.000001,0,IF($C203&gt;='H-32A-WP06 - Debt Service'!Z$24,'H-32A-WP06 - Debt Service'!Z$27/12,0)),"-")</f>
        <v>0</v>
      </c>
      <c r="AD203" s="269">
        <f>IFERROR(IF(-SUM(AD$20:AD202)+AD$15&lt;0.000001,0,IF($C203&gt;='H-32A-WP06 - Debt Service'!AA$24,'H-32A-WP06 - Debt Service'!AA$27/12,0)),"-")</f>
        <v>0</v>
      </c>
      <c r="AE203" s="269">
        <f>IFERROR(IF(-SUM(AE$20:AE202)+AE$15&lt;0.000001,0,IF($C203&gt;='H-32A-WP06 - Debt Service'!AB$24,'H-32A-WP06 - Debt Service'!AB$27/12,0)),"-")</f>
        <v>0</v>
      </c>
      <c r="AF203" s="269">
        <f>IFERROR(IF(-SUM(AF$20:AF202)+AF$15&lt;0.000001,0,IF($C203&gt;='H-32A-WP06 - Debt Service'!AC$24,'H-32A-WP06 - Debt Service'!AC$27/12,0)),"-")</f>
        <v>0</v>
      </c>
      <c r="AG203" s="269">
        <f>IFERROR(IF(-SUM(AG$20:AG202)+AG$15&lt;0.000001,0,IF($C203&gt;='H-32A-WP06 - Debt Service'!AD$24,'H-32A-WP06 - Debt Service'!AD$27/12,0)),"-")</f>
        <v>0</v>
      </c>
      <c r="AH203" s="269">
        <f>IFERROR(IF(-SUM(AH$20:AH202)+AH$15&lt;0.000001,0,IF($C203&gt;='H-32A-WP06 - Debt Service'!AE$24,'H-32A-WP06 - Debt Service'!AE$27/12,0)),"-")</f>
        <v>0</v>
      </c>
      <c r="AI203" s="269">
        <f>IFERROR(IF(-SUM(AI$20:AI202)+AI$15&lt;0.000001,0,IF($C203&gt;='H-32A-WP06 - Debt Service'!AF$24,'H-32A-WP06 - Debt Service'!AF$27/12,0)),"-")</f>
        <v>0</v>
      </c>
      <c r="AJ203" s="269">
        <f>IFERROR(IF(-SUM(AJ$20:AJ202)+AJ$15&lt;0.000001,0,IF($C203&gt;='H-32A-WP06 - Debt Service'!AG$24,'H-32A-WP06 - Debt Service'!AG$27/12,0)),"-")</f>
        <v>0</v>
      </c>
    </row>
    <row r="204" spans="2:36" hidden="1">
      <c r="B204" s="260">
        <f t="shared" si="12"/>
        <v>2038</v>
      </c>
      <c r="C204" s="281">
        <f t="shared" si="14"/>
        <v>50526</v>
      </c>
      <c r="D204" s="281"/>
      <c r="E204" s="269">
        <f>IFERROR(IF(-SUM(E$20:E203)+E$15&lt;0.000001,0,IF($C204&gt;='H-32A-WP06 - Debt Service'!C$24,'H-32A-WP06 - Debt Service'!C$27/12,0)),"-")</f>
        <v>0</v>
      </c>
      <c r="F204" s="269">
        <f>IFERROR(IF(-SUM(F$20:F203)+F$15&lt;0.000001,0,IF($C204&gt;='H-32A-WP06 - Debt Service'!D$24,'H-32A-WP06 - Debt Service'!D$27/12,0)),"-")</f>
        <v>0</v>
      </c>
      <c r="G204" s="269">
        <f>IFERROR(IF(-SUM(G$20:G203)+G$15&lt;0.000001,0,IF($C204&gt;='H-32A-WP06 - Debt Service'!E$24,'H-32A-WP06 - Debt Service'!E$27/12,0)),"-")</f>
        <v>0</v>
      </c>
      <c r="H204" s="269">
        <f>IFERROR(IF(-SUM(H$20:H203)+H$15&lt;0.000001,0,IF($C204&gt;='H-32A-WP06 - Debt Service'!F$24,'H-32A-WP06 - Debt Service'!F$27/12,0)),"-")</f>
        <v>0</v>
      </c>
      <c r="I204" s="269">
        <f>IFERROR(IF(-SUM(I$20:I203)+I$15&lt;0.000001,0,IF($C204&gt;='H-32A-WP06 - Debt Service'!G$24,'H-32A-WP06 - Debt Service'!#REF!/12,0)),"-")</f>
        <v>0</v>
      </c>
      <c r="J204" s="269">
        <f>IFERROR(IF(-SUM(J$20:J203)+J$15&lt;0.000001,0,IF($C204&gt;='H-32A-WP06 - Debt Service'!H$24,'H-32A-WP06 - Debt Service'!H$27/12,0)),"-")</f>
        <v>0</v>
      </c>
      <c r="K204" s="269">
        <f>IFERROR(IF(-SUM(K$20:K203)+K$15&lt;0.000001,0,IF($C204&gt;='H-32A-WP06 - Debt Service'!I$24,'H-32A-WP06 - Debt Service'!I$27/12,0)),"-")</f>
        <v>0</v>
      </c>
      <c r="L204" s="269">
        <f>IFERROR(IF(-SUM(L$20:L203)+L$15&lt;0.000001,0,IF($C204&gt;='H-32A-WP06 - Debt Service'!J$24,'H-32A-WP06 - Debt Service'!J$27/12,0)),"-")</f>
        <v>0</v>
      </c>
      <c r="M204" s="269">
        <f>IFERROR(IF(-SUM(M$20:M203)+M$15&lt;0.000001,0,IF($C204&gt;='H-32A-WP06 - Debt Service'!L$24,'H-32A-WP06 - Debt Service'!L$27/12,0)),"-")</f>
        <v>0</v>
      </c>
      <c r="N204" s="269">
        <v>0</v>
      </c>
      <c r="O204" s="269">
        <v>0</v>
      </c>
      <c r="P204" s="269">
        <v>0</v>
      </c>
      <c r="Q204" s="269">
        <f>IFERROR(IF(-SUM(Q$20:Q203)+Q$15&lt;0.000001,0,IF($C204&gt;='H-32A-WP06 - Debt Service'!#REF!,'H-32A-WP06 - Debt Service'!#REF!/12,0)),"-")</f>
        <v>0</v>
      </c>
      <c r="R204" s="269"/>
      <c r="S204" s="269"/>
      <c r="T204" s="269"/>
      <c r="U204" s="269"/>
      <c r="V204" s="269"/>
      <c r="X204" s="260">
        <f t="shared" si="13"/>
        <v>2038</v>
      </c>
      <c r="Y204" s="281">
        <f t="shared" si="15"/>
        <v>50526</v>
      </c>
      <c r="Z204" s="281"/>
      <c r="AA204" s="269">
        <f>IFERROR(IF(-SUM(AA$20:AA203)+AA$15&lt;0.000001,0,IF($C204&gt;='H-32A-WP06 - Debt Service'!X$24,'H-32A-WP06 - Debt Service'!X$27/12,0)),"-")</f>
        <v>0</v>
      </c>
      <c r="AB204" s="269">
        <f>IFERROR(IF(-SUM(AB$20:AB203)+AB$15&lt;0.000001,0,IF($C204&gt;='H-32A-WP06 - Debt Service'!Y$24,'H-32A-WP06 - Debt Service'!Y$27/12,0)),"-")</f>
        <v>0</v>
      </c>
      <c r="AC204" s="269">
        <f>IFERROR(IF(-SUM(AC$20:AC203)+AC$15&lt;0.000001,0,IF($C204&gt;='H-32A-WP06 - Debt Service'!Z$24,'H-32A-WP06 - Debt Service'!Z$27/12,0)),"-")</f>
        <v>0</v>
      </c>
      <c r="AD204" s="269">
        <f>IFERROR(IF(-SUM(AD$20:AD203)+AD$15&lt;0.000001,0,IF($C204&gt;='H-32A-WP06 - Debt Service'!AA$24,'H-32A-WP06 - Debt Service'!AA$27/12,0)),"-")</f>
        <v>0</v>
      </c>
      <c r="AE204" s="269">
        <f>IFERROR(IF(-SUM(AE$20:AE203)+AE$15&lt;0.000001,0,IF($C204&gt;='H-32A-WP06 - Debt Service'!AB$24,'H-32A-WP06 - Debt Service'!AB$27/12,0)),"-")</f>
        <v>0</v>
      </c>
      <c r="AF204" s="269">
        <f>IFERROR(IF(-SUM(AF$20:AF203)+AF$15&lt;0.000001,0,IF($C204&gt;='H-32A-WP06 - Debt Service'!AC$24,'H-32A-WP06 - Debt Service'!AC$27/12,0)),"-")</f>
        <v>0</v>
      </c>
      <c r="AG204" s="269">
        <f>IFERROR(IF(-SUM(AG$20:AG203)+AG$15&lt;0.000001,0,IF($C204&gt;='H-32A-WP06 - Debt Service'!AD$24,'H-32A-WP06 - Debt Service'!AD$27/12,0)),"-")</f>
        <v>0</v>
      </c>
      <c r="AH204" s="269">
        <f>IFERROR(IF(-SUM(AH$20:AH203)+AH$15&lt;0.000001,0,IF($C204&gt;='H-32A-WP06 - Debt Service'!AE$24,'H-32A-WP06 - Debt Service'!AE$27/12,0)),"-")</f>
        <v>0</v>
      </c>
      <c r="AI204" s="269">
        <f>IFERROR(IF(-SUM(AI$20:AI203)+AI$15&lt;0.000001,0,IF($C204&gt;='H-32A-WP06 - Debt Service'!AF$24,'H-32A-WP06 - Debt Service'!AF$27/12,0)),"-")</f>
        <v>0</v>
      </c>
      <c r="AJ204" s="269">
        <f>IFERROR(IF(-SUM(AJ$20:AJ203)+AJ$15&lt;0.000001,0,IF($C204&gt;='H-32A-WP06 - Debt Service'!AG$24,'H-32A-WP06 - Debt Service'!AG$27/12,0)),"-")</f>
        <v>0</v>
      </c>
    </row>
    <row r="205" spans="2:36" hidden="1">
      <c r="B205" s="260">
        <f t="shared" si="12"/>
        <v>2038</v>
      </c>
      <c r="C205" s="281">
        <f t="shared" si="14"/>
        <v>50557</v>
      </c>
      <c r="D205" s="281"/>
      <c r="E205" s="269">
        <f>IFERROR(IF(-SUM(E$20:E204)+E$15&lt;0.000001,0,IF($C205&gt;='H-32A-WP06 - Debt Service'!C$24,'H-32A-WP06 - Debt Service'!C$27/12,0)),"-")</f>
        <v>0</v>
      </c>
      <c r="F205" s="269">
        <f>IFERROR(IF(-SUM(F$20:F204)+F$15&lt;0.000001,0,IF($C205&gt;='H-32A-WP06 - Debt Service'!D$24,'H-32A-WP06 - Debt Service'!D$27/12,0)),"-")</f>
        <v>0</v>
      </c>
      <c r="G205" s="269">
        <f>IFERROR(IF(-SUM(G$20:G204)+G$15&lt;0.000001,0,IF($C205&gt;='H-32A-WP06 - Debt Service'!E$24,'H-32A-WP06 - Debt Service'!E$27/12,0)),"-")</f>
        <v>0</v>
      </c>
      <c r="H205" s="269">
        <f>IFERROR(IF(-SUM(H$20:H204)+H$15&lt;0.000001,0,IF($C205&gt;='H-32A-WP06 - Debt Service'!F$24,'H-32A-WP06 - Debt Service'!F$27/12,0)),"-")</f>
        <v>0</v>
      </c>
      <c r="I205" s="269">
        <f>IFERROR(IF(-SUM(I$20:I204)+I$15&lt;0.000001,0,IF($C205&gt;='H-32A-WP06 - Debt Service'!G$24,'H-32A-WP06 - Debt Service'!#REF!/12,0)),"-")</f>
        <v>0</v>
      </c>
      <c r="J205" s="269">
        <f>IFERROR(IF(-SUM(J$20:J204)+J$15&lt;0.000001,0,IF($C205&gt;='H-32A-WP06 - Debt Service'!H$24,'H-32A-WP06 - Debt Service'!H$27/12,0)),"-")</f>
        <v>0</v>
      </c>
      <c r="K205" s="269">
        <f>IFERROR(IF(-SUM(K$20:K204)+K$15&lt;0.000001,0,IF($C205&gt;='H-32A-WP06 - Debt Service'!I$24,'H-32A-WP06 - Debt Service'!I$27/12,0)),"-")</f>
        <v>0</v>
      </c>
      <c r="L205" s="269">
        <f>IFERROR(IF(-SUM(L$20:L204)+L$15&lt;0.000001,0,IF($C205&gt;='H-32A-WP06 - Debt Service'!J$24,'H-32A-WP06 - Debt Service'!J$27/12,0)),"-")</f>
        <v>0</v>
      </c>
      <c r="M205" s="269">
        <f>IFERROR(IF(-SUM(M$20:M204)+M$15&lt;0.000001,0,IF($C205&gt;='H-32A-WP06 - Debt Service'!L$24,'H-32A-WP06 - Debt Service'!L$27/12,0)),"-")</f>
        <v>0</v>
      </c>
      <c r="N205" s="269">
        <v>0</v>
      </c>
      <c r="O205" s="269">
        <v>0</v>
      </c>
      <c r="P205" s="269">
        <v>0</v>
      </c>
      <c r="Q205" s="269">
        <f>IFERROR(IF(-SUM(Q$20:Q204)+Q$15&lt;0.000001,0,IF($C205&gt;='H-32A-WP06 - Debt Service'!#REF!,'H-32A-WP06 - Debt Service'!#REF!/12,0)),"-")</f>
        <v>0</v>
      </c>
      <c r="R205" s="269"/>
      <c r="S205" s="269"/>
      <c r="T205" s="269"/>
      <c r="U205" s="269"/>
      <c r="V205" s="269"/>
      <c r="X205" s="260">
        <f t="shared" si="13"/>
        <v>2038</v>
      </c>
      <c r="Y205" s="281">
        <f t="shared" si="15"/>
        <v>50557</v>
      </c>
      <c r="Z205" s="281"/>
      <c r="AA205" s="269">
        <f>IFERROR(IF(-SUM(AA$20:AA204)+AA$15&lt;0.000001,0,IF($C205&gt;='H-32A-WP06 - Debt Service'!X$24,'H-32A-WP06 - Debt Service'!X$27/12,0)),"-")</f>
        <v>0</v>
      </c>
      <c r="AB205" s="269">
        <f>IFERROR(IF(-SUM(AB$20:AB204)+AB$15&lt;0.000001,0,IF($C205&gt;='H-32A-WP06 - Debt Service'!Y$24,'H-32A-WP06 - Debt Service'!Y$27/12,0)),"-")</f>
        <v>0</v>
      </c>
      <c r="AC205" s="269">
        <f>IFERROR(IF(-SUM(AC$20:AC204)+AC$15&lt;0.000001,0,IF($C205&gt;='H-32A-WP06 - Debt Service'!Z$24,'H-32A-WP06 - Debt Service'!Z$27/12,0)),"-")</f>
        <v>0</v>
      </c>
      <c r="AD205" s="269">
        <f>IFERROR(IF(-SUM(AD$20:AD204)+AD$15&lt;0.000001,0,IF($C205&gt;='H-32A-WP06 - Debt Service'!AA$24,'H-32A-WP06 - Debt Service'!AA$27/12,0)),"-")</f>
        <v>0</v>
      </c>
      <c r="AE205" s="269">
        <f>IFERROR(IF(-SUM(AE$20:AE204)+AE$15&lt;0.000001,0,IF($C205&gt;='H-32A-WP06 - Debt Service'!AB$24,'H-32A-WP06 - Debt Service'!AB$27/12,0)),"-")</f>
        <v>0</v>
      </c>
      <c r="AF205" s="269">
        <f>IFERROR(IF(-SUM(AF$20:AF204)+AF$15&lt;0.000001,0,IF($C205&gt;='H-32A-WP06 - Debt Service'!AC$24,'H-32A-WP06 - Debt Service'!AC$27/12,0)),"-")</f>
        <v>0</v>
      </c>
      <c r="AG205" s="269">
        <f>IFERROR(IF(-SUM(AG$20:AG204)+AG$15&lt;0.000001,0,IF($C205&gt;='H-32A-WP06 - Debt Service'!AD$24,'H-32A-WP06 - Debt Service'!AD$27/12,0)),"-")</f>
        <v>0</v>
      </c>
      <c r="AH205" s="269">
        <f>IFERROR(IF(-SUM(AH$20:AH204)+AH$15&lt;0.000001,0,IF($C205&gt;='H-32A-WP06 - Debt Service'!AE$24,'H-32A-WP06 - Debt Service'!AE$27/12,0)),"-")</f>
        <v>0</v>
      </c>
      <c r="AI205" s="269">
        <f>IFERROR(IF(-SUM(AI$20:AI204)+AI$15&lt;0.000001,0,IF($C205&gt;='H-32A-WP06 - Debt Service'!AF$24,'H-32A-WP06 - Debt Service'!AF$27/12,0)),"-")</f>
        <v>0</v>
      </c>
      <c r="AJ205" s="269">
        <f>IFERROR(IF(-SUM(AJ$20:AJ204)+AJ$15&lt;0.000001,0,IF($C205&gt;='H-32A-WP06 - Debt Service'!AG$24,'H-32A-WP06 - Debt Service'!AG$27/12,0)),"-")</f>
        <v>0</v>
      </c>
    </row>
    <row r="206" spans="2:36" hidden="1">
      <c r="B206" s="260">
        <f t="shared" si="12"/>
        <v>2038</v>
      </c>
      <c r="C206" s="281">
        <f t="shared" si="14"/>
        <v>50587</v>
      </c>
      <c r="D206" s="281"/>
      <c r="E206" s="269">
        <f>IFERROR(IF(-SUM(E$20:E205)+E$15&lt;0.000001,0,IF($C206&gt;='H-32A-WP06 - Debt Service'!C$24,'H-32A-WP06 - Debt Service'!C$27/12,0)),"-")</f>
        <v>0</v>
      </c>
      <c r="F206" s="269">
        <f>IFERROR(IF(-SUM(F$20:F205)+F$15&lt;0.000001,0,IF($C206&gt;='H-32A-WP06 - Debt Service'!D$24,'H-32A-WP06 - Debt Service'!D$27/12,0)),"-")</f>
        <v>0</v>
      </c>
      <c r="G206" s="269">
        <f>IFERROR(IF(-SUM(G$20:G205)+G$15&lt;0.000001,0,IF($C206&gt;='H-32A-WP06 - Debt Service'!E$24,'H-32A-WP06 - Debt Service'!E$27/12,0)),"-")</f>
        <v>0</v>
      </c>
      <c r="H206" s="269">
        <f>IFERROR(IF(-SUM(H$20:H205)+H$15&lt;0.000001,0,IF($C206&gt;='H-32A-WP06 - Debt Service'!F$24,'H-32A-WP06 - Debt Service'!F$27/12,0)),"-")</f>
        <v>0</v>
      </c>
      <c r="I206" s="269">
        <f>IFERROR(IF(-SUM(I$20:I205)+I$15&lt;0.000001,0,IF($C206&gt;='H-32A-WP06 - Debt Service'!G$24,'H-32A-WP06 - Debt Service'!#REF!/12,0)),"-")</f>
        <v>0</v>
      </c>
      <c r="J206" s="269">
        <f>IFERROR(IF(-SUM(J$20:J205)+J$15&lt;0.000001,0,IF($C206&gt;='H-32A-WP06 - Debt Service'!H$24,'H-32A-WP06 - Debt Service'!H$27/12,0)),"-")</f>
        <v>0</v>
      </c>
      <c r="K206" s="269">
        <f>IFERROR(IF(-SUM(K$20:K205)+K$15&lt;0.000001,0,IF($C206&gt;='H-32A-WP06 - Debt Service'!I$24,'H-32A-WP06 - Debt Service'!I$27/12,0)),"-")</f>
        <v>0</v>
      </c>
      <c r="L206" s="269">
        <f>IFERROR(IF(-SUM(L$20:L205)+L$15&lt;0.000001,0,IF($C206&gt;='H-32A-WP06 - Debt Service'!J$24,'H-32A-WP06 - Debt Service'!J$27/12,0)),"-")</f>
        <v>0</v>
      </c>
      <c r="M206" s="269">
        <f>IFERROR(IF(-SUM(M$20:M205)+M$15&lt;0.000001,0,IF($C206&gt;='H-32A-WP06 - Debt Service'!L$24,'H-32A-WP06 - Debt Service'!L$27/12,0)),"-")</f>
        <v>0</v>
      </c>
      <c r="N206" s="269">
        <v>0</v>
      </c>
      <c r="O206" s="269">
        <v>0</v>
      </c>
      <c r="P206" s="269">
        <v>0</v>
      </c>
      <c r="Q206" s="269">
        <f>IFERROR(IF(-SUM(Q$20:Q205)+Q$15&lt;0.000001,0,IF($C206&gt;='H-32A-WP06 - Debt Service'!#REF!,'H-32A-WP06 - Debt Service'!#REF!/12,0)),"-")</f>
        <v>0</v>
      </c>
      <c r="R206" s="269"/>
      <c r="S206" s="269"/>
      <c r="T206" s="269"/>
      <c r="U206" s="269"/>
      <c r="V206" s="269"/>
      <c r="X206" s="260">
        <f t="shared" si="13"/>
        <v>2038</v>
      </c>
      <c r="Y206" s="281">
        <f t="shared" si="15"/>
        <v>50587</v>
      </c>
      <c r="Z206" s="281"/>
      <c r="AA206" s="269">
        <f>IFERROR(IF(-SUM(AA$20:AA205)+AA$15&lt;0.000001,0,IF($C206&gt;='H-32A-WP06 - Debt Service'!X$24,'H-32A-WP06 - Debt Service'!X$27/12,0)),"-")</f>
        <v>0</v>
      </c>
      <c r="AB206" s="269">
        <f>IFERROR(IF(-SUM(AB$20:AB205)+AB$15&lt;0.000001,0,IF($C206&gt;='H-32A-WP06 - Debt Service'!Y$24,'H-32A-WP06 - Debt Service'!Y$27/12,0)),"-")</f>
        <v>0</v>
      </c>
      <c r="AC206" s="269">
        <f>IFERROR(IF(-SUM(AC$20:AC205)+AC$15&lt;0.000001,0,IF($C206&gt;='H-32A-WP06 - Debt Service'!Z$24,'H-32A-WP06 - Debt Service'!Z$27/12,0)),"-")</f>
        <v>0</v>
      </c>
      <c r="AD206" s="269">
        <f>IFERROR(IF(-SUM(AD$20:AD205)+AD$15&lt;0.000001,0,IF($C206&gt;='H-32A-WP06 - Debt Service'!AA$24,'H-32A-WP06 - Debt Service'!AA$27/12,0)),"-")</f>
        <v>0</v>
      </c>
      <c r="AE206" s="269">
        <f>IFERROR(IF(-SUM(AE$20:AE205)+AE$15&lt;0.000001,0,IF($C206&gt;='H-32A-WP06 - Debt Service'!AB$24,'H-32A-WP06 - Debt Service'!AB$27/12,0)),"-")</f>
        <v>0</v>
      </c>
      <c r="AF206" s="269">
        <f>IFERROR(IF(-SUM(AF$20:AF205)+AF$15&lt;0.000001,0,IF($C206&gt;='H-32A-WP06 - Debt Service'!AC$24,'H-32A-WP06 - Debt Service'!AC$27/12,0)),"-")</f>
        <v>0</v>
      </c>
      <c r="AG206" s="269">
        <f>IFERROR(IF(-SUM(AG$20:AG205)+AG$15&lt;0.000001,0,IF($C206&gt;='H-32A-WP06 - Debt Service'!AD$24,'H-32A-WP06 - Debt Service'!AD$27/12,0)),"-")</f>
        <v>0</v>
      </c>
      <c r="AH206" s="269">
        <f>IFERROR(IF(-SUM(AH$20:AH205)+AH$15&lt;0.000001,0,IF($C206&gt;='H-32A-WP06 - Debt Service'!AE$24,'H-32A-WP06 - Debt Service'!AE$27/12,0)),"-")</f>
        <v>0</v>
      </c>
      <c r="AI206" s="269">
        <f>IFERROR(IF(-SUM(AI$20:AI205)+AI$15&lt;0.000001,0,IF($C206&gt;='H-32A-WP06 - Debt Service'!AF$24,'H-32A-WP06 - Debt Service'!AF$27/12,0)),"-")</f>
        <v>0</v>
      </c>
      <c r="AJ206" s="269">
        <f>IFERROR(IF(-SUM(AJ$20:AJ205)+AJ$15&lt;0.000001,0,IF($C206&gt;='H-32A-WP06 - Debt Service'!AG$24,'H-32A-WP06 - Debt Service'!AG$27/12,0)),"-")</f>
        <v>0</v>
      </c>
    </row>
    <row r="207" spans="2:36" hidden="1">
      <c r="B207" s="260">
        <f t="shared" si="12"/>
        <v>2038</v>
      </c>
      <c r="C207" s="281">
        <f t="shared" si="14"/>
        <v>50618</v>
      </c>
      <c r="D207" s="281"/>
      <c r="E207" s="269">
        <f>IFERROR(IF(-SUM(E$20:E206)+E$15&lt;0.000001,0,IF($C207&gt;='H-32A-WP06 - Debt Service'!C$24,'H-32A-WP06 - Debt Service'!C$27/12,0)),"-")</f>
        <v>0</v>
      </c>
      <c r="F207" s="269">
        <f>IFERROR(IF(-SUM(F$20:F206)+F$15&lt;0.000001,0,IF($C207&gt;='H-32A-WP06 - Debt Service'!D$24,'H-32A-WP06 - Debt Service'!D$27/12,0)),"-")</f>
        <v>0</v>
      </c>
      <c r="G207" s="269">
        <f>IFERROR(IF(-SUM(G$20:G206)+G$15&lt;0.000001,0,IF($C207&gt;='H-32A-WP06 - Debt Service'!E$24,'H-32A-WP06 - Debt Service'!E$27/12,0)),"-")</f>
        <v>0</v>
      </c>
      <c r="H207" s="269">
        <f>IFERROR(IF(-SUM(H$20:H206)+H$15&lt;0.000001,0,IF($C207&gt;='H-32A-WP06 - Debt Service'!F$24,'H-32A-WP06 - Debt Service'!F$27/12,0)),"-")</f>
        <v>0</v>
      </c>
      <c r="I207" s="269">
        <f>IFERROR(IF(-SUM(I$20:I206)+I$15&lt;0.000001,0,IF($C207&gt;='H-32A-WP06 - Debt Service'!G$24,'H-32A-WP06 - Debt Service'!#REF!/12,0)),"-")</f>
        <v>0</v>
      </c>
      <c r="J207" s="269">
        <f>IFERROR(IF(-SUM(J$20:J206)+J$15&lt;0.000001,0,IF($C207&gt;='H-32A-WP06 - Debt Service'!H$24,'H-32A-WP06 - Debt Service'!H$27/12,0)),"-")</f>
        <v>0</v>
      </c>
      <c r="K207" s="269">
        <f>IFERROR(IF(-SUM(K$20:K206)+K$15&lt;0.000001,0,IF($C207&gt;='H-32A-WP06 - Debt Service'!I$24,'H-32A-WP06 - Debt Service'!I$27/12,0)),"-")</f>
        <v>0</v>
      </c>
      <c r="L207" s="269">
        <f>IFERROR(IF(-SUM(L$20:L206)+L$15&lt;0.000001,0,IF($C207&gt;='H-32A-WP06 - Debt Service'!J$24,'H-32A-WP06 - Debt Service'!J$27/12,0)),"-")</f>
        <v>0</v>
      </c>
      <c r="M207" s="269">
        <f>IFERROR(IF(-SUM(M$20:M206)+M$15&lt;0.000001,0,IF($C207&gt;='H-32A-WP06 - Debt Service'!L$24,'H-32A-WP06 - Debt Service'!L$27/12,0)),"-")</f>
        <v>0</v>
      </c>
      <c r="N207" s="269">
        <v>0</v>
      </c>
      <c r="O207" s="269">
        <v>0</v>
      </c>
      <c r="P207" s="269">
        <v>0</v>
      </c>
      <c r="Q207" s="269">
        <f>IFERROR(IF(-SUM(Q$20:Q206)+Q$15&lt;0.000001,0,IF($C207&gt;='H-32A-WP06 - Debt Service'!#REF!,'H-32A-WP06 - Debt Service'!#REF!/12,0)),"-")</f>
        <v>0</v>
      </c>
      <c r="R207" s="269"/>
      <c r="S207" s="269"/>
      <c r="T207" s="269"/>
      <c r="U207" s="269"/>
      <c r="V207" s="269"/>
      <c r="X207" s="260">
        <f t="shared" si="13"/>
        <v>2038</v>
      </c>
      <c r="Y207" s="281">
        <f t="shared" si="15"/>
        <v>50618</v>
      </c>
      <c r="Z207" s="281"/>
      <c r="AA207" s="269">
        <f>IFERROR(IF(-SUM(AA$20:AA206)+AA$15&lt;0.000001,0,IF($C207&gt;='H-32A-WP06 - Debt Service'!X$24,'H-32A-WP06 - Debt Service'!X$27/12,0)),"-")</f>
        <v>0</v>
      </c>
      <c r="AB207" s="269">
        <f>IFERROR(IF(-SUM(AB$20:AB206)+AB$15&lt;0.000001,0,IF($C207&gt;='H-32A-WP06 - Debt Service'!Y$24,'H-32A-WP06 - Debt Service'!Y$27/12,0)),"-")</f>
        <v>0</v>
      </c>
      <c r="AC207" s="269">
        <f>IFERROR(IF(-SUM(AC$20:AC206)+AC$15&lt;0.000001,0,IF($C207&gt;='H-32A-WP06 - Debt Service'!Z$24,'H-32A-WP06 - Debt Service'!Z$27/12,0)),"-")</f>
        <v>0</v>
      </c>
      <c r="AD207" s="269">
        <f>IFERROR(IF(-SUM(AD$20:AD206)+AD$15&lt;0.000001,0,IF($C207&gt;='H-32A-WP06 - Debt Service'!AA$24,'H-32A-WP06 - Debt Service'!AA$27/12,0)),"-")</f>
        <v>0</v>
      </c>
      <c r="AE207" s="269">
        <f>IFERROR(IF(-SUM(AE$20:AE206)+AE$15&lt;0.000001,0,IF($C207&gt;='H-32A-WP06 - Debt Service'!AB$24,'H-32A-WP06 - Debt Service'!AB$27/12,0)),"-")</f>
        <v>0</v>
      </c>
      <c r="AF207" s="269">
        <f>IFERROR(IF(-SUM(AF$20:AF206)+AF$15&lt;0.000001,0,IF($C207&gt;='H-32A-WP06 - Debt Service'!AC$24,'H-32A-WP06 - Debt Service'!AC$27/12,0)),"-")</f>
        <v>0</v>
      </c>
      <c r="AG207" s="269">
        <f>IFERROR(IF(-SUM(AG$20:AG206)+AG$15&lt;0.000001,0,IF($C207&gt;='H-32A-WP06 - Debt Service'!AD$24,'H-32A-WP06 - Debt Service'!AD$27/12,0)),"-")</f>
        <v>0</v>
      </c>
      <c r="AH207" s="269">
        <f>IFERROR(IF(-SUM(AH$20:AH206)+AH$15&lt;0.000001,0,IF($C207&gt;='H-32A-WP06 - Debt Service'!AE$24,'H-32A-WP06 - Debt Service'!AE$27/12,0)),"-")</f>
        <v>0</v>
      </c>
      <c r="AI207" s="269">
        <f>IFERROR(IF(-SUM(AI$20:AI206)+AI$15&lt;0.000001,0,IF($C207&gt;='H-32A-WP06 - Debt Service'!AF$24,'H-32A-WP06 - Debt Service'!AF$27/12,0)),"-")</f>
        <v>0</v>
      </c>
      <c r="AJ207" s="269">
        <f>IFERROR(IF(-SUM(AJ$20:AJ206)+AJ$15&lt;0.000001,0,IF($C207&gt;='H-32A-WP06 - Debt Service'!AG$24,'H-32A-WP06 - Debt Service'!AG$27/12,0)),"-")</f>
        <v>0</v>
      </c>
    </row>
    <row r="208" spans="2:36" hidden="1">
      <c r="B208" s="260">
        <f t="shared" si="12"/>
        <v>2038</v>
      </c>
      <c r="C208" s="281">
        <f t="shared" si="14"/>
        <v>50649</v>
      </c>
      <c r="D208" s="281"/>
      <c r="E208" s="269">
        <f>IFERROR(IF(-SUM(E$20:E207)+E$15&lt;0.000001,0,IF($C208&gt;='H-32A-WP06 - Debt Service'!C$24,'H-32A-WP06 - Debt Service'!C$27/12,0)),"-")</f>
        <v>0</v>
      </c>
      <c r="F208" s="269">
        <f>IFERROR(IF(-SUM(F$20:F207)+F$15&lt;0.000001,0,IF($C208&gt;='H-32A-WP06 - Debt Service'!D$24,'H-32A-WP06 - Debt Service'!D$27/12,0)),"-")</f>
        <v>0</v>
      </c>
      <c r="G208" s="269">
        <f>IFERROR(IF(-SUM(G$20:G207)+G$15&lt;0.000001,0,IF($C208&gt;='H-32A-WP06 - Debt Service'!E$24,'H-32A-WP06 - Debt Service'!E$27/12,0)),"-")</f>
        <v>0</v>
      </c>
      <c r="H208" s="269">
        <f>IFERROR(IF(-SUM(H$20:H207)+H$15&lt;0.000001,0,IF($C208&gt;='H-32A-WP06 - Debt Service'!F$24,'H-32A-WP06 - Debt Service'!F$27/12,0)),"-")</f>
        <v>0</v>
      </c>
      <c r="I208" s="269">
        <f>IFERROR(IF(-SUM(I$20:I207)+I$15&lt;0.000001,0,IF($C208&gt;='H-32A-WP06 - Debt Service'!G$24,'H-32A-WP06 - Debt Service'!#REF!/12,0)),"-")</f>
        <v>0</v>
      </c>
      <c r="J208" s="269">
        <f>IFERROR(IF(-SUM(J$20:J207)+J$15&lt;0.000001,0,IF($C208&gt;='H-32A-WP06 - Debt Service'!H$24,'H-32A-WP06 - Debt Service'!H$27/12,0)),"-")</f>
        <v>0</v>
      </c>
      <c r="K208" s="269">
        <f>IFERROR(IF(-SUM(K$20:K207)+K$15&lt;0.000001,0,IF($C208&gt;='H-32A-WP06 - Debt Service'!I$24,'H-32A-WP06 - Debt Service'!I$27/12,0)),"-")</f>
        <v>0</v>
      </c>
      <c r="L208" s="269">
        <f>IFERROR(IF(-SUM(L$20:L207)+L$15&lt;0.000001,0,IF($C208&gt;='H-32A-WP06 - Debt Service'!J$24,'H-32A-WP06 - Debt Service'!J$27/12,0)),"-")</f>
        <v>0</v>
      </c>
      <c r="M208" s="269">
        <f>IFERROR(IF(-SUM(M$20:M207)+M$15&lt;0.000001,0,IF($C208&gt;='H-32A-WP06 - Debt Service'!L$24,'H-32A-WP06 - Debt Service'!L$27/12,0)),"-")</f>
        <v>0</v>
      </c>
      <c r="N208" s="269">
        <v>0</v>
      </c>
      <c r="O208" s="269">
        <v>0</v>
      </c>
      <c r="P208" s="269">
        <v>0</v>
      </c>
      <c r="Q208" s="269">
        <f>IFERROR(IF(-SUM(Q$20:Q207)+Q$15&lt;0.000001,0,IF($C208&gt;='H-32A-WP06 - Debt Service'!#REF!,'H-32A-WP06 - Debt Service'!#REF!/12,0)),"-")</f>
        <v>0</v>
      </c>
      <c r="R208" s="269"/>
      <c r="S208" s="269"/>
      <c r="T208" s="269"/>
      <c r="U208" s="269"/>
      <c r="V208" s="269"/>
      <c r="X208" s="260">
        <f t="shared" si="13"/>
        <v>2038</v>
      </c>
      <c r="Y208" s="281">
        <f t="shared" si="15"/>
        <v>50649</v>
      </c>
      <c r="Z208" s="281"/>
      <c r="AA208" s="269">
        <f>IFERROR(IF(-SUM(AA$20:AA207)+AA$15&lt;0.000001,0,IF($C208&gt;='H-32A-WP06 - Debt Service'!X$24,'H-32A-WP06 - Debt Service'!X$27/12,0)),"-")</f>
        <v>0</v>
      </c>
      <c r="AB208" s="269">
        <f>IFERROR(IF(-SUM(AB$20:AB207)+AB$15&lt;0.000001,0,IF($C208&gt;='H-32A-WP06 - Debt Service'!Y$24,'H-32A-WP06 - Debt Service'!Y$27/12,0)),"-")</f>
        <v>0</v>
      </c>
      <c r="AC208" s="269">
        <f>IFERROR(IF(-SUM(AC$20:AC207)+AC$15&lt;0.000001,0,IF($C208&gt;='H-32A-WP06 - Debt Service'!Z$24,'H-32A-WP06 - Debt Service'!Z$27/12,0)),"-")</f>
        <v>0</v>
      </c>
      <c r="AD208" s="269">
        <f>IFERROR(IF(-SUM(AD$20:AD207)+AD$15&lt;0.000001,0,IF($C208&gt;='H-32A-WP06 - Debt Service'!AA$24,'H-32A-WP06 - Debt Service'!AA$27/12,0)),"-")</f>
        <v>0</v>
      </c>
      <c r="AE208" s="269">
        <f>IFERROR(IF(-SUM(AE$20:AE207)+AE$15&lt;0.000001,0,IF($C208&gt;='H-32A-WP06 - Debt Service'!AB$24,'H-32A-WP06 - Debt Service'!AB$27/12,0)),"-")</f>
        <v>0</v>
      </c>
      <c r="AF208" s="269">
        <f>IFERROR(IF(-SUM(AF$20:AF207)+AF$15&lt;0.000001,0,IF($C208&gt;='H-32A-WP06 - Debt Service'!AC$24,'H-32A-WP06 - Debt Service'!AC$27/12,0)),"-")</f>
        <v>0</v>
      </c>
      <c r="AG208" s="269">
        <f>IFERROR(IF(-SUM(AG$20:AG207)+AG$15&lt;0.000001,0,IF($C208&gt;='H-32A-WP06 - Debt Service'!AD$24,'H-32A-WP06 - Debt Service'!AD$27/12,0)),"-")</f>
        <v>0</v>
      </c>
      <c r="AH208" s="269">
        <f>IFERROR(IF(-SUM(AH$20:AH207)+AH$15&lt;0.000001,0,IF($C208&gt;='H-32A-WP06 - Debt Service'!AE$24,'H-32A-WP06 - Debt Service'!AE$27/12,0)),"-")</f>
        <v>0</v>
      </c>
      <c r="AI208" s="269">
        <f>IFERROR(IF(-SUM(AI$20:AI207)+AI$15&lt;0.000001,0,IF($C208&gt;='H-32A-WP06 - Debt Service'!AF$24,'H-32A-WP06 - Debt Service'!AF$27/12,0)),"-")</f>
        <v>0</v>
      </c>
      <c r="AJ208" s="269">
        <f>IFERROR(IF(-SUM(AJ$20:AJ207)+AJ$15&lt;0.000001,0,IF($C208&gt;='H-32A-WP06 - Debt Service'!AG$24,'H-32A-WP06 - Debt Service'!AG$27/12,0)),"-")</f>
        <v>0</v>
      </c>
    </row>
    <row r="209" spans="2:36" hidden="1">
      <c r="B209" s="260">
        <f t="shared" si="12"/>
        <v>2038</v>
      </c>
      <c r="C209" s="281">
        <f t="shared" si="14"/>
        <v>50679</v>
      </c>
      <c r="D209" s="281"/>
      <c r="E209" s="269">
        <f>IFERROR(IF(-SUM(E$20:E208)+E$15&lt;0.000001,0,IF($C209&gt;='H-32A-WP06 - Debt Service'!C$24,'H-32A-WP06 - Debt Service'!C$27/12,0)),"-")</f>
        <v>0</v>
      </c>
      <c r="F209" s="269">
        <f>IFERROR(IF(-SUM(F$20:F208)+F$15&lt;0.000001,0,IF($C209&gt;='H-32A-WP06 - Debt Service'!D$24,'H-32A-WP06 - Debt Service'!D$27/12,0)),"-")</f>
        <v>0</v>
      </c>
      <c r="G209" s="269">
        <f>IFERROR(IF(-SUM(G$20:G208)+G$15&lt;0.000001,0,IF($C209&gt;='H-32A-WP06 - Debt Service'!E$24,'H-32A-WP06 - Debt Service'!E$27/12,0)),"-")</f>
        <v>0</v>
      </c>
      <c r="H209" s="269">
        <f>IFERROR(IF(-SUM(H$20:H208)+H$15&lt;0.000001,0,IF($C209&gt;='H-32A-WP06 - Debt Service'!F$24,'H-32A-WP06 - Debt Service'!F$27/12,0)),"-")</f>
        <v>0</v>
      </c>
      <c r="I209" s="269">
        <f>IFERROR(IF(-SUM(I$20:I208)+I$15&lt;0.000001,0,IF($C209&gt;='H-32A-WP06 - Debt Service'!G$24,'H-32A-WP06 - Debt Service'!#REF!/12,0)),"-")</f>
        <v>0</v>
      </c>
      <c r="J209" s="269">
        <f>IFERROR(IF(-SUM(J$20:J208)+J$15&lt;0.000001,0,IF($C209&gt;='H-32A-WP06 - Debt Service'!H$24,'H-32A-WP06 - Debt Service'!H$27/12,0)),"-")</f>
        <v>0</v>
      </c>
      <c r="K209" s="269">
        <f>IFERROR(IF(-SUM(K$20:K208)+K$15&lt;0.000001,0,IF($C209&gt;='H-32A-WP06 - Debt Service'!I$24,'H-32A-WP06 - Debt Service'!I$27/12,0)),"-")</f>
        <v>0</v>
      </c>
      <c r="L209" s="269">
        <f>IFERROR(IF(-SUM(L$20:L208)+L$15&lt;0.000001,0,IF($C209&gt;='H-32A-WP06 - Debt Service'!J$24,'H-32A-WP06 - Debt Service'!J$27/12,0)),"-")</f>
        <v>0</v>
      </c>
      <c r="M209" s="269">
        <f>IFERROR(IF(-SUM(M$20:M208)+M$15&lt;0.000001,0,IF($C209&gt;='H-32A-WP06 - Debt Service'!L$24,'H-32A-WP06 - Debt Service'!L$27/12,0)),"-")</f>
        <v>0</v>
      </c>
      <c r="N209" s="269">
        <v>0</v>
      </c>
      <c r="O209" s="269">
        <v>0</v>
      </c>
      <c r="P209" s="269">
        <v>0</v>
      </c>
      <c r="Q209" s="269">
        <f>IFERROR(IF(-SUM(Q$20:Q208)+Q$15&lt;0.000001,0,IF($C209&gt;='H-32A-WP06 - Debt Service'!#REF!,'H-32A-WP06 - Debt Service'!#REF!/12,0)),"-")</f>
        <v>0</v>
      </c>
      <c r="R209" s="269"/>
      <c r="S209" s="269"/>
      <c r="T209" s="269"/>
      <c r="U209" s="269"/>
      <c r="V209" s="269"/>
      <c r="X209" s="260">
        <f t="shared" si="13"/>
        <v>2038</v>
      </c>
      <c r="Y209" s="281">
        <f t="shared" si="15"/>
        <v>50679</v>
      </c>
      <c r="Z209" s="281"/>
      <c r="AA209" s="269">
        <f>IFERROR(IF(-SUM(AA$20:AA208)+AA$15&lt;0.000001,0,IF($C209&gt;='H-32A-WP06 - Debt Service'!X$24,'H-32A-WP06 - Debt Service'!X$27/12,0)),"-")</f>
        <v>0</v>
      </c>
      <c r="AB209" s="269">
        <f>IFERROR(IF(-SUM(AB$20:AB208)+AB$15&lt;0.000001,0,IF($C209&gt;='H-32A-WP06 - Debt Service'!Y$24,'H-32A-WP06 - Debt Service'!Y$27/12,0)),"-")</f>
        <v>0</v>
      </c>
      <c r="AC209" s="269">
        <f>IFERROR(IF(-SUM(AC$20:AC208)+AC$15&lt;0.000001,0,IF($C209&gt;='H-32A-WP06 - Debt Service'!Z$24,'H-32A-WP06 - Debt Service'!Z$27/12,0)),"-")</f>
        <v>0</v>
      </c>
      <c r="AD209" s="269">
        <f>IFERROR(IF(-SUM(AD$20:AD208)+AD$15&lt;0.000001,0,IF($C209&gt;='H-32A-WP06 - Debt Service'!AA$24,'H-32A-WP06 - Debt Service'!AA$27/12,0)),"-")</f>
        <v>0</v>
      </c>
      <c r="AE209" s="269">
        <f>IFERROR(IF(-SUM(AE$20:AE208)+AE$15&lt;0.000001,0,IF($C209&gt;='H-32A-WP06 - Debt Service'!AB$24,'H-32A-WP06 - Debt Service'!AB$27/12,0)),"-")</f>
        <v>0</v>
      </c>
      <c r="AF209" s="269">
        <f>IFERROR(IF(-SUM(AF$20:AF208)+AF$15&lt;0.000001,0,IF($C209&gt;='H-32A-WP06 - Debt Service'!AC$24,'H-32A-WP06 - Debt Service'!AC$27/12,0)),"-")</f>
        <v>0</v>
      </c>
      <c r="AG209" s="269">
        <f>IFERROR(IF(-SUM(AG$20:AG208)+AG$15&lt;0.000001,0,IF($C209&gt;='H-32A-WP06 - Debt Service'!AD$24,'H-32A-WP06 - Debt Service'!AD$27/12,0)),"-")</f>
        <v>0</v>
      </c>
      <c r="AH209" s="269">
        <f>IFERROR(IF(-SUM(AH$20:AH208)+AH$15&lt;0.000001,0,IF($C209&gt;='H-32A-WP06 - Debt Service'!AE$24,'H-32A-WP06 - Debt Service'!AE$27/12,0)),"-")</f>
        <v>0</v>
      </c>
      <c r="AI209" s="269">
        <f>IFERROR(IF(-SUM(AI$20:AI208)+AI$15&lt;0.000001,0,IF($C209&gt;='H-32A-WP06 - Debt Service'!AF$24,'H-32A-WP06 - Debt Service'!AF$27/12,0)),"-")</f>
        <v>0</v>
      </c>
      <c r="AJ209" s="269">
        <f>IFERROR(IF(-SUM(AJ$20:AJ208)+AJ$15&lt;0.000001,0,IF($C209&gt;='H-32A-WP06 - Debt Service'!AG$24,'H-32A-WP06 - Debt Service'!AG$27/12,0)),"-")</f>
        <v>0</v>
      </c>
    </row>
    <row r="210" spans="2:36" hidden="1">
      <c r="B210" s="260">
        <f t="shared" si="12"/>
        <v>2038</v>
      </c>
      <c r="C210" s="281">
        <f t="shared" si="14"/>
        <v>50710</v>
      </c>
      <c r="D210" s="281"/>
      <c r="E210" s="269">
        <f>IFERROR(IF(-SUM(E$20:E209)+E$15&lt;0.000001,0,IF($C210&gt;='H-32A-WP06 - Debt Service'!C$24,'H-32A-WP06 - Debt Service'!C$27/12,0)),"-")</f>
        <v>0</v>
      </c>
      <c r="F210" s="269">
        <f>IFERROR(IF(-SUM(F$20:F209)+F$15&lt;0.000001,0,IF($C210&gt;='H-32A-WP06 - Debt Service'!D$24,'H-32A-WP06 - Debt Service'!D$27/12,0)),"-")</f>
        <v>0</v>
      </c>
      <c r="G210" s="269">
        <f>IFERROR(IF(-SUM(G$20:G209)+G$15&lt;0.000001,0,IF($C210&gt;='H-32A-WP06 - Debt Service'!E$24,'H-32A-WP06 - Debt Service'!E$27/12,0)),"-")</f>
        <v>0</v>
      </c>
      <c r="H210" s="269">
        <f>IFERROR(IF(-SUM(H$20:H209)+H$15&lt;0.000001,0,IF($C210&gt;='H-32A-WP06 - Debt Service'!F$24,'H-32A-WP06 - Debt Service'!F$27/12,0)),"-")</f>
        <v>0</v>
      </c>
      <c r="I210" s="269">
        <f>IFERROR(IF(-SUM(I$20:I209)+I$15&lt;0.000001,0,IF($C210&gt;='H-32A-WP06 - Debt Service'!G$24,'H-32A-WP06 - Debt Service'!#REF!/12,0)),"-")</f>
        <v>0</v>
      </c>
      <c r="J210" s="269">
        <f>IFERROR(IF(-SUM(J$20:J209)+J$15&lt;0.000001,0,IF($C210&gt;='H-32A-WP06 - Debt Service'!H$24,'H-32A-WP06 - Debt Service'!H$27/12,0)),"-")</f>
        <v>0</v>
      </c>
      <c r="K210" s="269">
        <f>IFERROR(IF(-SUM(K$20:K209)+K$15&lt;0.000001,0,IF($C210&gt;='H-32A-WP06 - Debt Service'!I$24,'H-32A-WP06 - Debt Service'!I$27/12,0)),"-")</f>
        <v>0</v>
      </c>
      <c r="L210" s="269">
        <f>IFERROR(IF(-SUM(L$20:L209)+L$15&lt;0.000001,0,IF($C210&gt;='H-32A-WP06 - Debt Service'!J$24,'H-32A-WP06 - Debt Service'!J$27/12,0)),"-")</f>
        <v>0</v>
      </c>
      <c r="M210" s="269">
        <f>IFERROR(IF(-SUM(M$20:M209)+M$15&lt;0.000001,0,IF($C210&gt;='H-32A-WP06 - Debt Service'!L$24,'H-32A-WP06 - Debt Service'!L$27/12,0)),"-")</f>
        <v>0</v>
      </c>
      <c r="N210" s="269">
        <v>0</v>
      </c>
      <c r="O210" s="269">
        <v>0</v>
      </c>
      <c r="P210" s="269">
        <v>0</v>
      </c>
      <c r="Q210" s="269">
        <f>IFERROR(IF(-SUM(Q$20:Q209)+Q$15&lt;0.000001,0,IF($C210&gt;='H-32A-WP06 - Debt Service'!#REF!,'H-32A-WP06 - Debt Service'!#REF!/12,0)),"-")</f>
        <v>0</v>
      </c>
      <c r="R210" s="269"/>
      <c r="S210" s="269"/>
      <c r="T210" s="269"/>
      <c r="U210" s="269"/>
      <c r="V210" s="269"/>
      <c r="X210" s="260">
        <f t="shared" si="13"/>
        <v>2038</v>
      </c>
      <c r="Y210" s="281">
        <f t="shared" si="15"/>
        <v>50710</v>
      </c>
      <c r="Z210" s="281"/>
      <c r="AA210" s="269">
        <f>IFERROR(IF(-SUM(AA$20:AA209)+AA$15&lt;0.000001,0,IF($C210&gt;='H-32A-WP06 - Debt Service'!X$24,'H-32A-WP06 - Debt Service'!X$27/12,0)),"-")</f>
        <v>0</v>
      </c>
      <c r="AB210" s="269">
        <f>IFERROR(IF(-SUM(AB$20:AB209)+AB$15&lt;0.000001,0,IF($C210&gt;='H-32A-WP06 - Debt Service'!Y$24,'H-32A-WP06 - Debt Service'!Y$27/12,0)),"-")</f>
        <v>0</v>
      </c>
      <c r="AC210" s="269">
        <f>IFERROR(IF(-SUM(AC$20:AC209)+AC$15&lt;0.000001,0,IF($C210&gt;='H-32A-WP06 - Debt Service'!Z$24,'H-32A-WP06 - Debt Service'!Z$27/12,0)),"-")</f>
        <v>0</v>
      </c>
      <c r="AD210" s="269">
        <f>IFERROR(IF(-SUM(AD$20:AD209)+AD$15&lt;0.000001,0,IF($C210&gt;='H-32A-WP06 - Debt Service'!AA$24,'H-32A-WP06 - Debt Service'!AA$27/12,0)),"-")</f>
        <v>0</v>
      </c>
      <c r="AE210" s="269">
        <f>IFERROR(IF(-SUM(AE$20:AE209)+AE$15&lt;0.000001,0,IF($C210&gt;='H-32A-WP06 - Debt Service'!AB$24,'H-32A-WP06 - Debt Service'!AB$27/12,0)),"-")</f>
        <v>0</v>
      </c>
      <c r="AF210" s="269">
        <f>IFERROR(IF(-SUM(AF$20:AF209)+AF$15&lt;0.000001,0,IF($C210&gt;='H-32A-WP06 - Debt Service'!AC$24,'H-32A-WP06 - Debt Service'!AC$27/12,0)),"-")</f>
        <v>0</v>
      </c>
      <c r="AG210" s="269">
        <f>IFERROR(IF(-SUM(AG$20:AG209)+AG$15&lt;0.000001,0,IF($C210&gt;='H-32A-WP06 - Debt Service'!AD$24,'H-32A-WP06 - Debt Service'!AD$27/12,0)),"-")</f>
        <v>0</v>
      </c>
      <c r="AH210" s="269">
        <f>IFERROR(IF(-SUM(AH$20:AH209)+AH$15&lt;0.000001,0,IF($C210&gt;='H-32A-WP06 - Debt Service'!AE$24,'H-32A-WP06 - Debt Service'!AE$27/12,0)),"-")</f>
        <v>0</v>
      </c>
      <c r="AI210" s="269">
        <f>IFERROR(IF(-SUM(AI$20:AI209)+AI$15&lt;0.000001,0,IF($C210&gt;='H-32A-WP06 - Debt Service'!AF$24,'H-32A-WP06 - Debt Service'!AF$27/12,0)),"-")</f>
        <v>0</v>
      </c>
      <c r="AJ210" s="269">
        <f>IFERROR(IF(-SUM(AJ$20:AJ209)+AJ$15&lt;0.000001,0,IF($C210&gt;='H-32A-WP06 - Debt Service'!AG$24,'H-32A-WP06 - Debt Service'!AG$27/12,0)),"-")</f>
        <v>0</v>
      </c>
    </row>
    <row r="211" spans="2:36" hidden="1">
      <c r="B211" s="260">
        <f t="shared" si="12"/>
        <v>2038</v>
      </c>
      <c r="C211" s="281">
        <f t="shared" si="14"/>
        <v>50740</v>
      </c>
      <c r="D211" s="281"/>
      <c r="E211" s="269">
        <f>IFERROR(IF(-SUM(E$20:E210)+E$15&lt;0.000001,0,IF($C211&gt;='H-32A-WP06 - Debt Service'!C$24,'H-32A-WP06 - Debt Service'!C$27/12,0)),"-")</f>
        <v>0</v>
      </c>
      <c r="F211" s="269">
        <f>IFERROR(IF(-SUM(F$20:F210)+F$15&lt;0.000001,0,IF($C211&gt;='H-32A-WP06 - Debt Service'!D$24,'H-32A-WP06 - Debt Service'!D$27/12,0)),"-")</f>
        <v>0</v>
      </c>
      <c r="G211" s="269">
        <f>IFERROR(IF(-SUM(G$20:G210)+G$15&lt;0.000001,0,IF($C211&gt;='H-32A-WP06 - Debt Service'!E$24,'H-32A-WP06 - Debt Service'!E$27/12,0)),"-")</f>
        <v>0</v>
      </c>
      <c r="H211" s="269">
        <f>IFERROR(IF(-SUM(H$20:H210)+H$15&lt;0.000001,0,IF($C211&gt;='H-32A-WP06 - Debt Service'!F$24,'H-32A-WP06 - Debt Service'!F$27/12,0)),"-")</f>
        <v>0</v>
      </c>
      <c r="I211" s="269">
        <f>IFERROR(IF(-SUM(I$20:I210)+I$15&lt;0.000001,0,IF($C211&gt;='H-32A-WP06 - Debt Service'!G$24,'H-32A-WP06 - Debt Service'!#REF!/12,0)),"-")</f>
        <v>0</v>
      </c>
      <c r="J211" s="269">
        <f>IFERROR(IF(-SUM(J$20:J210)+J$15&lt;0.000001,0,IF($C211&gt;='H-32A-WP06 - Debt Service'!H$24,'H-32A-WP06 - Debt Service'!H$27/12,0)),"-")</f>
        <v>0</v>
      </c>
      <c r="K211" s="269">
        <f>IFERROR(IF(-SUM(K$20:K210)+K$15&lt;0.000001,0,IF($C211&gt;='H-32A-WP06 - Debt Service'!I$24,'H-32A-WP06 - Debt Service'!I$27/12,0)),"-")</f>
        <v>0</v>
      </c>
      <c r="L211" s="269">
        <f>IFERROR(IF(-SUM(L$20:L210)+L$15&lt;0.000001,0,IF($C211&gt;='H-32A-WP06 - Debt Service'!J$24,'H-32A-WP06 - Debt Service'!J$27/12,0)),"-")</f>
        <v>0</v>
      </c>
      <c r="M211" s="269">
        <f>IFERROR(IF(-SUM(M$20:M210)+M$15&lt;0.000001,0,IF($C211&gt;='H-32A-WP06 - Debt Service'!L$24,'H-32A-WP06 - Debt Service'!L$27/12,0)),"-")</f>
        <v>0</v>
      </c>
      <c r="N211" s="269">
        <v>0</v>
      </c>
      <c r="O211" s="269">
        <v>0</v>
      </c>
      <c r="P211" s="269">
        <v>0</v>
      </c>
      <c r="Q211" s="269">
        <f>IFERROR(IF(-SUM(Q$20:Q210)+Q$15&lt;0.000001,0,IF($C211&gt;='H-32A-WP06 - Debt Service'!#REF!,'H-32A-WP06 - Debt Service'!#REF!/12,0)),"-")</f>
        <v>0</v>
      </c>
      <c r="R211" s="269"/>
      <c r="S211" s="269"/>
      <c r="T211" s="269"/>
      <c r="U211" s="269"/>
      <c r="V211" s="269"/>
      <c r="X211" s="260">
        <f t="shared" si="13"/>
        <v>2038</v>
      </c>
      <c r="Y211" s="281">
        <f t="shared" si="15"/>
        <v>50740</v>
      </c>
      <c r="Z211" s="281"/>
      <c r="AA211" s="269">
        <f>IFERROR(IF(-SUM(AA$20:AA210)+AA$15&lt;0.000001,0,IF($C211&gt;='H-32A-WP06 - Debt Service'!X$24,'H-32A-WP06 - Debt Service'!X$27/12,0)),"-")</f>
        <v>0</v>
      </c>
      <c r="AB211" s="269">
        <f>IFERROR(IF(-SUM(AB$20:AB210)+AB$15&lt;0.000001,0,IF($C211&gt;='H-32A-WP06 - Debt Service'!Y$24,'H-32A-WP06 - Debt Service'!Y$27/12,0)),"-")</f>
        <v>0</v>
      </c>
      <c r="AC211" s="269">
        <f>IFERROR(IF(-SUM(AC$20:AC210)+AC$15&lt;0.000001,0,IF($C211&gt;='H-32A-WP06 - Debt Service'!Z$24,'H-32A-WP06 - Debt Service'!Z$27/12,0)),"-")</f>
        <v>0</v>
      </c>
      <c r="AD211" s="269">
        <f>IFERROR(IF(-SUM(AD$20:AD210)+AD$15&lt;0.000001,0,IF($C211&gt;='H-32A-WP06 - Debt Service'!AA$24,'H-32A-WP06 - Debt Service'!AA$27/12,0)),"-")</f>
        <v>0</v>
      </c>
      <c r="AE211" s="269">
        <f>IFERROR(IF(-SUM(AE$20:AE210)+AE$15&lt;0.000001,0,IF($C211&gt;='H-32A-WP06 - Debt Service'!AB$24,'H-32A-WP06 - Debt Service'!AB$27/12,0)),"-")</f>
        <v>0</v>
      </c>
      <c r="AF211" s="269">
        <f>IFERROR(IF(-SUM(AF$20:AF210)+AF$15&lt;0.000001,0,IF($C211&gt;='H-32A-WP06 - Debt Service'!AC$24,'H-32A-WP06 - Debt Service'!AC$27/12,0)),"-")</f>
        <v>0</v>
      </c>
      <c r="AG211" s="269">
        <f>IFERROR(IF(-SUM(AG$20:AG210)+AG$15&lt;0.000001,0,IF($C211&gt;='H-32A-WP06 - Debt Service'!AD$24,'H-32A-WP06 - Debt Service'!AD$27/12,0)),"-")</f>
        <v>0</v>
      </c>
      <c r="AH211" s="269">
        <f>IFERROR(IF(-SUM(AH$20:AH210)+AH$15&lt;0.000001,0,IF($C211&gt;='H-32A-WP06 - Debt Service'!AE$24,'H-32A-WP06 - Debt Service'!AE$27/12,0)),"-")</f>
        <v>0</v>
      </c>
      <c r="AI211" s="269">
        <f>IFERROR(IF(-SUM(AI$20:AI210)+AI$15&lt;0.000001,0,IF($C211&gt;='H-32A-WP06 - Debt Service'!AF$24,'H-32A-WP06 - Debt Service'!AF$27/12,0)),"-")</f>
        <v>0</v>
      </c>
      <c r="AJ211" s="269">
        <f>IFERROR(IF(-SUM(AJ$20:AJ210)+AJ$15&lt;0.000001,0,IF($C211&gt;='H-32A-WP06 - Debt Service'!AG$24,'H-32A-WP06 - Debt Service'!AG$27/12,0)),"-")</f>
        <v>0</v>
      </c>
    </row>
    <row r="212" spans="2:36" hidden="1">
      <c r="B212" s="260">
        <f t="shared" si="12"/>
        <v>2039</v>
      </c>
      <c r="C212" s="281">
        <f t="shared" si="14"/>
        <v>50771</v>
      </c>
      <c r="D212" s="281"/>
      <c r="E212" s="269">
        <f>IFERROR(IF(-SUM(E$20:E211)+E$15&lt;0.000001,0,IF($C212&gt;='H-32A-WP06 - Debt Service'!C$24,'H-32A-WP06 - Debt Service'!C$27/12,0)),"-")</f>
        <v>0</v>
      </c>
      <c r="F212" s="269">
        <f>IFERROR(IF(-SUM(F$20:F211)+F$15&lt;0.000001,0,IF($C212&gt;='H-32A-WP06 - Debt Service'!D$24,'H-32A-WP06 - Debt Service'!D$27/12,0)),"-")</f>
        <v>0</v>
      </c>
      <c r="G212" s="269">
        <f>IFERROR(IF(-SUM(G$20:G211)+G$15&lt;0.000001,0,IF($C212&gt;='H-32A-WP06 - Debt Service'!E$24,'H-32A-WP06 - Debt Service'!E$27/12,0)),"-")</f>
        <v>0</v>
      </c>
      <c r="H212" s="269">
        <f>IFERROR(IF(-SUM(H$20:H211)+H$15&lt;0.000001,0,IF($C212&gt;='H-32A-WP06 - Debt Service'!F$24,'H-32A-WP06 - Debt Service'!F$27/12,0)),"-")</f>
        <v>0</v>
      </c>
      <c r="I212" s="269">
        <f>IFERROR(IF(-SUM(I$20:I211)+I$15&lt;0.000001,0,IF($C212&gt;='H-32A-WP06 - Debt Service'!G$24,'H-32A-WP06 - Debt Service'!#REF!/12,0)),"-")</f>
        <v>0</v>
      </c>
      <c r="J212" s="269">
        <f>IFERROR(IF(-SUM(J$20:J211)+J$15&lt;0.000001,0,IF($C212&gt;='H-32A-WP06 - Debt Service'!H$24,'H-32A-WP06 - Debt Service'!H$27/12,0)),"-")</f>
        <v>0</v>
      </c>
      <c r="K212" s="269">
        <f>IFERROR(IF(-SUM(K$20:K211)+K$15&lt;0.000001,0,IF($C212&gt;='H-32A-WP06 - Debt Service'!I$24,'H-32A-WP06 - Debt Service'!I$27/12,0)),"-")</f>
        <v>0</v>
      </c>
      <c r="L212" s="269">
        <f>IFERROR(IF(-SUM(L$20:L211)+L$15&lt;0.000001,0,IF($C212&gt;='H-32A-WP06 - Debt Service'!J$24,'H-32A-WP06 - Debt Service'!J$27/12,0)),"-")</f>
        <v>0</v>
      </c>
      <c r="M212" s="269">
        <f>IFERROR(IF(-SUM(M$20:M211)+M$15&lt;0.000001,0,IF($C212&gt;='H-32A-WP06 - Debt Service'!L$24,'H-32A-WP06 - Debt Service'!L$27/12,0)),"-")</f>
        <v>0</v>
      </c>
      <c r="N212" s="269">
        <v>0</v>
      </c>
      <c r="O212" s="269">
        <v>0</v>
      </c>
      <c r="P212" s="269">
        <v>0</v>
      </c>
      <c r="Q212" s="269">
        <f>IFERROR(IF(-SUM(Q$20:Q211)+Q$15&lt;0.000001,0,IF($C212&gt;='H-32A-WP06 - Debt Service'!#REF!,'H-32A-WP06 - Debt Service'!#REF!/12,0)),"-")</f>
        <v>0</v>
      </c>
      <c r="R212" s="269"/>
      <c r="S212" s="269"/>
      <c r="T212" s="269"/>
      <c r="U212" s="269"/>
      <c r="V212" s="269"/>
      <c r="X212" s="260">
        <f t="shared" si="13"/>
        <v>2039</v>
      </c>
      <c r="Y212" s="281">
        <f t="shared" si="15"/>
        <v>50771</v>
      </c>
      <c r="Z212" s="281"/>
      <c r="AA212" s="269">
        <f>IFERROR(IF(-SUM(AA$20:AA211)+AA$15&lt;0.000001,0,IF($C212&gt;='H-32A-WP06 - Debt Service'!X$24,'H-32A-WP06 - Debt Service'!X$27/12,0)),"-")</f>
        <v>0</v>
      </c>
      <c r="AB212" s="269">
        <f>IFERROR(IF(-SUM(AB$20:AB211)+AB$15&lt;0.000001,0,IF($C212&gt;='H-32A-WP06 - Debt Service'!Y$24,'H-32A-WP06 - Debt Service'!Y$27/12,0)),"-")</f>
        <v>0</v>
      </c>
      <c r="AC212" s="269">
        <f>IFERROR(IF(-SUM(AC$20:AC211)+AC$15&lt;0.000001,0,IF($C212&gt;='H-32A-WP06 - Debt Service'!Z$24,'H-32A-WP06 - Debt Service'!Z$27/12,0)),"-")</f>
        <v>0</v>
      </c>
      <c r="AD212" s="269">
        <f>IFERROR(IF(-SUM(AD$20:AD211)+AD$15&lt;0.000001,0,IF($C212&gt;='H-32A-WP06 - Debt Service'!AA$24,'H-32A-WP06 - Debt Service'!AA$27/12,0)),"-")</f>
        <v>0</v>
      </c>
      <c r="AE212" s="269">
        <f>IFERROR(IF(-SUM(AE$20:AE211)+AE$15&lt;0.000001,0,IF($C212&gt;='H-32A-WP06 - Debt Service'!AB$24,'H-32A-WP06 - Debt Service'!AB$27/12,0)),"-")</f>
        <v>0</v>
      </c>
      <c r="AF212" s="269">
        <f>IFERROR(IF(-SUM(AF$20:AF211)+AF$15&lt;0.000001,0,IF($C212&gt;='H-32A-WP06 - Debt Service'!AC$24,'H-32A-WP06 - Debt Service'!AC$27/12,0)),"-")</f>
        <v>0</v>
      </c>
      <c r="AG212" s="269">
        <f>IFERROR(IF(-SUM(AG$20:AG211)+AG$15&lt;0.000001,0,IF($C212&gt;='H-32A-WP06 - Debt Service'!AD$24,'H-32A-WP06 - Debt Service'!AD$27/12,0)),"-")</f>
        <v>0</v>
      </c>
      <c r="AH212" s="269">
        <f>IFERROR(IF(-SUM(AH$20:AH211)+AH$15&lt;0.000001,0,IF($C212&gt;='H-32A-WP06 - Debt Service'!AE$24,'H-32A-WP06 - Debt Service'!AE$27/12,0)),"-")</f>
        <v>0</v>
      </c>
      <c r="AI212" s="269">
        <f>IFERROR(IF(-SUM(AI$20:AI211)+AI$15&lt;0.000001,0,IF($C212&gt;='H-32A-WP06 - Debt Service'!AF$24,'H-32A-WP06 - Debt Service'!AF$27/12,0)),"-")</f>
        <v>0</v>
      </c>
      <c r="AJ212" s="269">
        <f>IFERROR(IF(-SUM(AJ$20:AJ211)+AJ$15&lt;0.000001,0,IF($C212&gt;='H-32A-WP06 - Debt Service'!AG$24,'H-32A-WP06 - Debt Service'!AG$27/12,0)),"-")</f>
        <v>0</v>
      </c>
    </row>
    <row r="213" spans="2:36" hidden="1">
      <c r="B213" s="260">
        <f t="shared" si="12"/>
        <v>2039</v>
      </c>
      <c r="C213" s="281">
        <f t="shared" si="14"/>
        <v>50802</v>
      </c>
      <c r="D213" s="281"/>
      <c r="E213" s="269">
        <f>IFERROR(IF(-SUM(E$20:E212)+E$15&lt;0.000001,0,IF($C213&gt;='H-32A-WP06 - Debt Service'!C$24,'H-32A-WP06 - Debt Service'!C$27/12,0)),"-")</f>
        <v>0</v>
      </c>
      <c r="F213" s="269">
        <f>IFERROR(IF(-SUM(F$20:F212)+F$15&lt;0.000001,0,IF($C213&gt;='H-32A-WP06 - Debt Service'!D$24,'H-32A-WP06 - Debt Service'!D$27/12,0)),"-")</f>
        <v>0</v>
      </c>
      <c r="G213" s="269">
        <f>IFERROR(IF(-SUM(G$20:G212)+G$15&lt;0.000001,0,IF($C213&gt;='H-32A-WP06 - Debt Service'!E$24,'H-32A-WP06 - Debt Service'!E$27/12,0)),"-")</f>
        <v>0</v>
      </c>
      <c r="H213" s="269">
        <f>IFERROR(IF(-SUM(H$20:H212)+H$15&lt;0.000001,0,IF($C213&gt;='H-32A-WP06 - Debt Service'!F$24,'H-32A-WP06 - Debt Service'!F$27/12,0)),"-")</f>
        <v>0</v>
      </c>
      <c r="I213" s="269">
        <f>IFERROR(IF(-SUM(I$20:I212)+I$15&lt;0.000001,0,IF($C213&gt;='H-32A-WP06 - Debt Service'!G$24,'H-32A-WP06 - Debt Service'!#REF!/12,0)),"-")</f>
        <v>0</v>
      </c>
      <c r="J213" s="269">
        <f>IFERROR(IF(-SUM(J$20:J212)+J$15&lt;0.000001,0,IF($C213&gt;='H-32A-WP06 - Debt Service'!H$24,'H-32A-WP06 - Debt Service'!H$27/12,0)),"-")</f>
        <v>0</v>
      </c>
      <c r="K213" s="269">
        <f>IFERROR(IF(-SUM(K$20:K212)+K$15&lt;0.000001,0,IF($C213&gt;='H-32A-WP06 - Debt Service'!I$24,'H-32A-WP06 - Debt Service'!I$27/12,0)),"-")</f>
        <v>0</v>
      </c>
      <c r="L213" s="269">
        <f>IFERROR(IF(-SUM(L$20:L212)+L$15&lt;0.000001,0,IF($C213&gt;='H-32A-WP06 - Debt Service'!J$24,'H-32A-WP06 - Debt Service'!J$27/12,0)),"-")</f>
        <v>0</v>
      </c>
      <c r="M213" s="269">
        <f>IFERROR(IF(-SUM(M$20:M212)+M$15&lt;0.000001,0,IF($C213&gt;='H-32A-WP06 - Debt Service'!L$24,'H-32A-WP06 - Debt Service'!L$27/12,0)),"-")</f>
        <v>0</v>
      </c>
      <c r="N213" s="269">
        <v>0</v>
      </c>
      <c r="O213" s="269">
        <v>0</v>
      </c>
      <c r="P213" s="269">
        <v>0</v>
      </c>
      <c r="Q213" s="269">
        <f>IFERROR(IF(-SUM(Q$20:Q212)+Q$15&lt;0.000001,0,IF($C213&gt;='H-32A-WP06 - Debt Service'!#REF!,'H-32A-WP06 - Debt Service'!#REF!/12,0)),"-")</f>
        <v>0</v>
      </c>
      <c r="R213" s="269"/>
      <c r="S213" s="269"/>
      <c r="T213" s="269"/>
      <c r="U213" s="269"/>
      <c r="V213" s="269"/>
      <c r="X213" s="260">
        <f t="shared" si="13"/>
        <v>2039</v>
      </c>
      <c r="Y213" s="281">
        <f t="shared" si="15"/>
        <v>50802</v>
      </c>
      <c r="Z213" s="281"/>
      <c r="AA213" s="269">
        <f>IFERROR(IF(-SUM(AA$20:AA212)+AA$15&lt;0.000001,0,IF($C213&gt;='H-32A-WP06 - Debt Service'!X$24,'H-32A-WP06 - Debt Service'!X$27/12,0)),"-")</f>
        <v>0</v>
      </c>
      <c r="AB213" s="269">
        <f>IFERROR(IF(-SUM(AB$20:AB212)+AB$15&lt;0.000001,0,IF($C213&gt;='H-32A-WP06 - Debt Service'!Y$24,'H-32A-WP06 - Debt Service'!Y$27/12,0)),"-")</f>
        <v>0</v>
      </c>
      <c r="AC213" s="269">
        <f>IFERROR(IF(-SUM(AC$20:AC212)+AC$15&lt;0.000001,0,IF($C213&gt;='H-32A-WP06 - Debt Service'!Z$24,'H-32A-WP06 - Debt Service'!Z$27/12,0)),"-")</f>
        <v>0</v>
      </c>
      <c r="AD213" s="269">
        <f>IFERROR(IF(-SUM(AD$20:AD212)+AD$15&lt;0.000001,0,IF($C213&gt;='H-32A-WP06 - Debt Service'!AA$24,'H-32A-WP06 - Debt Service'!AA$27/12,0)),"-")</f>
        <v>0</v>
      </c>
      <c r="AE213" s="269">
        <f>IFERROR(IF(-SUM(AE$20:AE212)+AE$15&lt;0.000001,0,IF($C213&gt;='H-32A-WP06 - Debt Service'!AB$24,'H-32A-WP06 - Debt Service'!AB$27/12,0)),"-")</f>
        <v>0</v>
      </c>
      <c r="AF213" s="269">
        <f>IFERROR(IF(-SUM(AF$20:AF212)+AF$15&lt;0.000001,0,IF($C213&gt;='H-32A-WP06 - Debt Service'!AC$24,'H-32A-WP06 - Debt Service'!AC$27/12,0)),"-")</f>
        <v>0</v>
      </c>
      <c r="AG213" s="269">
        <f>IFERROR(IF(-SUM(AG$20:AG212)+AG$15&lt;0.000001,0,IF($C213&gt;='H-32A-WP06 - Debt Service'!AD$24,'H-32A-WP06 - Debt Service'!AD$27/12,0)),"-")</f>
        <v>0</v>
      </c>
      <c r="AH213" s="269">
        <f>IFERROR(IF(-SUM(AH$20:AH212)+AH$15&lt;0.000001,0,IF($C213&gt;='H-32A-WP06 - Debt Service'!AE$24,'H-32A-WP06 - Debt Service'!AE$27/12,0)),"-")</f>
        <v>0</v>
      </c>
      <c r="AI213" s="269">
        <f>IFERROR(IF(-SUM(AI$20:AI212)+AI$15&lt;0.000001,0,IF($C213&gt;='H-32A-WP06 - Debt Service'!AF$24,'H-32A-WP06 - Debt Service'!AF$27/12,0)),"-")</f>
        <v>0</v>
      </c>
      <c r="AJ213" s="269">
        <f>IFERROR(IF(-SUM(AJ$20:AJ212)+AJ$15&lt;0.000001,0,IF($C213&gt;='H-32A-WP06 - Debt Service'!AG$24,'H-32A-WP06 - Debt Service'!AG$27/12,0)),"-")</f>
        <v>0</v>
      </c>
    </row>
    <row r="214" spans="2:36" hidden="1">
      <c r="B214" s="260">
        <f t="shared" si="12"/>
        <v>2039</v>
      </c>
      <c r="C214" s="281">
        <f t="shared" si="14"/>
        <v>50830</v>
      </c>
      <c r="D214" s="281"/>
      <c r="E214" s="269">
        <f>IFERROR(IF(-SUM(E$20:E213)+E$15&lt;0.000001,0,IF($C214&gt;='H-32A-WP06 - Debt Service'!C$24,'H-32A-WP06 - Debt Service'!C$27/12,0)),"-")</f>
        <v>0</v>
      </c>
      <c r="F214" s="269">
        <f>IFERROR(IF(-SUM(F$20:F213)+F$15&lt;0.000001,0,IF($C214&gt;='H-32A-WP06 - Debt Service'!D$24,'H-32A-WP06 - Debt Service'!D$27/12,0)),"-")</f>
        <v>0</v>
      </c>
      <c r="G214" s="269">
        <f>IFERROR(IF(-SUM(G$20:G213)+G$15&lt;0.000001,0,IF($C214&gt;='H-32A-WP06 - Debt Service'!E$24,'H-32A-WP06 - Debt Service'!E$27/12,0)),"-")</f>
        <v>0</v>
      </c>
      <c r="H214" s="269">
        <f>IFERROR(IF(-SUM(H$20:H213)+H$15&lt;0.000001,0,IF($C214&gt;='H-32A-WP06 - Debt Service'!F$24,'H-32A-WP06 - Debt Service'!F$27/12,0)),"-")</f>
        <v>0</v>
      </c>
      <c r="I214" s="269">
        <f>IFERROR(IF(-SUM(I$20:I213)+I$15&lt;0.000001,0,IF($C214&gt;='H-32A-WP06 - Debt Service'!G$24,'H-32A-WP06 - Debt Service'!#REF!/12,0)),"-")</f>
        <v>0</v>
      </c>
      <c r="J214" s="269">
        <f>IFERROR(IF(-SUM(J$20:J213)+J$15&lt;0.000001,0,IF($C214&gt;='H-32A-WP06 - Debt Service'!H$24,'H-32A-WP06 - Debt Service'!H$27/12,0)),"-")</f>
        <v>0</v>
      </c>
      <c r="K214" s="269">
        <f>IFERROR(IF(-SUM(K$20:K213)+K$15&lt;0.000001,0,IF($C214&gt;='H-32A-WP06 - Debt Service'!I$24,'H-32A-WP06 - Debt Service'!I$27/12,0)),"-")</f>
        <v>0</v>
      </c>
      <c r="L214" s="269">
        <f>IFERROR(IF(-SUM(L$20:L213)+L$15&lt;0.000001,0,IF($C214&gt;='H-32A-WP06 - Debt Service'!J$24,'H-32A-WP06 - Debt Service'!J$27/12,0)),"-")</f>
        <v>0</v>
      </c>
      <c r="M214" s="269">
        <f>IFERROR(IF(-SUM(M$20:M213)+M$15&lt;0.000001,0,IF($C214&gt;='H-32A-WP06 - Debt Service'!L$24,'H-32A-WP06 - Debt Service'!L$27/12,0)),"-")</f>
        <v>0</v>
      </c>
      <c r="N214" s="269">
        <v>0</v>
      </c>
      <c r="O214" s="269">
        <v>0</v>
      </c>
      <c r="P214" s="269">
        <v>0</v>
      </c>
      <c r="Q214" s="269">
        <f>IFERROR(IF(-SUM(Q$20:Q213)+Q$15&lt;0.000001,0,IF($C214&gt;='H-32A-WP06 - Debt Service'!#REF!,'H-32A-WP06 - Debt Service'!#REF!/12,0)),"-")</f>
        <v>0</v>
      </c>
      <c r="R214" s="269"/>
      <c r="S214" s="269"/>
      <c r="T214" s="269"/>
      <c r="U214" s="269"/>
      <c r="V214" s="269"/>
      <c r="X214" s="260">
        <f t="shared" si="13"/>
        <v>2039</v>
      </c>
      <c r="Y214" s="281">
        <f t="shared" si="15"/>
        <v>50830</v>
      </c>
      <c r="Z214" s="281"/>
      <c r="AA214" s="269">
        <f>IFERROR(IF(-SUM(AA$20:AA213)+AA$15&lt;0.000001,0,IF($C214&gt;='H-32A-WP06 - Debt Service'!X$24,'H-32A-WP06 - Debt Service'!X$27/12,0)),"-")</f>
        <v>0</v>
      </c>
      <c r="AB214" s="269">
        <f>IFERROR(IF(-SUM(AB$20:AB213)+AB$15&lt;0.000001,0,IF($C214&gt;='H-32A-WP06 - Debt Service'!Y$24,'H-32A-WP06 - Debt Service'!Y$27/12,0)),"-")</f>
        <v>0</v>
      </c>
      <c r="AC214" s="269">
        <f>IFERROR(IF(-SUM(AC$20:AC213)+AC$15&lt;0.000001,0,IF($C214&gt;='H-32A-WP06 - Debt Service'!Z$24,'H-32A-WP06 - Debt Service'!Z$27/12,0)),"-")</f>
        <v>0</v>
      </c>
      <c r="AD214" s="269">
        <f>IFERROR(IF(-SUM(AD$20:AD213)+AD$15&lt;0.000001,0,IF($C214&gt;='H-32A-WP06 - Debt Service'!AA$24,'H-32A-WP06 - Debt Service'!AA$27/12,0)),"-")</f>
        <v>0</v>
      </c>
      <c r="AE214" s="269">
        <f>IFERROR(IF(-SUM(AE$20:AE213)+AE$15&lt;0.000001,0,IF($C214&gt;='H-32A-WP06 - Debt Service'!AB$24,'H-32A-WP06 - Debt Service'!AB$27/12,0)),"-")</f>
        <v>0</v>
      </c>
      <c r="AF214" s="269">
        <f>IFERROR(IF(-SUM(AF$20:AF213)+AF$15&lt;0.000001,0,IF($C214&gt;='H-32A-WP06 - Debt Service'!AC$24,'H-32A-WP06 - Debt Service'!AC$27/12,0)),"-")</f>
        <v>0</v>
      </c>
      <c r="AG214" s="269">
        <f>IFERROR(IF(-SUM(AG$20:AG213)+AG$15&lt;0.000001,0,IF($C214&gt;='H-32A-WP06 - Debt Service'!AD$24,'H-32A-WP06 - Debt Service'!AD$27/12,0)),"-")</f>
        <v>0</v>
      </c>
      <c r="AH214" s="269">
        <f>IFERROR(IF(-SUM(AH$20:AH213)+AH$15&lt;0.000001,0,IF($C214&gt;='H-32A-WP06 - Debt Service'!AE$24,'H-32A-WP06 - Debt Service'!AE$27/12,0)),"-")</f>
        <v>0</v>
      </c>
      <c r="AI214" s="269">
        <f>IFERROR(IF(-SUM(AI$20:AI213)+AI$15&lt;0.000001,0,IF($C214&gt;='H-32A-WP06 - Debt Service'!AF$24,'H-32A-WP06 - Debt Service'!AF$27/12,0)),"-")</f>
        <v>0</v>
      </c>
      <c r="AJ214" s="269">
        <f>IFERROR(IF(-SUM(AJ$20:AJ213)+AJ$15&lt;0.000001,0,IF($C214&gt;='H-32A-WP06 - Debt Service'!AG$24,'H-32A-WP06 - Debt Service'!AG$27/12,0)),"-")</f>
        <v>0</v>
      </c>
    </row>
    <row r="215" spans="2:36" hidden="1">
      <c r="B215" s="260">
        <f t="shared" si="12"/>
        <v>2039</v>
      </c>
      <c r="C215" s="281">
        <f t="shared" si="14"/>
        <v>50861</v>
      </c>
      <c r="D215" s="281"/>
      <c r="E215" s="269">
        <f>IFERROR(IF(-SUM(E$20:E214)+E$15&lt;0.000001,0,IF($C215&gt;='H-32A-WP06 - Debt Service'!C$24,'H-32A-WP06 - Debt Service'!C$27/12,0)),"-")</f>
        <v>0</v>
      </c>
      <c r="F215" s="269">
        <f>IFERROR(IF(-SUM(F$20:F214)+F$15&lt;0.000001,0,IF($C215&gt;='H-32A-WP06 - Debt Service'!D$24,'H-32A-WP06 - Debt Service'!D$27/12,0)),"-")</f>
        <v>0</v>
      </c>
      <c r="G215" s="269">
        <f>IFERROR(IF(-SUM(G$20:G214)+G$15&lt;0.000001,0,IF($C215&gt;='H-32A-WP06 - Debt Service'!E$24,'H-32A-WP06 - Debt Service'!E$27/12,0)),"-")</f>
        <v>0</v>
      </c>
      <c r="H215" s="269">
        <f>IFERROR(IF(-SUM(H$20:H214)+H$15&lt;0.000001,0,IF($C215&gt;='H-32A-WP06 - Debt Service'!F$24,'H-32A-WP06 - Debt Service'!F$27/12,0)),"-")</f>
        <v>0</v>
      </c>
      <c r="I215" s="269">
        <f>IFERROR(IF(-SUM(I$20:I214)+I$15&lt;0.000001,0,IF($C215&gt;='H-32A-WP06 - Debt Service'!G$24,'H-32A-WP06 - Debt Service'!#REF!/12,0)),"-")</f>
        <v>0</v>
      </c>
      <c r="J215" s="269">
        <f>IFERROR(IF(-SUM(J$20:J214)+J$15&lt;0.000001,0,IF($C215&gt;='H-32A-WP06 - Debt Service'!H$24,'H-32A-WP06 - Debt Service'!H$27/12,0)),"-")</f>
        <v>0</v>
      </c>
      <c r="K215" s="269">
        <f>IFERROR(IF(-SUM(K$20:K214)+K$15&lt;0.000001,0,IF($C215&gt;='H-32A-WP06 - Debt Service'!I$24,'H-32A-WP06 - Debt Service'!I$27/12,0)),"-")</f>
        <v>0</v>
      </c>
      <c r="L215" s="269">
        <f>IFERROR(IF(-SUM(L$20:L214)+L$15&lt;0.000001,0,IF($C215&gt;='H-32A-WP06 - Debt Service'!J$24,'H-32A-WP06 - Debt Service'!J$27/12,0)),"-")</f>
        <v>0</v>
      </c>
      <c r="M215" s="269">
        <f>IFERROR(IF(-SUM(M$20:M214)+M$15&lt;0.000001,0,IF($C215&gt;='H-32A-WP06 - Debt Service'!L$24,'H-32A-WP06 - Debt Service'!L$27/12,0)),"-")</f>
        <v>0</v>
      </c>
      <c r="N215" s="269">
        <v>0</v>
      </c>
      <c r="O215" s="269">
        <v>0</v>
      </c>
      <c r="P215" s="269">
        <v>0</v>
      </c>
      <c r="Q215" s="269">
        <f>IFERROR(IF(-SUM(Q$20:Q214)+Q$15&lt;0.000001,0,IF($C215&gt;='H-32A-WP06 - Debt Service'!#REF!,'H-32A-WP06 - Debt Service'!#REF!/12,0)),"-")</f>
        <v>0</v>
      </c>
      <c r="R215" s="269"/>
      <c r="S215" s="269"/>
      <c r="T215" s="269"/>
      <c r="U215" s="269"/>
      <c r="V215" s="269"/>
      <c r="X215" s="260">
        <f t="shared" si="13"/>
        <v>2039</v>
      </c>
      <c r="Y215" s="281">
        <f t="shared" si="15"/>
        <v>50861</v>
      </c>
      <c r="Z215" s="281"/>
      <c r="AA215" s="269">
        <f>IFERROR(IF(-SUM(AA$20:AA214)+AA$15&lt;0.000001,0,IF($C215&gt;='H-32A-WP06 - Debt Service'!X$24,'H-32A-WP06 - Debt Service'!X$27/12,0)),"-")</f>
        <v>0</v>
      </c>
      <c r="AB215" s="269">
        <f>IFERROR(IF(-SUM(AB$20:AB214)+AB$15&lt;0.000001,0,IF($C215&gt;='H-32A-WP06 - Debt Service'!Y$24,'H-32A-WP06 - Debt Service'!Y$27/12,0)),"-")</f>
        <v>0</v>
      </c>
      <c r="AC215" s="269">
        <f>IFERROR(IF(-SUM(AC$20:AC214)+AC$15&lt;0.000001,0,IF($C215&gt;='H-32A-WP06 - Debt Service'!Z$24,'H-32A-WP06 - Debt Service'!Z$27/12,0)),"-")</f>
        <v>0</v>
      </c>
      <c r="AD215" s="269">
        <f>IFERROR(IF(-SUM(AD$20:AD214)+AD$15&lt;0.000001,0,IF($C215&gt;='H-32A-WP06 - Debt Service'!AA$24,'H-32A-WP06 - Debt Service'!AA$27/12,0)),"-")</f>
        <v>0</v>
      </c>
      <c r="AE215" s="269">
        <f>IFERROR(IF(-SUM(AE$20:AE214)+AE$15&lt;0.000001,0,IF($C215&gt;='H-32A-WP06 - Debt Service'!AB$24,'H-32A-WP06 - Debt Service'!AB$27/12,0)),"-")</f>
        <v>0</v>
      </c>
      <c r="AF215" s="269">
        <f>IFERROR(IF(-SUM(AF$20:AF214)+AF$15&lt;0.000001,0,IF($C215&gt;='H-32A-WP06 - Debt Service'!AC$24,'H-32A-WP06 - Debt Service'!AC$27/12,0)),"-")</f>
        <v>0</v>
      </c>
      <c r="AG215" s="269">
        <f>IFERROR(IF(-SUM(AG$20:AG214)+AG$15&lt;0.000001,0,IF($C215&gt;='H-32A-WP06 - Debt Service'!AD$24,'H-32A-WP06 - Debt Service'!AD$27/12,0)),"-")</f>
        <v>0</v>
      </c>
      <c r="AH215" s="269">
        <f>IFERROR(IF(-SUM(AH$20:AH214)+AH$15&lt;0.000001,0,IF($C215&gt;='H-32A-WP06 - Debt Service'!AE$24,'H-32A-WP06 - Debt Service'!AE$27/12,0)),"-")</f>
        <v>0</v>
      </c>
      <c r="AI215" s="269">
        <f>IFERROR(IF(-SUM(AI$20:AI214)+AI$15&lt;0.000001,0,IF($C215&gt;='H-32A-WP06 - Debt Service'!AF$24,'H-32A-WP06 - Debt Service'!AF$27/12,0)),"-")</f>
        <v>0</v>
      </c>
      <c r="AJ215" s="269">
        <f>IFERROR(IF(-SUM(AJ$20:AJ214)+AJ$15&lt;0.000001,0,IF($C215&gt;='H-32A-WP06 - Debt Service'!AG$24,'H-32A-WP06 - Debt Service'!AG$27/12,0)),"-")</f>
        <v>0</v>
      </c>
    </row>
    <row r="216" spans="2:36" hidden="1">
      <c r="B216" s="260">
        <f t="shared" si="12"/>
        <v>2039</v>
      </c>
      <c r="C216" s="281">
        <f t="shared" si="14"/>
        <v>50891</v>
      </c>
      <c r="D216" s="281"/>
      <c r="E216" s="269">
        <f>IFERROR(IF(-SUM(E$20:E215)+E$15&lt;0.000001,0,IF($C216&gt;='H-32A-WP06 - Debt Service'!C$24,'H-32A-WP06 - Debt Service'!C$27/12,0)),"-")</f>
        <v>0</v>
      </c>
      <c r="F216" s="269">
        <f>IFERROR(IF(-SUM(F$20:F215)+F$15&lt;0.000001,0,IF($C216&gt;='H-32A-WP06 - Debt Service'!D$24,'H-32A-WP06 - Debt Service'!D$27/12,0)),"-")</f>
        <v>0</v>
      </c>
      <c r="G216" s="269">
        <f>IFERROR(IF(-SUM(G$20:G215)+G$15&lt;0.000001,0,IF($C216&gt;='H-32A-WP06 - Debt Service'!E$24,'H-32A-WP06 - Debt Service'!E$27/12,0)),"-")</f>
        <v>0</v>
      </c>
      <c r="H216" s="269">
        <f>IFERROR(IF(-SUM(H$20:H215)+H$15&lt;0.000001,0,IF($C216&gt;='H-32A-WP06 - Debt Service'!F$24,'H-32A-WP06 - Debt Service'!F$27/12,0)),"-")</f>
        <v>0</v>
      </c>
      <c r="I216" s="269">
        <f>IFERROR(IF(-SUM(I$20:I215)+I$15&lt;0.000001,0,IF($C216&gt;='H-32A-WP06 - Debt Service'!G$24,'H-32A-WP06 - Debt Service'!#REF!/12,0)),"-")</f>
        <v>0</v>
      </c>
      <c r="J216" s="269">
        <f>IFERROR(IF(-SUM(J$20:J215)+J$15&lt;0.000001,0,IF($C216&gt;='H-32A-WP06 - Debt Service'!H$24,'H-32A-WP06 - Debt Service'!H$27/12,0)),"-")</f>
        <v>0</v>
      </c>
      <c r="K216" s="269">
        <f>IFERROR(IF(-SUM(K$20:K215)+K$15&lt;0.000001,0,IF($C216&gt;='H-32A-WP06 - Debt Service'!I$24,'H-32A-WP06 - Debt Service'!I$27/12,0)),"-")</f>
        <v>0</v>
      </c>
      <c r="L216" s="269">
        <f>IFERROR(IF(-SUM(L$20:L215)+L$15&lt;0.000001,0,IF($C216&gt;='H-32A-WP06 - Debt Service'!J$24,'H-32A-WP06 - Debt Service'!J$27/12,0)),"-")</f>
        <v>0</v>
      </c>
      <c r="M216" s="269">
        <f>IFERROR(IF(-SUM(M$20:M215)+M$15&lt;0.000001,0,IF($C216&gt;='H-32A-WP06 - Debt Service'!L$24,'H-32A-WP06 - Debt Service'!L$27/12,0)),"-")</f>
        <v>0</v>
      </c>
      <c r="N216" s="269">
        <v>0</v>
      </c>
      <c r="O216" s="269">
        <v>0</v>
      </c>
      <c r="P216" s="269">
        <v>0</v>
      </c>
      <c r="Q216" s="269">
        <f>IFERROR(IF(-SUM(Q$20:Q215)+Q$15&lt;0.000001,0,IF($C216&gt;='H-32A-WP06 - Debt Service'!#REF!,'H-32A-WP06 - Debt Service'!#REF!/12,0)),"-")</f>
        <v>0</v>
      </c>
      <c r="R216" s="269"/>
      <c r="S216" s="269"/>
      <c r="T216" s="269"/>
      <c r="U216" s="269"/>
      <c r="V216" s="269"/>
      <c r="X216" s="260">
        <f t="shared" si="13"/>
        <v>2039</v>
      </c>
      <c r="Y216" s="281">
        <f t="shared" si="15"/>
        <v>50891</v>
      </c>
      <c r="Z216" s="281"/>
      <c r="AA216" s="269">
        <f>IFERROR(IF(-SUM(AA$20:AA215)+AA$15&lt;0.000001,0,IF($C216&gt;='H-32A-WP06 - Debt Service'!X$24,'H-32A-WP06 - Debt Service'!X$27/12,0)),"-")</f>
        <v>0</v>
      </c>
      <c r="AB216" s="269">
        <f>IFERROR(IF(-SUM(AB$20:AB215)+AB$15&lt;0.000001,0,IF($C216&gt;='H-32A-WP06 - Debt Service'!Y$24,'H-32A-WP06 - Debt Service'!Y$27/12,0)),"-")</f>
        <v>0</v>
      </c>
      <c r="AC216" s="269">
        <f>IFERROR(IF(-SUM(AC$20:AC215)+AC$15&lt;0.000001,0,IF($C216&gt;='H-32A-WP06 - Debt Service'!Z$24,'H-32A-WP06 - Debt Service'!Z$27/12,0)),"-")</f>
        <v>0</v>
      </c>
      <c r="AD216" s="269">
        <f>IFERROR(IF(-SUM(AD$20:AD215)+AD$15&lt;0.000001,0,IF($C216&gt;='H-32A-WP06 - Debt Service'!AA$24,'H-32A-WP06 - Debt Service'!AA$27/12,0)),"-")</f>
        <v>0</v>
      </c>
      <c r="AE216" s="269">
        <f>IFERROR(IF(-SUM(AE$20:AE215)+AE$15&lt;0.000001,0,IF($C216&gt;='H-32A-WP06 - Debt Service'!AB$24,'H-32A-WP06 - Debt Service'!AB$27/12,0)),"-")</f>
        <v>0</v>
      </c>
      <c r="AF216" s="269">
        <f>IFERROR(IF(-SUM(AF$20:AF215)+AF$15&lt;0.000001,0,IF($C216&gt;='H-32A-WP06 - Debt Service'!AC$24,'H-32A-WP06 - Debt Service'!AC$27/12,0)),"-")</f>
        <v>0</v>
      </c>
      <c r="AG216" s="269">
        <f>IFERROR(IF(-SUM(AG$20:AG215)+AG$15&lt;0.000001,0,IF($C216&gt;='H-32A-WP06 - Debt Service'!AD$24,'H-32A-WP06 - Debt Service'!AD$27/12,0)),"-")</f>
        <v>0</v>
      </c>
      <c r="AH216" s="269">
        <f>IFERROR(IF(-SUM(AH$20:AH215)+AH$15&lt;0.000001,0,IF($C216&gt;='H-32A-WP06 - Debt Service'!AE$24,'H-32A-WP06 - Debt Service'!AE$27/12,0)),"-")</f>
        <v>0</v>
      </c>
      <c r="AI216" s="269">
        <f>IFERROR(IF(-SUM(AI$20:AI215)+AI$15&lt;0.000001,0,IF($C216&gt;='H-32A-WP06 - Debt Service'!AF$24,'H-32A-WP06 - Debt Service'!AF$27/12,0)),"-")</f>
        <v>0</v>
      </c>
      <c r="AJ216" s="269">
        <f>IFERROR(IF(-SUM(AJ$20:AJ215)+AJ$15&lt;0.000001,0,IF($C216&gt;='H-32A-WP06 - Debt Service'!AG$24,'H-32A-WP06 - Debt Service'!AG$27/12,0)),"-")</f>
        <v>0</v>
      </c>
    </row>
    <row r="217" spans="2:36" hidden="1">
      <c r="B217" s="260">
        <f t="shared" si="12"/>
        <v>2039</v>
      </c>
      <c r="C217" s="281">
        <f t="shared" si="14"/>
        <v>50922</v>
      </c>
      <c r="D217" s="281"/>
      <c r="E217" s="269">
        <f>IFERROR(IF(-SUM(E$20:E216)+E$15&lt;0.000001,0,IF($C217&gt;='H-32A-WP06 - Debt Service'!C$24,'H-32A-WP06 - Debt Service'!C$27/12,0)),"-")</f>
        <v>0</v>
      </c>
      <c r="F217" s="269">
        <f>IFERROR(IF(-SUM(F$20:F216)+F$15&lt;0.000001,0,IF($C217&gt;='H-32A-WP06 - Debt Service'!D$24,'H-32A-WP06 - Debt Service'!D$27/12,0)),"-")</f>
        <v>0</v>
      </c>
      <c r="G217" s="269">
        <f>IFERROR(IF(-SUM(G$20:G216)+G$15&lt;0.000001,0,IF($C217&gt;='H-32A-WP06 - Debt Service'!E$24,'H-32A-WP06 - Debt Service'!E$27/12,0)),"-")</f>
        <v>0</v>
      </c>
      <c r="H217" s="269">
        <f>IFERROR(IF(-SUM(H$20:H216)+H$15&lt;0.000001,0,IF($C217&gt;='H-32A-WP06 - Debt Service'!F$24,'H-32A-WP06 - Debt Service'!F$27/12,0)),"-")</f>
        <v>0</v>
      </c>
      <c r="I217" s="269">
        <f>IFERROR(IF(-SUM(I$20:I216)+I$15&lt;0.000001,0,IF($C217&gt;='H-32A-WP06 - Debt Service'!G$24,'H-32A-WP06 - Debt Service'!#REF!/12,0)),"-")</f>
        <v>0</v>
      </c>
      <c r="J217" s="269">
        <f>IFERROR(IF(-SUM(J$20:J216)+J$15&lt;0.000001,0,IF($C217&gt;='H-32A-WP06 - Debt Service'!H$24,'H-32A-WP06 - Debt Service'!H$27/12,0)),"-")</f>
        <v>0</v>
      </c>
      <c r="K217" s="269">
        <f>IFERROR(IF(-SUM(K$20:K216)+K$15&lt;0.000001,0,IF($C217&gt;='H-32A-WP06 - Debt Service'!I$24,'H-32A-WP06 - Debt Service'!I$27/12,0)),"-")</f>
        <v>0</v>
      </c>
      <c r="L217" s="269">
        <f>IFERROR(IF(-SUM(L$20:L216)+L$15&lt;0.000001,0,IF($C217&gt;='H-32A-WP06 - Debt Service'!J$24,'H-32A-WP06 - Debt Service'!J$27/12,0)),"-")</f>
        <v>0</v>
      </c>
      <c r="M217" s="269">
        <f>IFERROR(IF(-SUM(M$20:M216)+M$15&lt;0.000001,0,IF($C217&gt;='H-32A-WP06 - Debt Service'!L$24,'H-32A-WP06 - Debt Service'!L$27/12,0)),"-")</f>
        <v>0</v>
      </c>
      <c r="N217" s="269">
        <v>0</v>
      </c>
      <c r="O217" s="269">
        <v>0</v>
      </c>
      <c r="P217" s="269">
        <v>0</v>
      </c>
      <c r="Q217" s="269">
        <f>IFERROR(IF(-SUM(Q$20:Q216)+Q$15&lt;0.000001,0,IF($C217&gt;='H-32A-WP06 - Debt Service'!#REF!,'H-32A-WP06 - Debt Service'!#REF!/12,0)),"-")</f>
        <v>0</v>
      </c>
      <c r="R217" s="269"/>
      <c r="S217" s="269"/>
      <c r="T217" s="269"/>
      <c r="U217" s="269"/>
      <c r="V217" s="269"/>
      <c r="X217" s="260">
        <f t="shared" si="13"/>
        <v>2039</v>
      </c>
      <c r="Y217" s="281">
        <f t="shared" si="15"/>
        <v>50922</v>
      </c>
      <c r="Z217" s="281"/>
      <c r="AA217" s="269">
        <f>IFERROR(IF(-SUM(AA$20:AA216)+AA$15&lt;0.000001,0,IF($C217&gt;='H-32A-WP06 - Debt Service'!X$24,'H-32A-WP06 - Debt Service'!X$27/12,0)),"-")</f>
        <v>0</v>
      </c>
      <c r="AB217" s="269">
        <f>IFERROR(IF(-SUM(AB$20:AB216)+AB$15&lt;0.000001,0,IF($C217&gt;='H-32A-WP06 - Debt Service'!Y$24,'H-32A-WP06 - Debt Service'!Y$27/12,0)),"-")</f>
        <v>0</v>
      </c>
      <c r="AC217" s="269">
        <f>IFERROR(IF(-SUM(AC$20:AC216)+AC$15&lt;0.000001,0,IF($C217&gt;='H-32A-WP06 - Debt Service'!Z$24,'H-32A-WP06 - Debt Service'!Z$27/12,0)),"-")</f>
        <v>0</v>
      </c>
      <c r="AD217" s="269">
        <f>IFERROR(IF(-SUM(AD$20:AD216)+AD$15&lt;0.000001,0,IF($C217&gt;='H-32A-WP06 - Debt Service'!AA$24,'H-32A-WP06 - Debt Service'!AA$27/12,0)),"-")</f>
        <v>0</v>
      </c>
      <c r="AE217" s="269">
        <f>IFERROR(IF(-SUM(AE$20:AE216)+AE$15&lt;0.000001,0,IF($C217&gt;='H-32A-WP06 - Debt Service'!AB$24,'H-32A-WP06 - Debt Service'!AB$27/12,0)),"-")</f>
        <v>0</v>
      </c>
      <c r="AF217" s="269">
        <f>IFERROR(IF(-SUM(AF$20:AF216)+AF$15&lt;0.000001,0,IF($C217&gt;='H-32A-WP06 - Debt Service'!AC$24,'H-32A-WP06 - Debt Service'!AC$27/12,0)),"-")</f>
        <v>0</v>
      </c>
      <c r="AG217" s="269">
        <f>IFERROR(IF(-SUM(AG$20:AG216)+AG$15&lt;0.000001,0,IF($C217&gt;='H-32A-WP06 - Debt Service'!AD$24,'H-32A-WP06 - Debt Service'!AD$27/12,0)),"-")</f>
        <v>0</v>
      </c>
      <c r="AH217" s="269">
        <f>IFERROR(IF(-SUM(AH$20:AH216)+AH$15&lt;0.000001,0,IF($C217&gt;='H-32A-WP06 - Debt Service'!AE$24,'H-32A-WP06 - Debt Service'!AE$27/12,0)),"-")</f>
        <v>0</v>
      </c>
      <c r="AI217" s="269">
        <f>IFERROR(IF(-SUM(AI$20:AI216)+AI$15&lt;0.000001,0,IF($C217&gt;='H-32A-WP06 - Debt Service'!AF$24,'H-32A-WP06 - Debt Service'!AF$27/12,0)),"-")</f>
        <v>0</v>
      </c>
      <c r="AJ217" s="269">
        <f>IFERROR(IF(-SUM(AJ$20:AJ216)+AJ$15&lt;0.000001,0,IF($C217&gt;='H-32A-WP06 - Debt Service'!AG$24,'H-32A-WP06 - Debt Service'!AG$27/12,0)),"-")</f>
        <v>0</v>
      </c>
    </row>
    <row r="218" spans="2:36" hidden="1">
      <c r="B218" s="260">
        <f t="shared" si="12"/>
        <v>2039</v>
      </c>
      <c r="C218" s="281">
        <f t="shared" si="14"/>
        <v>50952</v>
      </c>
      <c r="D218" s="281"/>
      <c r="E218" s="269">
        <f>IFERROR(IF(-SUM(E$20:E217)+E$15&lt;0.000001,0,IF($C218&gt;='H-32A-WP06 - Debt Service'!C$24,'H-32A-WP06 - Debt Service'!C$27/12,0)),"-")</f>
        <v>0</v>
      </c>
      <c r="F218" s="269">
        <f>IFERROR(IF(-SUM(F$20:F217)+F$15&lt;0.000001,0,IF($C218&gt;='H-32A-WP06 - Debt Service'!D$24,'H-32A-WP06 - Debt Service'!D$27/12,0)),"-")</f>
        <v>0</v>
      </c>
      <c r="G218" s="269">
        <f>IFERROR(IF(-SUM(G$20:G217)+G$15&lt;0.000001,0,IF($C218&gt;='H-32A-WP06 - Debt Service'!E$24,'H-32A-WP06 - Debt Service'!E$27/12,0)),"-")</f>
        <v>0</v>
      </c>
      <c r="H218" s="269">
        <f>IFERROR(IF(-SUM(H$20:H217)+H$15&lt;0.000001,0,IF($C218&gt;='H-32A-WP06 - Debt Service'!F$24,'H-32A-WP06 - Debt Service'!F$27/12,0)),"-")</f>
        <v>0</v>
      </c>
      <c r="I218" s="269">
        <f>IFERROR(IF(-SUM(I$20:I217)+I$15&lt;0.000001,0,IF($C218&gt;='H-32A-WP06 - Debt Service'!G$24,'H-32A-WP06 - Debt Service'!#REF!/12,0)),"-")</f>
        <v>0</v>
      </c>
      <c r="J218" s="269">
        <f>IFERROR(IF(-SUM(J$20:J217)+J$15&lt;0.000001,0,IF($C218&gt;='H-32A-WP06 - Debt Service'!H$24,'H-32A-WP06 - Debt Service'!H$27/12,0)),"-")</f>
        <v>0</v>
      </c>
      <c r="K218" s="269">
        <f>IFERROR(IF(-SUM(K$20:K217)+K$15&lt;0.000001,0,IF($C218&gt;='H-32A-WP06 - Debt Service'!I$24,'H-32A-WP06 - Debt Service'!I$27/12,0)),"-")</f>
        <v>0</v>
      </c>
      <c r="L218" s="269">
        <f>IFERROR(IF(-SUM(L$20:L217)+L$15&lt;0.000001,0,IF($C218&gt;='H-32A-WP06 - Debt Service'!J$24,'H-32A-WP06 - Debt Service'!J$27/12,0)),"-")</f>
        <v>0</v>
      </c>
      <c r="M218" s="269">
        <f>IFERROR(IF(-SUM(M$20:M217)+M$15&lt;0.000001,0,IF($C218&gt;='H-32A-WP06 - Debt Service'!L$24,'H-32A-WP06 - Debt Service'!L$27/12,0)),"-")</f>
        <v>0</v>
      </c>
      <c r="N218" s="269">
        <v>0</v>
      </c>
      <c r="O218" s="269">
        <v>0</v>
      </c>
      <c r="P218" s="269">
        <v>0</v>
      </c>
      <c r="Q218" s="269">
        <f>IFERROR(IF(-SUM(Q$20:Q217)+Q$15&lt;0.000001,0,IF($C218&gt;='H-32A-WP06 - Debt Service'!#REF!,'H-32A-WP06 - Debt Service'!#REF!/12,0)),"-")</f>
        <v>0</v>
      </c>
      <c r="R218" s="269"/>
      <c r="S218" s="269"/>
      <c r="T218" s="269"/>
      <c r="U218" s="269"/>
      <c r="V218" s="269"/>
      <c r="X218" s="260">
        <f t="shared" si="13"/>
        <v>2039</v>
      </c>
      <c r="Y218" s="281">
        <f t="shared" si="15"/>
        <v>50952</v>
      </c>
      <c r="Z218" s="281"/>
      <c r="AA218" s="269">
        <f>IFERROR(IF(-SUM(AA$20:AA217)+AA$15&lt;0.000001,0,IF($C218&gt;='H-32A-WP06 - Debt Service'!X$24,'H-32A-WP06 - Debt Service'!X$27/12,0)),"-")</f>
        <v>0</v>
      </c>
      <c r="AB218" s="269">
        <f>IFERROR(IF(-SUM(AB$20:AB217)+AB$15&lt;0.000001,0,IF($C218&gt;='H-32A-WP06 - Debt Service'!Y$24,'H-32A-WP06 - Debt Service'!Y$27/12,0)),"-")</f>
        <v>0</v>
      </c>
      <c r="AC218" s="269">
        <f>IFERROR(IF(-SUM(AC$20:AC217)+AC$15&lt;0.000001,0,IF($C218&gt;='H-32A-WP06 - Debt Service'!Z$24,'H-32A-WP06 - Debt Service'!Z$27/12,0)),"-")</f>
        <v>0</v>
      </c>
      <c r="AD218" s="269">
        <f>IFERROR(IF(-SUM(AD$20:AD217)+AD$15&lt;0.000001,0,IF($C218&gt;='H-32A-WP06 - Debt Service'!AA$24,'H-32A-WP06 - Debt Service'!AA$27/12,0)),"-")</f>
        <v>0</v>
      </c>
      <c r="AE218" s="269">
        <f>IFERROR(IF(-SUM(AE$20:AE217)+AE$15&lt;0.000001,0,IF($C218&gt;='H-32A-WP06 - Debt Service'!AB$24,'H-32A-WP06 - Debt Service'!AB$27/12,0)),"-")</f>
        <v>0</v>
      </c>
      <c r="AF218" s="269">
        <f>IFERROR(IF(-SUM(AF$20:AF217)+AF$15&lt;0.000001,0,IF($C218&gt;='H-32A-WP06 - Debt Service'!AC$24,'H-32A-WP06 - Debt Service'!AC$27/12,0)),"-")</f>
        <v>0</v>
      </c>
      <c r="AG218" s="269">
        <f>IFERROR(IF(-SUM(AG$20:AG217)+AG$15&lt;0.000001,0,IF($C218&gt;='H-32A-WP06 - Debt Service'!AD$24,'H-32A-WP06 - Debt Service'!AD$27/12,0)),"-")</f>
        <v>0</v>
      </c>
      <c r="AH218" s="269">
        <f>IFERROR(IF(-SUM(AH$20:AH217)+AH$15&lt;0.000001,0,IF($C218&gt;='H-32A-WP06 - Debt Service'!AE$24,'H-32A-WP06 - Debt Service'!AE$27/12,0)),"-")</f>
        <v>0</v>
      </c>
      <c r="AI218" s="269">
        <f>IFERROR(IF(-SUM(AI$20:AI217)+AI$15&lt;0.000001,0,IF($C218&gt;='H-32A-WP06 - Debt Service'!AF$24,'H-32A-WP06 - Debt Service'!AF$27/12,0)),"-")</f>
        <v>0</v>
      </c>
      <c r="AJ218" s="269">
        <f>IFERROR(IF(-SUM(AJ$20:AJ217)+AJ$15&lt;0.000001,0,IF($C218&gt;='H-32A-WP06 - Debt Service'!AG$24,'H-32A-WP06 - Debt Service'!AG$27/12,0)),"-")</f>
        <v>0</v>
      </c>
    </row>
    <row r="219" spans="2:36" hidden="1">
      <c r="B219" s="260">
        <f t="shared" si="12"/>
        <v>2039</v>
      </c>
      <c r="C219" s="281">
        <f t="shared" si="14"/>
        <v>50983</v>
      </c>
      <c r="D219" s="281"/>
      <c r="E219" s="269">
        <f>IFERROR(IF(-SUM(E$20:E218)+E$15&lt;0.000001,0,IF($C219&gt;='H-32A-WP06 - Debt Service'!C$24,'H-32A-WP06 - Debt Service'!C$27/12,0)),"-")</f>
        <v>0</v>
      </c>
      <c r="F219" s="269">
        <f>IFERROR(IF(-SUM(F$20:F218)+F$15&lt;0.000001,0,IF($C219&gt;='H-32A-WP06 - Debt Service'!D$24,'H-32A-WP06 - Debt Service'!D$27/12,0)),"-")</f>
        <v>0</v>
      </c>
      <c r="G219" s="269">
        <f>IFERROR(IF(-SUM(G$20:G218)+G$15&lt;0.000001,0,IF($C219&gt;='H-32A-WP06 - Debt Service'!E$24,'H-32A-WP06 - Debt Service'!E$27/12,0)),"-")</f>
        <v>0</v>
      </c>
      <c r="H219" s="269">
        <f>IFERROR(IF(-SUM(H$20:H218)+H$15&lt;0.000001,0,IF($C219&gt;='H-32A-WP06 - Debt Service'!F$24,'H-32A-WP06 - Debt Service'!F$27/12,0)),"-")</f>
        <v>0</v>
      </c>
      <c r="I219" s="269">
        <f>IFERROR(IF(-SUM(I$20:I218)+I$15&lt;0.000001,0,IF($C219&gt;='H-32A-WP06 - Debt Service'!G$24,'H-32A-WP06 - Debt Service'!#REF!/12,0)),"-")</f>
        <v>0</v>
      </c>
      <c r="J219" s="269">
        <f>IFERROR(IF(-SUM(J$20:J218)+J$15&lt;0.000001,0,IF($C219&gt;='H-32A-WP06 - Debt Service'!H$24,'H-32A-WP06 - Debt Service'!H$27/12,0)),"-")</f>
        <v>0</v>
      </c>
      <c r="K219" s="269">
        <f>IFERROR(IF(-SUM(K$20:K218)+K$15&lt;0.000001,0,IF($C219&gt;='H-32A-WP06 - Debt Service'!I$24,'H-32A-WP06 - Debt Service'!I$27/12,0)),"-")</f>
        <v>0</v>
      </c>
      <c r="L219" s="269">
        <f>IFERROR(IF(-SUM(L$20:L218)+L$15&lt;0.000001,0,IF($C219&gt;='H-32A-WP06 - Debt Service'!J$24,'H-32A-WP06 - Debt Service'!J$27/12,0)),"-")</f>
        <v>0</v>
      </c>
      <c r="M219" s="269">
        <f>IFERROR(IF(-SUM(M$20:M218)+M$15&lt;0.000001,0,IF($C219&gt;='H-32A-WP06 - Debt Service'!L$24,'H-32A-WP06 - Debt Service'!L$27/12,0)),"-")</f>
        <v>0</v>
      </c>
      <c r="N219" s="269">
        <v>0</v>
      </c>
      <c r="O219" s="269">
        <v>0</v>
      </c>
      <c r="P219" s="269">
        <v>0</v>
      </c>
      <c r="Q219" s="269">
        <f>IFERROR(IF(-SUM(Q$20:Q218)+Q$15&lt;0.000001,0,IF($C219&gt;='H-32A-WP06 - Debt Service'!#REF!,'H-32A-WP06 - Debt Service'!#REF!/12,0)),"-")</f>
        <v>0</v>
      </c>
      <c r="R219" s="269"/>
      <c r="S219" s="269"/>
      <c r="T219" s="269"/>
      <c r="U219" s="269"/>
      <c r="V219" s="269"/>
      <c r="X219" s="260">
        <f t="shared" si="13"/>
        <v>2039</v>
      </c>
      <c r="Y219" s="281">
        <f t="shared" si="15"/>
        <v>50983</v>
      </c>
      <c r="Z219" s="281"/>
      <c r="AA219" s="269">
        <f>IFERROR(IF(-SUM(AA$20:AA218)+AA$15&lt;0.000001,0,IF($C219&gt;='H-32A-WP06 - Debt Service'!X$24,'H-32A-WP06 - Debt Service'!X$27/12,0)),"-")</f>
        <v>0</v>
      </c>
      <c r="AB219" s="269">
        <f>IFERROR(IF(-SUM(AB$20:AB218)+AB$15&lt;0.000001,0,IF($C219&gt;='H-32A-WP06 - Debt Service'!Y$24,'H-32A-WP06 - Debt Service'!Y$27/12,0)),"-")</f>
        <v>0</v>
      </c>
      <c r="AC219" s="269">
        <f>IFERROR(IF(-SUM(AC$20:AC218)+AC$15&lt;0.000001,0,IF($C219&gt;='H-32A-WP06 - Debt Service'!Z$24,'H-32A-WP06 - Debt Service'!Z$27/12,0)),"-")</f>
        <v>0</v>
      </c>
      <c r="AD219" s="269">
        <f>IFERROR(IF(-SUM(AD$20:AD218)+AD$15&lt;0.000001,0,IF($C219&gt;='H-32A-WP06 - Debt Service'!AA$24,'H-32A-WP06 - Debt Service'!AA$27/12,0)),"-")</f>
        <v>0</v>
      </c>
      <c r="AE219" s="269">
        <f>IFERROR(IF(-SUM(AE$20:AE218)+AE$15&lt;0.000001,0,IF($C219&gt;='H-32A-WP06 - Debt Service'!AB$24,'H-32A-WP06 - Debt Service'!AB$27/12,0)),"-")</f>
        <v>0</v>
      </c>
      <c r="AF219" s="269">
        <f>IFERROR(IF(-SUM(AF$20:AF218)+AF$15&lt;0.000001,0,IF($C219&gt;='H-32A-WP06 - Debt Service'!AC$24,'H-32A-WP06 - Debt Service'!AC$27/12,0)),"-")</f>
        <v>0</v>
      </c>
      <c r="AG219" s="269">
        <f>IFERROR(IF(-SUM(AG$20:AG218)+AG$15&lt;0.000001,0,IF($C219&gt;='H-32A-WP06 - Debt Service'!AD$24,'H-32A-WP06 - Debt Service'!AD$27/12,0)),"-")</f>
        <v>0</v>
      </c>
      <c r="AH219" s="269">
        <f>IFERROR(IF(-SUM(AH$20:AH218)+AH$15&lt;0.000001,0,IF($C219&gt;='H-32A-WP06 - Debt Service'!AE$24,'H-32A-WP06 - Debt Service'!AE$27/12,0)),"-")</f>
        <v>0</v>
      </c>
      <c r="AI219" s="269">
        <f>IFERROR(IF(-SUM(AI$20:AI218)+AI$15&lt;0.000001,0,IF($C219&gt;='H-32A-WP06 - Debt Service'!AF$24,'H-32A-WP06 - Debt Service'!AF$27/12,0)),"-")</f>
        <v>0</v>
      </c>
      <c r="AJ219" s="269">
        <f>IFERROR(IF(-SUM(AJ$20:AJ218)+AJ$15&lt;0.000001,0,IF($C219&gt;='H-32A-WP06 - Debt Service'!AG$24,'H-32A-WP06 - Debt Service'!AG$27/12,0)),"-")</f>
        <v>0</v>
      </c>
    </row>
    <row r="220" spans="2:36" hidden="1">
      <c r="B220" s="260">
        <f t="shared" si="12"/>
        <v>2039</v>
      </c>
      <c r="C220" s="281">
        <f t="shared" si="14"/>
        <v>51014</v>
      </c>
      <c r="D220" s="281"/>
      <c r="E220" s="269">
        <f>IFERROR(IF(-SUM(E$20:E219)+E$15&lt;0.000001,0,IF($C220&gt;='H-32A-WP06 - Debt Service'!C$24,'H-32A-WP06 - Debt Service'!C$27/12,0)),"-")</f>
        <v>0</v>
      </c>
      <c r="F220" s="269">
        <f>IFERROR(IF(-SUM(F$20:F219)+F$15&lt;0.000001,0,IF($C220&gt;='H-32A-WP06 - Debt Service'!D$24,'H-32A-WP06 - Debt Service'!D$27/12,0)),"-")</f>
        <v>0</v>
      </c>
      <c r="G220" s="269">
        <f>IFERROR(IF(-SUM(G$20:G219)+G$15&lt;0.000001,0,IF($C220&gt;='H-32A-WP06 - Debt Service'!E$24,'H-32A-WP06 - Debt Service'!E$27/12,0)),"-")</f>
        <v>0</v>
      </c>
      <c r="H220" s="269">
        <f>IFERROR(IF(-SUM(H$20:H219)+H$15&lt;0.000001,0,IF($C220&gt;='H-32A-WP06 - Debt Service'!F$24,'H-32A-WP06 - Debt Service'!F$27/12,0)),"-")</f>
        <v>0</v>
      </c>
      <c r="I220" s="269">
        <f>IFERROR(IF(-SUM(I$20:I219)+I$15&lt;0.000001,0,IF($C220&gt;='H-32A-WP06 - Debt Service'!G$24,'H-32A-WP06 - Debt Service'!#REF!/12,0)),"-")</f>
        <v>0</v>
      </c>
      <c r="J220" s="269">
        <f>IFERROR(IF(-SUM(J$20:J219)+J$15&lt;0.000001,0,IF($C220&gt;='H-32A-WP06 - Debt Service'!H$24,'H-32A-WP06 - Debt Service'!H$27/12,0)),"-")</f>
        <v>0</v>
      </c>
      <c r="K220" s="269">
        <f>IFERROR(IF(-SUM(K$20:K219)+K$15&lt;0.000001,0,IF($C220&gt;='H-32A-WP06 - Debt Service'!I$24,'H-32A-WP06 - Debt Service'!I$27/12,0)),"-")</f>
        <v>0</v>
      </c>
      <c r="L220" s="269">
        <f>IFERROR(IF(-SUM(L$20:L219)+L$15&lt;0.000001,0,IF($C220&gt;='H-32A-WP06 - Debt Service'!J$24,'H-32A-WP06 - Debt Service'!J$27/12,0)),"-")</f>
        <v>0</v>
      </c>
      <c r="M220" s="269">
        <f>IFERROR(IF(-SUM(M$20:M219)+M$15&lt;0.000001,0,IF($C220&gt;='H-32A-WP06 - Debt Service'!L$24,'H-32A-WP06 - Debt Service'!L$27/12,0)),"-")</f>
        <v>0</v>
      </c>
      <c r="N220" s="269">
        <v>0</v>
      </c>
      <c r="O220" s="269">
        <v>0</v>
      </c>
      <c r="P220" s="269">
        <v>0</v>
      </c>
      <c r="Q220" s="269">
        <f>IFERROR(IF(-SUM(Q$20:Q219)+Q$15&lt;0.000001,0,IF($C220&gt;='H-32A-WP06 - Debt Service'!#REF!,'H-32A-WP06 - Debt Service'!#REF!/12,0)),"-")</f>
        <v>0</v>
      </c>
      <c r="R220" s="269"/>
      <c r="S220" s="269"/>
      <c r="T220" s="269"/>
      <c r="U220" s="269"/>
      <c r="V220" s="269"/>
      <c r="X220" s="260">
        <f t="shared" si="13"/>
        <v>2039</v>
      </c>
      <c r="Y220" s="281">
        <f t="shared" si="15"/>
        <v>51014</v>
      </c>
      <c r="Z220" s="281"/>
      <c r="AA220" s="269">
        <f>IFERROR(IF(-SUM(AA$20:AA219)+AA$15&lt;0.000001,0,IF($C220&gt;='H-32A-WP06 - Debt Service'!X$24,'H-32A-WP06 - Debt Service'!X$27/12,0)),"-")</f>
        <v>0</v>
      </c>
      <c r="AB220" s="269">
        <f>IFERROR(IF(-SUM(AB$20:AB219)+AB$15&lt;0.000001,0,IF($C220&gt;='H-32A-WP06 - Debt Service'!Y$24,'H-32A-WP06 - Debt Service'!Y$27/12,0)),"-")</f>
        <v>0</v>
      </c>
      <c r="AC220" s="269">
        <f>IFERROR(IF(-SUM(AC$20:AC219)+AC$15&lt;0.000001,0,IF($C220&gt;='H-32A-WP06 - Debt Service'!Z$24,'H-32A-WP06 - Debt Service'!Z$27/12,0)),"-")</f>
        <v>0</v>
      </c>
      <c r="AD220" s="269">
        <f>IFERROR(IF(-SUM(AD$20:AD219)+AD$15&lt;0.000001,0,IF($C220&gt;='H-32A-WP06 - Debt Service'!AA$24,'H-32A-WP06 - Debt Service'!AA$27/12,0)),"-")</f>
        <v>0</v>
      </c>
      <c r="AE220" s="269">
        <f>IFERROR(IF(-SUM(AE$20:AE219)+AE$15&lt;0.000001,0,IF($C220&gt;='H-32A-WP06 - Debt Service'!AB$24,'H-32A-WP06 - Debt Service'!AB$27/12,0)),"-")</f>
        <v>0</v>
      </c>
      <c r="AF220" s="269">
        <f>IFERROR(IF(-SUM(AF$20:AF219)+AF$15&lt;0.000001,0,IF($C220&gt;='H-32A-WP06 - Debt Service'!AC$24,'H-32A-WP06 - Debt Service'!AC$27/12,0)),"-")</f>
        <v>0</v>
      </c>
      <c r="AG220" s="269">
        <f>IFERROR(IF(-SUM(AG$20:AG219)+AG$15&lt;0.000001,0,IF($C220&gt;='H-32A-WP06 - Debt Service'!AD$24,'H-32A-WP06 - Debt Service'!AD$27/12,0)),"-")</f>
        <v>0</v>
      </c>
      <c r="AH220" s="269">
        <f>IFERROR(IF(-SUM(AH$20:AH219)+AH$15&lt;0.000001,0,IF($C220&gt;='H-32A-WP06 - Debt Service'!AE$24,'H-32A-WP06 - Debt Service'!AE$27/12,0)),"-")</f>
        <v>0</v>
      </c>
      <c r="AI220" s="269">
        <f>IFERROR(IF(-SUM(AI$20:AI219)+AI$15&lt;0.000001,0,IF($C220&gt;='H-32A-WP06 - Debt Service'!AF$24,'H-32A-WP06 - Debt Service'!AF$27/12,0)),"-")</f>
        <v>0</v>
      </c>
      <c r="AJ220" s="269">
        <f>IFERROR(IF(-SUM(AJ$20:AJ219)+AJ$15&lt;0.000001,0,IF($C220&gt;='H-32A-WP06 - Debt Service'!AG$24,'H-32A-WP06 - Debt Service'!AG$27/12,0)),"-")</f>
        <v>0</v>
      </c>
    </row>
    <row r="221" spans="2:36" hidden="1">
      <c r="B221" s="260">
        <f t="shared" si="12"/>
        <v>2039</v>
      </c>
      <c r="C221" s="281">
        <f t="shared" si="14"/>
        <v>51044</v>
      </c>
      <c r="D221" s="281"/>
      <c r="E221" s="269">
        <f>IFERROR(IF(-SUM(E$20:E220)+E$15&lt;0.000001,0,IF($C221&gt;='H-32A-WP06 - Debt Service'!C$24,'H-32A-WP06 - Debt Service'!C$27/12,0)),"-")</f>
        <v>0</v>
      </c>
      <c r="F221" s="269">
        <f>IFERROR(IF(-SUM(F$20:F220)+F$15&lt;0.000001,0,IF($C221&gt;='H-32A-WP06 - Debt Service'!D$24,'H-32A-WP06 - Debt Service'!D$27/12,0)),"-")</f>
        <v>0</v>
      </c>
      <c r="G221" s="269">
        <f>IFERROR(IF(-SUM(G$20:G220)+G$15&lt;0.000001,0,IF($C221&gt;='H-32A-WP06 - Debt Service'!E$24,'H-32A-WP06 - Debt Service'!E$27/12,0)),"-")</f>
        <v>0</v>
      </c>
      <c r="H221" s="269">
        <f>IFERROR(IF(-SUM(H$20:H220)+H$15&lt;0.000001,0,IF($C221&gt;='H-32A-WP06 - Debt Service'!F$24,'H-32A-WP06 - Debt Service'!F$27/12,0)),"-")</f>
        <v>0</v>
      </c>
      <c r="I221" s="269">
        <f>IFERROR(IF(-SUM(I$20:I220)+I$15&lt;0.000001,0,IF($C221&gt;='H-32A-WP06 - Debt Service'!G$24,'H-32A-WP06 - Debt Service'!#REF!/12,0)),"-")</f>
        <v>0</v>
      </c>
      <c r="J221" s="269">
        <f>IFERROR(IF(-SUM(J$20:J220)+J$15&lt;0.000001,0,IF($C221&gt;='H-32A-WP06 - Debt Service'!H$24,'H-32A-WP06 - Debt Service'!H$27/12,0)),"-")</f>
        <v>0</v>
      </c>
      <c r="K221" s="269">
        <f>IFERROR(IF(-SUM(K$20:K220)+K$15&lt;0.000001,0,IF($C221&gt;='H-32A-WP06 - Debt Service'!I$24,'H-32A-WP06 - Debt Service'!I$27/12,0)),"-")</f>
        <v>0</v>
      </c>
      <c r="L221" s="269">
        <f>IFERROR(IF(-SUM(L$20:L220)+L$15&lt;0.000001,0,IF($C221&gt;='H-32A-WP06 - Debt Service'!J$24,'H-32A-WP06 - Debt Service'!J$27/12,0)),"-")</f>
        <v>0</v>
      </c>
      <c r="M221" s="269">
        <f>IFERROR(IF(-SUM(M$20:M220)+M$15&lt;0.000001,0,IF($C221&gt;='H-32A-WP06 - Debt Service'!L$24,'H-32A-WP06 - Debt Service'!L$27/12,0)),"-")</f>
        <v>0</v>
      </c>
      <c r="N221" s="269">
        <v>0</v>
      </c>
      <c r="O221" s="269">
        <v>0</v>
      </c>
      <c r="P221" s="269">
        <v>0</v>
      </c>
      <c r="Q221" s="269">
        <f>IFERROR(IF(-SUM(Q$20:Q220)+Q$15&lt;0.000001,0,IF($C221&gt;='H-32A-WP06 - Debt Service'!#REF!,'H-32A-WP06 - Debt Service'!#REF!/12,0)),"-")</f>
        <v>0</v>
      </c>
      <c r="R221" s="269"/>
      <c r="S221" s="269"/>
      <c r="T221" s="269"/>
      <c r="U221" s="269"/>
      <c r="V221" s="269"/>
      <c r="X221" s="260">
        <f t="shared" si="13"/>
        <v>2039</v>
      </c>
      <c r="Y221" s="281">
        <f t="shared" si="15"/>
        <v>51044</v>
      </c>
      <c r="Z221" s="281"/>
      <c r="AA221" s="269">
        <f>IFERROR(IF(-SUM(AA$20:AA220)+AA$15&lt;0.000001,0,IF($C221&gt;='H-32A-WP06 - Debt Service'!X$24,'H-32A-WP06 - Debt Service'!X$27/12,0)),"-")</f>
        <v>0</v>
      </c>
      <c r="AB221" s="269">
        <f>IFERROR(IF(-SUM(AB$20:AB220)+AB$15&lt;0.000001,0,IF($C221&gt;='H-32A-WP06 - Debt Service'!Y$24,'H-32A-WP06 - Debt Service'!Y$27/12,0)),"-")</f>
        <v>0</v>
      </c>
      <c r="AC221" s="269">
        <f>IFERROR(IF(-SUM(AC$20:AC220)+AC$15&lt;0.000001,0,IF($C221&gt;='H-32A-WP06 - Debt Service'!Z$24,'H-32A-WP06 - Debt Service'!Z$27/12,0)),"-")</f>
        <v>0</v>
      </c>
      <c r="AD221" s="269">
        <f>IFERROR(IF(-SUM(AD$20:AD220)+AD$15&lt;0.000001,0,IF($C221&gt;='H-32A-WP06 - Debt Service'!AA$24,'H-32A-WP06 - Debt Service'!AA$27/12,0)),"-")</f>
        <v>0</v>
      </c>
      <c r="AE221" s="269">
        <f>IFERROR(IF(-SUM(AE$20:AE220)+AE$15&lt;0.000001,0,IF($C221&gt;='H-32A-WP06 - Debt Service'!AB$24,'H-32A-WP06 - Debt Service'!AB$27/12,0)),"-")</f>
        <v>0</v>
      </c>
      <c r="AF221" s="269">
        <f>IFERROR(IF(-SUM(AF$20:AF220)+AF$15&lt;0.000001,0,IF($C221&gt;='H-32A-WP06 - Debt Service'!AC$24,'H-32A-WP06 - Debt Service'!AC$27/12,0)),"-")</f>
        <v>0</v>
      </c>
      <c r="AG221" s="269">
        <f>IFERROR(IF(-SUM(AG$20:AG220)+AG$15&lt;0.000001,0,IF($C221&gt;='H-32A-WP06 - Debt Service'!AD$24,'H-32A-WP06 - Debt Service'!AD$27/12,0)),"-")</f>
        <v>0</v>
      </c>
      <c r="AH221" s="269">
        <f>IFERROR(IF(-SUM(AH$20:AH220)+AH$15&lt;0.000001,0,IF($C221&gt;='H-32A-WP06 - Debt Service'!AE$24,'H-32A-WP06 - Debt Service'!AE$27/12,0)),"-")</f>
        <v>0</v>
      </c>
      <c r="AI221" s="269">
        <f>IFERROR(IF(-SUM(AI$20:AI220)+AI$15&lt;0.000001,0,IF($C221&gt;='H-32A-WP06 - Debt Service'!AF$24,'H-32A-WP06 - Debt Service'!AF$27/12,0)),"-")</f>
        <v>0</v>
      </c>
      <c r="AJ221" s="269">
        <f>IFERROR(IF(-SUM(AJ$20:AJ220)+AJ$15&lt;0.000001,0,IF($C221&gt;='H-32A-WP06 - Debt Service'!AG$24,'H-32A-WP06 - Debt Service'!AG$27/12,0)),"-")</f>
        <v>0</v>
      </c>
    </row>
    <row r="222" spans="2:36" hidden="1">
      <c r="B222" s="260">
        <f t="shared" si="12"/>
        <v>2039</v>
      </c>
      <c r="C222" s="281">
        <f t="shared" si="14"/>
        <v>51075</v>
      </c>
      <c r="D222" s="281"/>
      <c r="E222" s="269">
        <f>IFERROR(IF(-SUM(E$20:E221)+E$15&lt;0.000001,0,IF($C222&gt;='H-32A-WP06 - Debt Service'!C$24,'H-32A-WP06 - Debt Service'!C$27/12,0)),"-")</f>
        <v>0</v>
      </c>
      <c r="F222" s="269">
        <f>IFERROR(IF(-SUM(F$20:F221)+F$15&lt;0.000001,0,IF($C222&gt;='H-32A-WP06 - Debt Service'!D$24,'H-32A-WP06 - Debt Service'!D$27/12,0)),"-")</f>
        <v>0</v>
      </c>
      <c r="G222" s="269">
        <f>IFERROR(IF(-SUM(G$20:G221)+G$15&lt;0.000001,0,IF($C222&gt;='H-32A-WP06 - Debt Service'!E$24,'H-32A-WP06 - Debt Service'!E$27/12,0)),"-")</f>
        <v>0</v>
      </c>
      <c r="H222" s="269">
        <f>IFERROR(IF(-SUM(H$20:H221)+H$15&lt;0.000001,0,IF($C222&gt;='H-32A-WP06 - Debt Service'!F$24,'H-32A-WP06 - Debt Service'!F$27/12,0)),"-")</f>
        <v>0</v>
      </c>
      <c r="I222" s="269">
        <f>IFERROR(IF(-SUM(I$20:I221)+I$15&lt;0.000001,0,IF($C222&gt;='H-32A-WP06 - Debt Service'!G$24,'H-32A-WP06 - Debt Service'!#REF!/12,0)),"-")</f>
        <v>0</v>
      </c>
      <c r="J222" s="269">
        <f>IFERROR(IF(-SUM(J$20:J221)+J$15&lt;0.000001,0,IF($C222&gt;='H-32A-WP06 - Debt Service'!H$24,'H-32A-WP06 - Debt Service'!H$27/12,0)),"-")</f>
        <v>0</v>
      </c>
      <c r="K222" s="269">
        <f>IFERROR(IF(-SUM(K$20:K221)+K$15&lt;0.000001,0,IF($C222&gt;='H-32A-WP06 - Debt Service'!I$24,'H-32A-WP06 - Debt Service'!I$27/12,0)),"-")</f>
        <v>0</v>
      </c>
      <c r="L222" s="269">
        <f>IFERROR(IF(-SUM(L$20:L221)+L$15&lt;0.000001,0,IF($C222&gt;='H-32A-WP06 - Debt Service'!J$24,'H-32A-WP06 - Debt Service'!J$27/12,0)),"-")</f>
        <v>0</v>
      </c>
      <c r="M222" s="269">
        <f>IFERROR(IF(-SUM(M$20:M221)+M$15&lt;0.000001,0,IF($C222&gt;='H-32A-WP06 - Debt Service'!L$24,'H-32A-WP06 - Debt Service'!L$27/12,0)),"-")</f>
        <v>0</v>
      </c>
      <c r="N222" s="269">
        <v>0</v>
      </c>
      <c r="O222" s="269">
        <v>0</v>
      </c>
      <c r="P222" s="269">
        <v>0</v>
      </c>
      <c r="Q222" s="269">
        <f>IFERROR(IF(-SUM(Q$20:Q221)+Q$15&lt;0.000001,0,IF($C222&gt;='H-32A-WP06 - Debt Service'!#REF!,'H-32A-WP06 - Debt Service'!#REF!/12,0)),"-")</f>
        <v>0</v>
      </c>
      <c r="R222" s="269"/>
      <c r="S222" s="269"/>
      <c r="T222" s="269"/>
      <c r="U222" s="269"/>
      <c r="V222" s="269"/>
      <c r="X222" s="260">
        <f t="shared" si="13"/>
        <v>2039</v>
      </c>
      <c r="Y222" s="281">
        <f t="shared" si="15"/>
        <v>51075</v>
      </c>
      <c r="Z222" s="281"/>
      <c r="AA222" s="269">
        <f>IFERROR(IF(-SUM(AA$20:AA221)+AA$15&lt;0.000001,0,IF($C222&gt;='H-32A-WP06 - Debt Service'!X$24,'H-32A-WP06 - Debt Service'!X$27/12,0)),"-")</f>
        <v>0</v>
      </c>
      <c r="AB222" s="269">
        <f>IFERROR(IF(-SUM(AB$20:AB221)+AB$15&lt;0.000001,0,IF($C222&gt;='H-32A-WP06 - Debt Service'!Y$24,'H-32A-WP06 - Debt Service'!Y$27/12,0)),"-")</f>
        <v>0</v>
      </c>
      <c r="AC222" s="269">
        <f>IFERROR(IF(-SUM(AC$20:AC221)+AC$15&lt;0.000001,0,IF($C222&gt;='H-32A-WP06 - Debt Service'!Z$24,'H-32A-WP06 - Debt Service'!Z$27/12,0)),"-")</f>
        <v>0</v>
      </c>
      <c r="AD222" s="269">
        <f>IFERROR(IF(-SUM(AD$20:AD221)+AD$15&lt;0.000001,0,IF($C222&gt;='H-32A-WP06 - Debt Service'!AA$24,'H-32A-WP06 - Debt Service'!AA$27/12,0)),"-")</f>
        <v>0</v>
      </c>
      <c r="AE222" s="269">
        <f>IFERROR(IF(-SUM(AE$20:AE221)+AE$15&lt;0.000001,0,IF($C222&gt;='H-32A-WP06 - Debt Service'!AB$24,'H-32A-WP06 - Debt Service'!AB$27/12,0)),"-")</f>
        <v>0</v>
      </c>
      <c r="AF222" s="269">
        <f>IFERROR(IF(-SUM(AF$20:AF221)+AF$15&lt;0.000001,0,IF($C222&gt;='H-32A-WP06 - Debt Service'!AC$24,'H-32A-WP06 - Debt Service'!AC$27/12,0)),"-")</f>
        <v>0</v>
      </c>
      <c r="AG222" s="269">
        <f>IFERROR(IF(-SUM(AG$20:AG221)+AG$15&lt;0.000001,0,IF($C222&gt;='H-32A-WP06 - Debt Service'!AD$24,'H-32A-WP06 - Debt Service'!AD$27/12,0)),"-")</f>
        <v>0</v>
      </c>
      <c r="AH222" s="269">
        <f>IFERROR(IF(-SUM(AH$20:AH221)+AH$15&lt;0.000001,0,IF($C222&gt;='H-32A-WP06 - Debt Service'!AE$24,'H-32A-WP06 - Debt Service'!AE$27/12,0)),"-")</f>
        <v>0</v>
      </c>
      <c r="AI222" s="269">
        <f>IFERROR(IF(-SUM(AI$20:AI221)+AI$15&lt;0.000001,0,IF($C222&gt;='H-32A-WP06 - Debt Service'!AF$24,'H-32A-WP06 - Debt Service'!AF$27/12,0)),"-")</f>
        <v>0</v>
      </c>
      <c r="AJ222" s="269">
        <f>IFERROR(IF(-SUM(AJ$20:AJ221)+AJ$15&lt;0.000001,0,IF($C222&gt;='H-32A-WP06 - Debt Service'!AG$24,'H-32A-WP06 - Debt Service'!AG$27/12,0)),"-")</f>
        <v>0</v>
      </c>
    </row>
    <row r="223" spans="2:36" hidden="1">
      <c r="B223" s="260">
        <f t="shared" si="12"/>
        <v>2039</v>
      </c>
      <c r="C223" s="281">
        <f t="shared" si="14"/>
        <v>51105</v>
      </c>
      <c r="D223" s="281"/>
      <c r="E223" s="269">
        <f>IFERROR(IF(-SUM(E$20:E222)+E$15&lt;0.000001,0,IF($C223&gt;='H-32A-WP06 - Debt Service'!C$24,'H-32A-WP06 - Debt Service'!C$27/12,0)),"-")</f>
        <v>0</v>
      </c>
      <c r="F223" s="269">
        <f>IFERROR(IF(-SUM(F$20:F222)+F$15&lt;0.000001,0,IF($C223&gt;='H-32A-WP06 - Debt Service'!D$24,'H-32A-WP06 - Debt Service'!D$27/12,0)),"-")</f>
        <v>0</v>
      </c>
      <c r="G223" s="269">
        <f>IFERROR(IF(-SUM(G$20:G222)+G$15&lt;0.000001,0,IF($C223&gt;='H-32A-WP06 - Debt Service'!E$24,'H-32A-WP06 - Debt Service'!E$27/12,0)),"-")</f>
        <v>0</v>
      </c>
      <c r="H223" s="269">
        <f>IFERROR(IF(-SUM(H$20:H222)+H$15&lt;0.000001,0,IF($C223&gt;='H-32A-WP06 - Debt Service'!F$24,'H-32A-WP06 - Debt Service'!F$27/12,0)),"-")</f>
        <v>0</v>
      </c>
      <c r="I223" s="269">
        <f>IFERROR(IF(-SUM(I$20:I222)+I$15&lt;0.000001,0,IF($C223&gt;='H-32A-WP06 - Debt Service'!G$24,'H-32A-WP06 - Debt Service'!#REF!/12,0)),"-")</f>
        <v>0</v>
      </c>
      <c r="J223" s="269">
        <f>IFERROR(IF(-SUM(J$20:J222)+J$15&lt;0.000001,0,IF($C223&gt;='H-32A-WP06 - Debt Service'!H$24,'H-32A-WP06 - Debt Service'!H$27/12,0)),"-")</f>
        <v>0</v>
      </c>
      <c r="K223" s="269">
        <f>IFERROR(IF(-SUM(K$20:K222)+K$15&lt;0.000001,0,IF($C223&gt;='H-32A-WP06 - Debt Service'!I$24,'H-32A-WP06 - Debt Service'!I$27/12,0)),"-")</f>
        <v>0</v>
      </c>
      <c r="L223" s="269">
        <f>IFERROR(IF(-SUM(L$20:L222)+L$15&lt;0.000001,0,IF($C223&gt;='H-32A-WP06 - Debt Service'!J$24,'H-32A-WP06 - Debt Service'!J$27/12,0)),"-")</f>
        <v>0</v>
      </c>
      <c r="M223" s="269">
        <f>IFERROR(IF(-SUM(M$20:M222)+M$15&lt;0.000001,0,IF($C223&gt;='H-32A-WP06 - Debt Service'!L$24,'H-32A-WP06 - Debt Service'!L$27/12,0)),"-")</f>
        <v>0</v>
      </c>
      <c r="N223" s="269">
        <v>0</v>
      </c>
      <c r="O223" s="269">
        <v>0</v>
      </c>
      <c r="P223" s="269">
        <v>0</v>
      </c>
      <c r="Q223" s="269">
        <f>IFERROR(IF(-SUM(Q$20:Q222)+Q$15&lt;0.000001,0,IF($C223&gt;='H-32A-WP06 - Debt Service'!#REF!,'H-32A-WP06 - Debt Service'!#REF!/12,0)),"-")</f>
        <v>0</v>
      </c>
      <c r="R223" s="269"/>
      <c r="S223" s="269"/>
      <c r="T223" s="269"/>
      <c r="U223" s="269"/>
      <c r="V223" s="269"/>
      <c r="X223" s="260">
        <f t="shared" si="13"/>
        <v>2039</v>
      </c>
      <c r="Y223" s="281">
        <f t="shared" si="15"/>
        <v>51105</v>
      </c>
      <c r="Z223" s="281"/>
      <c r="AA223" s="269">
        <f>IFERROR(IF(-SUM(AA$20:AA222)+AA$15&lt;0.000001,0,IF($C223&gt;='H-32A-WP06 - Debt Service'!X$24,'H-32A-WP06 - Debt Service'!X$27/12,0)),"-")</f>
        <v>0</v>
      </c>
      <c r="AB223" s="269">
        <f>IFERROR(IF(-SUM(AB$20:AB222)+AB$15&lt;0.000001,0,IF($C223&gt;='H-32A-WP06 - Debt Service'!Y$24,'H-32A-WP06 - Debt Service'!Y$27/12,0)),"-")</f>
        <v>0</v>
      </c>
      <c r="AC223" s="269">
        <f>IFERROR(IF(-SUM(AC$20:AC222)+AC$15&lt;0.000001,0,IF($C223&gt;='H-32A-WP06 - Debt Service'!Z$24,'H-32A-WP06 - Debt Service'!Z$27/12,0)),"-")</f>
        <v>0</v>
      </c>
      <c r="AD223" s="269">
        <f>IFERROR(IF(-SUM(AD$20:AD222)+AD$15&lt;0.000001,0,IF($C223&gt;='H-32A-WP06 - Debt Service'!AA$24,'H-32A-WP06 - Debt Service'!AA$27/12,0)),"-")</f>
        <v>0</v>
      </c>
      <c r="AE223" s="269">
        <f>IFERROR(IF(-SUM(AE$20:AE222)+AE$15&lt;0.000001,0,IF($C223&gt;='H-32A-WP06 - Debt Service'!AB$24,'H-32A-WP06 - Debt Service'!AB$27/12,0)),"-")</f>
        <v>0</v>
      </c>
      <c r="AF223" s="269">
        <f>IFERROR(IF(-SUM(AF$20:AF222)+AF$15&lt;0.000001,0,IF($C223&gt;='H-32A-WP06 - Debt Service'!AC$24,'H-32A-WP06 - Debt Service'!AC$27/12,0)),"-")</f>
        <v>0</v>
      </c>
      <c r="AG223" s="269">
        <f>IFERROR(IF(-SUM(AG$20:AG222)+AG$15&lt;0.000001,0,IF($C223&gt;='H-32A-WP06 - Debt Service'!AD$24,'H-32A-WP06 - Debt Service'!AD$27/12,0)),"-")</f>
        <v>0</v>
      </c>
      <c r="AH223" s="269">
        <f>IFERROR(IF(-SUM(AH$20:AH222)+AH$15&lt;0.000001,0,IF($C223&gt;='H-32A-WP06 - Debt Service'!AE$24,'H-32A-WP06 - Debt Service'!AE$27/12,0)),"-")</f>
        <v>0</v>
      </c>
      <c r="AI223" s="269">
        <f>IFERROR(IF(-SUM(AI$20:AI222)+AI$15&lt;0.000001,0,IF($C223&gt;='H-32A-WP06 - Debt Service'!AF$24,'H-32A-WP06 - Debt Service'!AF$27/12,0)),"-")</f>
        <v>0</v>
      </c>
      <c r="AJ223" s="269">
        <f>IFERROR(IF(-SUM(AJ$20:AJ222)+AJ$15&lt;0.000001,0,IF($C223&gt;='H-32A-WP06 - Debt Service'!AG$24,'H-32A-WP06 - Debt Service'!AG$27/12,0)),"-")</f>
        <v>0</v>
      </c>
    </row>
    <row r="224" spans="2:36" hidden="1">
      <c r="B224" s="260">
        <f t="shared" si="12"/>
        <v>2040</v>
      </c>
      <c r="C224" s="281">
        <f t="shared" si="14"/>
        <v>51136</v>
      </c>
      <c r="D224" s="281"/>
      <c r="E224" s="269">
        <f>IFERROR(IF(-SUM(E$20:E223)+E$15&lt;0.000001,0,IF($C224&gt;='H-32A-WP06 - Debt Service'!C$24,'H-32A-WP06 - Debt Service'!C$27/12,0)),"-")</f>
        <v>0</v>
      </c>
      <c r="F224" s="269">
        <f>IFERROR(IF(-SUM(F$20:F223)+F$15&lt;0.000001,0,IF($C224&gt;='H-32A-WP06 - Debt Service'!D$24,'H-32A-WP06 - Debt Service'!D$27/12,0)),"-")</f>
        <v>0</v>
      </c>
      <c r="G224" s="269">
        <f>IFERROR(IF(-SUM(G$20:G223)+G$15&lt;0.000001,0,IF($C224&gt;='H-32A-WP06 - Debt Service'!E$24,'H-32A-WP06 - Debt Service'!E$27/12,0)),"-")</f>
        <v>0</v>
      </c>
      <c r="H224" s="269">
        <f>IFERROR(IF(-SUM(H$20:H223)+H$15&lt;0.000001,0,IF($C224&gt;='H-32A-WP06 - Debt Service'!F$24,'H-32A-WP06 - Debt Service'!F$27/12,0)),"-")</f>
        <v>0</v>
      </c>
      <c r="I224" s="269">
        <f>IFERROR(IF(-SUM(I$20:I223)+I$15&lt;0.000001,0,IF($C224&gt;='H-32A-WP06 - Debt Service'!G$24,'H-32A-WP06 - Debt Service'!#REF!/12,0)),"-")</f>
        <v>0</v>
      </c>
      <c r="J224" s="269">
        <f>IFERROR(IF(-SUM(J$20:J223)+J$15&lt;0.000001,0,IF($C224&gt;='H-32A-WP06 - Debt Service'!H$24,'H-32A-WP06 - Debt Service'!H$27/12,0)),"-")</f>
        <v>0</v>
      </c>
      <c r="K224" s="269">
        <f>IFERROR(IF(-SUM(K$20:K223)+K$15&lt;0.000001,0,IF($C224&gt;='H-32A-WP06 - Debt Service'!I$24,'H-32A-WP06 - Debt Service'!I$27/12,0)),"-")</f>
        <v>0</v>
      </c>
      <c r="L224" s="269">
        <f>IFERROR(IF(-SUM(L$20:L223)+L$15&lt;0.000001,0,IF($C224&gt;='H-32A-WP06 - Debt Service'!J$24,'H-32A-WP06 - Debt Service'!J$27/12,0)),"-")</f>
        <v>0</v>
      </c>
      <c r="M224" s="269">
        <f>IFERROR(IF(-SUM(M$20:M223)+M$15&lt;0.000001,0,IF($C224&gt;='H-32A-WP06 - Debt Service'!L$24,'H-32A-WP06 - Debt Service'!L$27/12,0)),"-")</f>
        <v>0</v>
      </c>
      <c r="N224" s="269">
        <v>0</v>
      </c>
      <c r="O224" s="269">
        <v>0</v>
      </c>
      <c r="P224" s="269">
        <v>0</v>
      </c>
      <c r="Q224" s="269">
        <f>IFERROR(IF(-SUM(Q$20:Q223)+Q$15&lt;0.000001,0,IF($C224&gt;='H-32A-WP06 - Debt Service'!#REF!,'H-32A-WP06 - Debt Service'!#REF!/12,0)),"-")</f>
        <v>0</v>
      </c>
      <c r="R224" s="269"/>
      <c r="S224" s="269"/>
      <c r="T224" s="269"/>
      <c r="U224" s="269"/>
      <c r="V224" s="269"/>
      <c r="X224" s="260">
        <f t="shared" si="13"/>
        <v>2040</v>
      </c>
      <c r="Y224" s="281">
        <f t="shared" si="15"/>
        <v>51136</v>
      </c>
      <c r="Z224" s="281"/>
      <c r="AA224" s="269">
        <f>IFERROR(IF(-SUM(AA$20:AA223)+AA$15&lt;0.000001,0,IF($C224&gt;='H-32A-WP06 - Debt Service'!X$24,'H-32A-WP06 - Debt Service'!X$27/12,0)),"-")</f>
        <v>0</v>
      </c>
      <c r="AB224" s="269">
        <f>IFERROR(IF(-SUM(AB$20:AB223)+AB$15&lt;0.000001,0,IF($C224&gt;='H-32A-WP06 - Debt Service'!Y$24,'H-32A-WP06 - Debt Service'!Y$27/12,0)),"-")</f>
        <v>0</v>
      </c>
      <c r="AC224" s="269">
        <f>IFERROR(IF(-SUM(AC$20:AC223)+AC$15&lt;0.000001,0,IF($C224&gt;='H-32A-WP06 - Debt Service'!Z$24,'H-32A-WP06 - Debt Service'!Z$27/12,0)),"-")</f>
        <v>0</v>
      </c>
      <c r="AD224" s="269">
        <f>IFERROR(IF(-SUM(AD$20:AD223)+AD$15&lt;0.000001,0,IF($C224&gt;='H-32A-WP06 - Debt Service'!AA$24,'H-32A-WP06 - Debt Service'!AA$27/12,0)),"-")</f>
        <v>0</v>
      </c>
      <c r="AE224" s="269">
        <f>IFERROR(IF(-SUM(AE$20:AE223)+AE$15&lt;0.000001,0,IF($C224&gt;='H-32A-WP06 - Debt Service'!AB$24,'H-32A-WP06 - Debt Service'!AB$27/12,0)),"-")</f>
        <v>0</v>
      </c>
      <c r="AF224" s="269">
        <f>IFERROR(IF(-SUM(AF$20:AF223)+AF$15&lt;0.000001,0,IF($C224&gt;='H-32A-WP06 - Debt Service'!AC$24,'H-32A-WP06 - Debt Service'!AC$27/12,0)),"-")</f>
        <v>0</v>
      </c>
      <c r="AG224" s="269">
        <f>IFERROR(IF(-SUM(AG$20:AG223)+AG$15&lt;0.000001,0,IF($C224&gt;='H-32A-WP06 - Debt Service'!AD$24,'H-32A-WP06 - Debt Service'!AD$27/12,0)),"-")</f>
        <v>0</v>
      </c>
      <c r="AH224" s="269">
        <f>IFERROR(IF(-SUM(AH$20:AH223)+AH$15&lt;0.000001,0,IF($C224&gt;='H-32A-WP06 - Debt Service'!AE$24,'H-32A-WP06 - Debt Service'!AE$27/12,0)),"-")</f>
        <v>0</v>
      </c>
      <c r="AI224" s="269">
        <f>IFERROR(IF(-SUM(AI$20:AI223)+AI$15&lt;0.000001,0,IF($C224&gt;='H-32A-WP06 - Debt Service'!AF$24,'H-32A-WP06 - Debt Service'!AF$27/12,0)),"-")</f>
        <v>0</v>
      </c>
      <c r="AJ224" s="269">
        <f>IFERROR(IF(-SUM(AJ$20:AJ223)+AJ$15&lt;0.000001,0,IF($C224&gt;='H-32A-WP06 - Debt Service'!AG$24,'H-32A-WP06 - Debt Service'!AG$27/12,0)),"-")</f>
        <v>0</v>
      </c>
    </row>
    <row r="225" spans="2:36" hidden="1">
      <c r="B225" s="260">
        <f t="shared" si="12"/>
        <v>2040</v>
      </c>
      <c r="C225" s="281">
        <f t="shared" si="14"/>
        <v>51167</v>
      </c>
      <c r="D225" s="281"/>
      <c r="E225" s="269">
        <f>IFERROR(IF(-SUM(E$20:E224)+E$15&lt;0.000001,0,IF($C225&gt;='H-32A-WP06 - Debt Service'!C$24,'H-32A-WP06 - Debt Service'!C$27/12,0)),"-")</f>
        <v>0</v>
      </c>
      <c r="F225" s="269">
        <f>IFERROR(IF(-SUM(F$20:F224)+F$15&lt;0.000001,0,IF($C225&gt;='H-32A-WP06 - Debt Service'!D$24,'H-32A-WP06 - Debt Service'!D$27/12,0)),"-")</f>
        <v>0</v>
      </c>
      <c r="G225" s="269">
        <f>IFERROR(IF(-SUM(G$20:G224)+G$15&lt;0.000001,0,IF($C225&gt;='H-32A-WP06 - Debt Service'!E$24,'H-32A-WP06 - Debt Service'!E$27/12,0)),"-")</f>
        <v>0</v>
      </c>
      <c r="H225" s="269">
        <f>IFERROR(IF(-SUM(H$20:H224)+H$15&lt;0.000001,0,IF($C225&gt;='H-32A-WP06 - Debt Service'!F$24,'H-32A-WP06 - Debt Service'!F$27/12,0)),"-")</f>
        <v>0</v>
      </c>
      <c r="I225" s="269">
        <f>IFERROR(IF(-SUM(I$20:I224)+I$15&lt;0.000001,0,IF($C225&gt;='H-32A-WP06 - Debt Service'!G$24,'H-32A-WP06 - Debt Service'!#REF!/12,0)),"-")</f>
        <v>0</v>
      </c>
      <c r="J225" s="269">
        <f>IFERROR(IF(-SUM(J$20:J224)+J$15&lt;0.000001,0,IF($C225&gt;='H-32A-WP06 - Debt Service'!H$24,'H-32A-WP06 - Debt Service'!H$27/12,0)),"-")</f>
        <v>0</v>
      </c>
      <c r="K225" s="269">
        <f>IFERROR(IF(-SUM(K$20:K224)+K$15&lt;0.000001,0,IF($C225&gt;='H-32A-WP06 - Debt Service'!I$24,'H-32A-WP06 - Debt Service'!I$27/12,0)),"-")</f>
        <v>0</v>
      </c>
      <c r="L225" s="269">
        <f>IFERROR(IF(-SUM(L$20:L224)+L$15&lt;0.000001,0,IF($C225&gt;='H-32A-WP06 - Debt Service'!J$24,'H-32A-WP06 - Debt Service'!J$27/12,0)),"-")</f>
        <v>0</v>
      </c>
      <c r="M225" s="269">
        <f>IFERROR(IF(-SUM(M$20:M224)+M$15&lt;0.000001,0,IF($C225&gt;='H-32A-WP06 - Debt Service'!L$24,'H-32A-WP06 - Debt Service'!L$27/12,0)),"-")</f>
        <v>0</v>
      </c>
      <c r="N225" s="269">
        <v>0</v>
      </c>
      <c r="O225" s="269">
        <v>0</v>
      </c>
      <c r="P225" s="269">
        <v>0</v>
      </c>
      <c r="Q225" s="269">
        <f>IFERROR(IF(-SUM(Q$20:Q224)+Q$15&lt;0.000001,0,IF($C225&gt;='H-32A-WP06 - Debt Service'!#REF!,'H-32A-WP06 - Debt Service'!#REF!/12,0)),"-")</f>
        <v>0</v>
      </c>
      <c r="R225" s="269"/>
      <c r="S225" s="269"/>
      <c r="T225" s="269"/>
      <c r="U225" s="269"/>
      <c r="V225" s="269"/>
      <c r="X225" s="260">
        <f t="shared" si="13"/>
        <v>2040</v>
      </c>
      <c r="Y225" s="281">
        <f t="shared" si="15"/>
        <v>51167</v>
      </c>
      <c r="Z225" s="281"/>
      <c r="AA225" s="269">
        <f>IFERROR(IF(-SUM(AA$20:AA224)+AA$15&lt;0.000001,0,IF($C225&gt;='H-32A-WP06 - Debt Service'!X$24,'H-32A-WP06 - Debt Service'!X$27/12,0)),"-")</f>
        <v>0</v>
      </c>
      <c r="AB225" s="269">
        <f>IFERROR(IF(-SUM(AB$20:AB224)+AB$15&lt;0.000001,0,IF($C225&gt;='H-32A-WP06 - Debt Service'!Y$24,'H-32A-WP06 - Debt Service'!Y$27/12,0)),"-")</f>
        <v>0</v>
      </c>
      <c r="AC225" s="269">
        <f>IFERROR(IF(-SUM(AC$20:AC224)+AC$15&lt;0.000001,0,IF($C225&gt;='H-32A-WP06 - Debt Service'!Z$24,'H-32A-WP06 - Debt Service'!Z$27/12,0)),"-")</f>
        <v>0</v>
      </c>
      <c r="AD225" s="269">
        <f>IFERROR(IF(-SUM(AD$20:AD224)+AD$15&lt;0.000001,0,IF($C225&gt;='H-32A-WP06 - Debt Service'!AA$24,'H-32A-WP06 - Debt Service'!AA$27/12,0)),"-")</f>
        <v>0</v>
      </c>
      <c r="AE225" s="269">
        <f>IFERROR(IF(-SUM(AE$20:AE224)+AE$15&lt;0.000001,0,IF($C225&gt;='H-32A-WP06 - Debt Service'!AB$24,'H-32A-WP06 - Debt Service'!AB$27/12,0)),"-")</f>
        <v>0</v>
      </c>
      <c r="AF225" s="269">
        <f>IFERROR(IF(-SUM(AF$20:AF224)+AF$15&lt;0.000001,0,IF($C225&gt;='H-32A-WP06 - Debt Service'!AC$24,'H-32A-WP06 - Debt Service'!AC$27/12,0)),"-")</f>
        <v>0</v>
      </c>
      <c r="AG225" s="269">
        <f>IFERROR(IF(-SUM(AG$20:AG224)+AG$15&lt;0.000001,0,IF($C225&gt;='H-32A-WP06 - Debt Service'!AD$24,'H-32A-WP06 - Debt Service'!AD$27/12,0)),"-")</f>
        <v>0</v>
      </c>
      <c r="AH225" s="269">
        <f>IFERROR(IF(-SUM(AH$20:AH224)+AH$15&lt;0.000001,0,IF($C225&gt;='H-32A-WP06 - Debt Service'!AE$24,'H-32A-WP06 - Debt Service'!AE$27/12,0)),"-")</f>
        <v>0</v>
      </c>
      <c r="AI225" s="269">
        <f>IFERROR(IF(-SUM(AI$20:AI224)+AI$15&lt;0.000001,0,IF($C225&gt;='H-32A-WP06 - Debt Service'!AF$24,'H-32A-WP06 - Debt Service'!AF$27/12,0)),"-")</f>
        <v>0</v>
      </c>
      <c r="AJ225" s="269">
        <f>IFERROR(IF(-SUM(AJ$20:AJ224)+AJ$15&lt;0.000001,0,IF($C225&gt;='H-32A-WP06 - Debt Service'!AG$24,'H-32A-WP06 - Debt Service'!AG$27/12,0)),"-")</f>
        <v>0</v>
      </c>
    </row>
    <row r="226" spans="2:36" hidden="1">
      <c r="B226" s="260">
        <f t="shared" si="12"/>
        <v>2040</v>
      </c>
      <c r="C226" s="281">
        <f t="shared" si="14"/>
        <v>51196</v>
      </c>
      <c r="D226" s="281"/>
      <c r="E226" s="269">
        <f>IFERROR(IF(-SUM(E$20:E225)+E$15&lt;0.000001,0,IF($C226&gt;='H-32A-WP06 - Debt Service'!C$24,'H-32A-WP06 - Debt Service'!C$27/12,0)),"-")</f>
        <v>0</v>
      </c>
      <c r="F226" s="269">
        <f>IFERROR(IF(-SUM(F$20:F225)+F$15&lt;0.000001,0,IF($C226&gt;='H-32A-WP06 - Debt Service'!D$24,'H-32A-WP06 - Debt Service'!D$27/12,0)),"-")</f>
        <v>0</v>
      </c>
      <c r="G226" s="269">
        <f>IFERROR(IF(-SUM(G$20:G225)+G$15&lt;0.000001,0,IF($C226&gt;='H-32A-WP06 - Debt Service'!E$24,'H-32A-WP06 - Debt Service'!E$27/12,0)),"-")</f>
        <v>0</v>
      </c>
      <c r="H226" s="269">
        <f>IFERROR(IF(-SUM(H$20:H225)+H$15&lt;0.000001,0,IF($C226&gt;='H-32A-WP06 - Debt Service'!F$24,'H-32A-WP06 - Debt Service'!F$27/12,0)),"-")</f>
        <v>0</v>
      </c>
      <c r="I226" s="269">
        <f>IFERROR(IF(-SUM(I$20:I225)+I$15&lt;0.000001,0,IF($C226&gt;='H-32A-WP06 - Debt Service'!G$24,'H-32A-WP06 - Debt Service'!#REF!/12,0)),"-")</f>
        <v>0</v>
      </c>
      <c r="J226" s="269">
        <f>IFERROR(IF(-SUM(J$20:J225)+J$15&lt;0.000001,0,IF($C226&gt;='H-32A-WP06 - Debt Service'!H$24,'H-32A-WP06 - Debt Service'!H$27/12,0)),"-")</f>
        <v>0</v>
      </c>
      <c r="K226" s="269">
        <f>IFERROR(IF(-SUM(K$20:K225)+K$15&lt;0.000001,0,IF($C226&gt;='H-32A-WP06 - Debt Service'!I$24,'H-32A-WP06 - Debt Service'!I$27/12,0)),"-")</f>
        <v>0</v>
      </c>
      <c r="L226" s="269">
        <f>IFERROR(IF(-SUM(L$20:L225)+L$15&lt;0.000001,0,IF($C226&gt;='H-32A-WP06 - Debt Service'!J$24,'H-32A-WP06 - Debt Service'!J$27/12,0)),"-")</f>
        <v>0</v>
      </c>
      <c r="M226" s="269">
        <f>IFERROR(IF(-SUM(M$20:M225)+M$15&lt;0.000001,0,IF($C226&gt;='H-32A-WP06 - Debt Service'!L$24,'H-32A-WP06 - Debt Service'!L$27/12,0)),"-")</f>
        <v>0</v>
      </c>
      <c r="N226" s="269">
        <v>0</v>
      </c>
      <c r="O226" s="269">
        <v>0</v>
      </c>
      <c r="P226" s="269">
        <v>0</v>
      </c>
      <c r="Q226" s="269">
        <f>IFERROR(IF(-SUM(Q$20:Q225)+Q$15&lt;0.000001,0,IF($C226&gt;='H-32A-WP06 - Debt Service'!#REF!,'H-32A-WP06 - Debt Service'!#REF!/12,0)),"-")</f>
        <v>0</v>
      </c>
      <c r="R226" s="269"/>
      <c r="S226" s="269"/>
      <c r="T226" s="269"/>
      <c r="U226" s="269"/>
      <c r="V226" s="269"/>
      <c r="X226" s="260">
        <f t="shared" si="13"/>
        <v>2040</v>
      </c>
      <c r="Y226" s="281">
        <f t="shared" si="15"/>
        <v>51196</v>
      </c>
      <c r="Z226" s="281"/>
      <c r="AA226" s="269">
        <f>IFERROR(IF(-SUM(AA$20:AA225)+AA$15&lt;0.000001,0,IF($C226&gt;='H-32A-WP06 - Debt Service'!X$24,'H-32A-WP06 - Debt Service'!X$27/12,0)),"-")</f>
        <v>0</v>
      </c>
      <c r="AB226" s="269">
        <f>IFERROR(IF(-SUM(AB$20:AB225)+AB$15&lt;0.000001,0,IF($C226&gt;='H-32A-WP06 - Debt Service'!Y$24,'H-32A-WP06 - Debt Service'!Y$27/12,0)),"-")</f>
        <v>0</v>
      </c>
      <c r="AC226" s="269">
        <f>IFERROR(IF(-SUM(AC$20:AC225)+AC$15&lt;0.000001,0,IF($C226&gt;='H-32A-WP06 - Debt Service'!Z$24,'H-32A-WP06 - Debt Service'!Z$27/12,0)),"-")</f>
        <v>0</v>
      </c>
      <c r="AD226" s="269">
        <f>IFERROR(IF(-SUM(AD$20:AD225)+AD$15&lt;0.000001,0,IF($C226&gt;='H-32A-WP06 - Debt Service'!AA$24,'H-32A-WP06 - Debt Service'!AA$27/12,0)),"-")</f>
        <v>0</v>
      </c>
      <c r="AE226" s="269">
        <f>IFERROR(IF(-SUM(AE$20:AE225)+AE$15&lt;0.000001,0,IF($C226&gt;='H-32A-WP06 - Debt Service'!AB$24,'H-32A-WP06 - Debt Service'!AB$27/12,0)),"-")</f>
        <v>0</v>
      </c>
      <c r="AF226" s="269">
        <f>IFERROR(IF(-SUM(AF$20:AF225)+AF$15&lt;0.000001,0,IF($C226&gt;='H-32A-WP06 - Debt Service'!AC$24,'H-32A-WP06 - Debt Service'!AC$27/12,0)),"-")</f>
        <v>0</v>
      </c>
      <c r="AG226" s="269">
        <f>IFERROR(IF(-SUM(AG$20:AG225)+AG$15&lt;0.000001,0,IF($C226&gt;='H-32A-WP06 - Debt Service'!AD$24,'H-32A-WP06 - Debt Service'!AD$27/12,0)),"-")</f>
        <v>0</v>
      </c>
      <c r="AH226" s="269">
        <f>IFERROR(IF(-SUM(AH$20:AH225)+AH$15&lt;0.000001,0,IF($C226&gt;='H-32A-WP06 - Debt Service'!AE$24,'H-32A-WP06 - Debt Service'!AE$27/12,0)),"-")</f>
        <v>0</v>
      </c>
      <c r="AI226" s="269">
        <f>IFERROR(IF(-SUM(AI$20:AI225)+AI$15&lt;0.000001,0,IF($C226&gt;='H-32A-WP06 - Debt Service'!AF$24,'H-32A-WP06 - Debt Service'!AF$27/12,0)),"-")</f>
        <v>0</v>
      </c>
      <c r="AJ226" s="269">
        <f>IFERROR(IF(-SUM(AJ$20:AJ225)+AJ$15&lt;0.000001,0,IF($C226&gt;='H-32A-WP06 - Debt Service'!AG$24,'H-32A-WP06 - Debt Service'!AG$27/12,0)),"-")</f>
        <v>0</v>
      </c>
    </row>
    <row r="227" spans="2:36" hidden="1">
      <c r="B227" s="260">
        <f t="shared" si="12"/>
        <v>2040</v>
      </c>
      <c r="C227" s="281">
        <f t="shared" si="14"/>
        <v>51227</v>
      </c>
      <c r="D227" s="281"/>
      <c r="E227" s="269">
        <f>IFERROR(IF(-SUM(E$20:E226)+E$15&lt;0.000001,0,IF($C227&gt;='H-32A-WP06 - Debt Service'!C$24,'H-32A-WP06 - Debt Service'!C$27/12,0)),"-")</f>
        <v>0</v>
      </c>
      <c r="F227" s="269">
        <f>IFERROR(IF(-SUM(F$20:F226)+F$15&lt;0.000001,0,IF($C227&gt;='H-32A-WP06 - Debt Service'!D$24,'H-32A-WP06 - Debt Service'!D$27/12,0)),"-")</f>
        <v>0</v>
      </c>
      <c r="G227" s="269">
        <f>IFERROR(IF(-SUM(G$20:G226)+G$15&lt;0.000001,0,IF($C227&gt;='H-32A-WP06 - Debt Service'!E$24,'H-32A-WP06 - Debt Service'!E$27/12,0)),"-")</f>
        <v>0</v>
      </c>
      <c r="H227" s="269">
        <f>IFERROR(IF(-SUM(H$20:H226)+H$15&lt;0.000001,0,IF($C227&gt;='H-32A-WP06 - Debt Service'!F$24,'H-32A-WP06 - Debt Service'!F$27/12,0)),"-")</f>
        <v>0</v>
      </c>
      <c r="I227" s="269">
        <f>IFERROR(IF(-SUM(I$20:I226)+I$15&lt;0.000001,0,IF($C227&gt;='H-32A-WP06 - Debt Service'!G$24,'H-32A-WP06 - Debt Service'!#REF!/12,0)),"-")</f>
        <v>0</v>
      </c>
      <c r="J227" s="269">
        <f>IFERROR(IF(-SUM(J$20:J226)+J$15&lt;0.000001,0,IF($C227&gt;='H-32A-WP06 - Debt Service'!H$24,'H-32A-WP06 - Debt Service'!H$27/12,0)),"-")</f>
        <v>0</v>
      </c>
      <c r="K227" s="269">
        <f>IFERROR(IF(-SUM(K$20:K226)+K$15&lt;0.000001,0,IF($C227&gt;='H-32A-WP06 - Debt Service'!I$24,'H-32A-WP06 - Debt Service'!I$27/12,0)),"-")</f>
        <v>0</v>
      </c>
      <c r="L227" s="269">
        <f>IFERROR(IF(-SUM(L$20:L226)+L$15&lt;0.000001,0,IF($C227&gt;='H-32A-WP06 - Debt Service'!J$24,'H-32A-WP06 - Debt Service'!J$27/12,0)),"-")</f>
        <v>0</v>
      </c>
      <c r="M227" s="269">
        <f>IFERROR(IF(-SUM(M$20:M226)+M$15&lt;0.000001,0,IF($C227&gt;='H-32A-WP06 - Debt Service'!L$24,'H-32A-WP06 - Debt Service'!L$27/12,0)),"-")</f>
        <v>0</v>
      </c>
      <c r="N227" s="269">
        <v>0</v>
      </c>
      <c r="O227" s="269">
        <v>0</v>
      </c>
      <c r="P227" s="269">
        <v>0</v>
      </c>
      <c r="Q227" s="269">
        <f>IFERROR(IF(-SUM(Q$20:Q226)+Q$15&lt;0.000001,0,IF($C227&gt;='H-32A-WP06 - Debt Service'!#REF!,'H-32A-WP06 - Debt Service'!#REF!/12,0)),"-")</f>
        <v>0</v>
      </c>
      <c r="R227" s="269"/>
      <c r="S227" s="269"/>
      <c r="T227" s="269"/>
      <c r="U227" s="269"/>
      <c r="V227" s="269"/>
      <c r="X227" s="260">
        <f t="shared" si="13"/>
        <v>2040</v>
      </c>
      <c r="Y227" s="281">
        <f t="shared" si="15"/>
        <v>51227</v>
      </c>
      <c r="Z227" s="281"/>
      <c r="AA227" s="269">
        <f>IFERROR(IF(-SUM(AA$20:AA226)+AA$15&lt;0.000001,0,IF($C227&gt;='H-32A-WP06 - Debt Service'!X$24,'H-32A-WP06 - Debt Service'!X$27/12,0)),"-")</f>
        <v>0</v>
      </c>
      <c r="AB227" s="269">
        <f>IFERROR(IF(-SUM(AB$20:AB226)+AB$15&lt;0.000001,0,IF($C227&gt;='H-32A-WP06 - Debt Service'!Y$24,'H-32A-WP06 - Debt Service'!Y$27/12,0)),"-")</f>
        <v>0</v>
      </c>
      <c r="AC227" s="269">
        <f>IFERROR(IF(-SUM(AC$20:AC226)+AC$15&lt;0.000001,0,IF($C227&gt;='H-32A-WP06 - Debt Service'!Z$24,'H-32A-WP06 - Debt Service'!Z$27/12,0)),"-")</f>
        <v>0</v>
      </c>
      <c r="AD227" s="269">
        <f>IFERROR(IF(-SUM(AD$20:AD226)+AD$15&lt;0.000001,0,IF($C227&gt;='H-32A-WP06 - Debt Service'!AA$24,'H-32A-WP06 - Debt Service'!AA$27/12,0)),"-")</f>
        <v>0</v>
      </c>
      <c r="AE227" s="269">
        <f>IFERROR(IF(-SUM(AE$20:AE226)+AE$15&lt;0.000001,0,IF($C227&gt;='H-32A-WP06 - Debt Service'!AB$24,'H-32A-WP06 - Debt Service'!AB$27/12,0)),"-")</f>
        <v>0</v>
      </c>
      <c r="AF227" s="269">
        <f>IFERROR(IF(-SUM(AF$20:AF226)+AF$15&lt;0.000001,0,IF($C227&gt;='H-32A-WP06 - Debt Service'!AC$24,'H-32A-WP06 - Debt Service'!AC$27/12,0)),"-")</f>
        <v>0</v>
      </c>
      <c r="AG227" s="269">
        <f>IFERROR(IF(-SUM(AG$20:AG226)+AG$15&lt;0.000001,0,IF($C227&gt;='H-32A-WP06 - Debt Service'!AD$24,'H-32A-WP06 - Debt Service'!AD$27/12,0)),"-")</f>
        <v>0</v>
      </c>
      <c r="AH227" s="269">
        <f>IFERROR(IF(-SUM(AH$20:AH226)+AH$15&lt;0.000001,0,IF($C227&gt;='H-32A-WP06 - Debt Service'!AE$24,'H-32A-WP06 - Debt Service'!AE$27/12,0)),"-")</f>
        <v>0</v>
      </c>
      <c r="AI227" s="269">
        <f>IFERROR(IF(-SUM(AI$20:AI226)+AI$15&lt;0.000001,0,IF($C227&gt;='H-32A-WP06 - Debt Service'!AF$24,'H-32A-WP06 - Debt Service'!AF$27/12,0)),"-")</f>
        <v>0</v>
      </c>
      <c r="AJ227" s="269">
        <f>IFERROR(IF(-SUM(AJ$20:AJ226)+AJ$15&lt;0.000001,0,IF($C227&gt;='H-32A-WP06 - Debt Service'!AG$24,'H-32A-WP06 - Debt Service'!AG$27/12,0)),"-")</f>
        <v>0</v>
      </c>
    </row>
    <row r="228" spans="2:36" hidden="1">
      <c r="B228" s="260">
        <f t="shared" si="12"/>
        <v>2040</v>
      </c>
      <c r="C228" s="281">
        <f t="shared" si="14"/>
        <v>51257</v>
      </c>
      <c r="D228" s="281"/>
      <c r="E228" s="269">
        <f>IFERROR(IF(-SUM(E$20:E227)+E$15&lt;0.000001,0,IF($C228&gt;='H-32A-WP06 - Debt Service'!C$24,'H-32A-WP06 - Debt Service'!C$27/12,0)),"-")</f>
        <v>0</v>
      </c>
      <c r="F228" s="269">
        <f>IFERROR(IF(-SUM(F$20:F227)+F$15&lt;0.000001,0,IF($C228&gt;='H-32A-WP06 - Debt Service'!D$24,'H-32A-WP06 - Debt Service'!D$27/12,0)),"-")</f>
        <v>0</v>
      </c>
      <c r="G228" s="269">
        <f>IFERROR(IF(-SUM(G$20:G227)+G$15&lt;0.000001,0,IF($C228&gt;='H-32A-WP06 - Debt Service'!E$24,'H-32A-WP06 - Debt Service'!E$27/12,0)),"-")</f>
        <v>0</v>
      </c>
      <c r="H228" s="269">
        <f>IFERROR(IF(-SUM(H$20:H227)+H$15&lt;0.000001,0,IF($C228&gt;='H-32A-WP06 - Debt Service'!F$24,'H-32A-WP06 - Debt Service'!F$27/12,0)),"-")</f>
        <v>0</v>
      </c>
      <c r="I228" s="269">
        <f>IFERROR(IF(-SUM(I$20:I227)+I$15&lt;0.000001,0,IF($C228&gt;='H-32A-WP06 - Debt Service'!G$24,'H-32A-WP06 - Debt Service'!#REF!/12,0)),"-")</f>
        <v>0</v>
      </c>
      <c r="J228" s="269">
        <f>IFERROR(IF(-SUM(J$20:J227)+J$15&lt;0.000001,0,IF($C228&gt;='H-32A-WP06 - Debt Service'!H$24,'H-32A-WP06 - Debt Service'!H$27/12,0)),"-")</f>
        <v>0</v>
      </c>
      <c r="K228" s="269">
        <f>IFERROR(IF(-SUM(K$20:K227)+K$15&lt;0.000001,0,IF($C228&gt;='H-32A-WP06 - Debt Service'!I$24,'H-32A-WP06 - Debt Service'!I$27/12,0)),"-")</f>
        <v>0</v>
      </c>
      <c r="L228" s="269">
        <f>IFERROR(IF(-SUM(L$20:L227)+L$15&lt;0.000001,0,IF($C228&gt;='H-32A-WP06 - Debt Service'!J$24,'H-32A-WP06 - Debt Service'!J$27/12,0)),"-")</f>
        <v>0</v>
      </c>
      <c r="M228" s="269">
        <f>IFERROR(IF(-SUM(M$20:M227)+M$15&lt;0.000001,0,IF($C228&gt;='H-32A-WP06 - Debt Service'!L$24,'H-32A-WP06 - Debt Service'!L$27/12,0)),"-")</f>
        <v>0</v>
      </c>
      <c r="N228" s="269">
        <v>0</v>
      </c>
      <c r="O228" s="269">
        <v>0</v>
      </c>
      <c r="P228" s="269">
        <v>0</v>
      </c>
      <c r="Q228" s="269">
        <f>IFERROR(IF(-SUM(Q$20:Q227)+Q$15&lt;0.000001,0,IF($C228&gt;='H-32A-WP06 - Debt Service'!#REF!,'H-32A-WP06 - Debt Service'!#REF!/12,0)),"-")</f>
        <v>0</v>
      </c>
      <c r="R228" s="269"/>
      <c r="S228" s="269"/>
      <c r="T228" s="269"/>
      <c r="U228" s="269"/>
      <c r="V228" s="269"/>
      <c r="X228" s="260">
        <f t="shared" si="13"/>
        <v>2040</v>
      </c>
      <c r="Y228" s="281">
        <f t="shared" si="15"/>
        <v>51257</v>
      </c>
      <c r="Z228" s="281"/>
      <c r="AA228" s="269">
        <f>IFERROR(IF(-SUM(AA$20:AA227)+AA$15&lt;0.000001,0,IF($C228&gt;='H-32A-WP06 - Debt Service'!X$24,'H-32A-WP06 - Debt Service'!X$27/12,0)),"-")</f>
        <v>0</v>
      </c>
      <c r="AB228" s="269">
        <f>IFERROR(IF(-SUM(AB$20:AB227)+AB$15&lt;0.000001,0,IF($C228&gt;='H-32A-WP06 - Debt Service'!Y$24,'H-32A-WP06 - Debt Service'!Y$27/12,0)),"-")</f>
        <v>0</v>
      </c>
      <c r="AC228" s="269">
        <f>IFERROR(IF(-SUM(AC$20:AC227)+AC$15&lt;0.000001,0,IF($C228&gt;='H-32A-WP06 - Debt Service'!Z$24,'H-32A-WP06 - Debt Service'!Z$27/12,0)),"-")</f>
        <v>0</v>
      </c>
      <c r="AD228" s="269">
        <f>IFERROR(IF(-SUM(AD$20:AD227)+AD$15&lt;0.000001,0,IF($C228&gt;='H-32A-WP06 - Debt Service'!AA$24,'H-32A-WP06 - Debt Service'!AA$27/12,0)),"-")</f>
        <v>0</v>
      </c>
      <c r="AE228" s="269">
        <f>IFERROR(IF(-SUM(AE$20:AE227)+AE$15&lt;0.000001,0,IF($C228&gt;='H-32A-WP06 - Debt Service'!AB$24,'H-32A-WP06 - Debt Service'!AB$27/12,0)),"-")</f>
        <v>0</v>
      </c>
      <c r="AF228" s="269">
        <f>IFERROR(IF(-SUM(AF$20:AF227)+AF$15&lt;0.000001,0,IF($C228&gt;='H-32A-WP06 - Debt Service'!AC$24,'H-32A-WP06 - Debt Service'!AC$27/12,0)),"-")</f>
        <v>0</v>
      </c>
      <c r="AG228" s="269">
        <f>IFERROR(IF(-SUM(AG$20:AG227)+AG$15&lt;0.000001,0,IF($C228&gt;='H-32A-WP06 - Debt Service'!AD$24,'H-32A-WP06 - Debt Service'!AD$27/12,0)),"-")</f>
        <v>0</v>
      </c>
      <c r="AH228" s="269">
        <f>IFERROR(IF(-SUM(AH$20:AH227)+AH$15&lt;0.000001,0,IF($C228&gt;='H-32A-WP06 - Debt Service'!AE$24,'H-32A-WP06 - Debt Service'!AE$27/12,0)),"-")</f>
        <v>0</v>
      </c>
      <c r="AI228" s="269">
        <f>IFERROR(IF(-SUM(AI$20:AI227)+AI$15&lt;0.000001,0,IF($C228&gt;='H-32A-WP06 - Debt Service'!AF$24,'H-32A-WP06 - Debt Service'!AF$27/12,0)),"-")</f>
        <v>0</v>
      </c>
      <c r="AJ228" s="269">
        <f>IFERROR(IF(-SUM(AJ$20:AJ227)+AJ$15&lt;0.000001,0,IF($C228&gt;='H-32A-WP06 - Debt Service'!AG$24,'H-32A-WP06 - Debt Service'!AG$27/12,0)),"-")</f>
        <v>0</v>
      </c>
    </row>
    <row r="229" spans="2:36" hidden="1">
      <c r="B229" s="260">
        <f t="shared" ref="B229:B292" si="16">YEAR(C229)</f>
        <v>2040</v>
      </c>
      <c r="C229" s="281">
        <f t="shared" si="14"/>
        <v>51288</v>
      </c>
      <c r="D229" s="281"/>
      <c r="E229" s="269">
        <f>IFERROR(IF(-SUM(E$20:E228)+E$15&lt;0.000001,0,IF($C229&gt;='H-32A-WP06 - Debt Service'!C$24,'H-32A-WP06 - Debt Service'!C$27/12,0)),"-")</f>
        <v>0</v>
      </c>
      <c r="F229" s="269">
        <f>IFERROR(IF(-SUM(F$20:F228)+F$15&lt;0.000001,0,IF($C229&gt;='H-32A-WP06 - Debt Service'!D$24,'H-32A-WP06 - Debt Service'!D$27/12,0)),"-")</f>
        <v>0</v>
      </c>
      <c r="G229" s="269">
        <f>IFERROR(IF(-SUM(G$20:G228)+G$15&lt;0.000001,0,IF($C229&gt;='H-32A-WP06 - Debt Service'!E$24,'H-32A-WP06 - Debt Service'!E$27/12,0)),"-")</f>
        <v>0</v>
      </c>
      <c r="H229" s="269">
        <f>IFERROR(IF(-SUM(H$20:H228)+H$15&lt;0.000001,0,IF($C229&gt;='H-32A-WP06 - Debt Service'!F$24,'H-32A-WP06 - Debt Service'!F$27/12,0)),"-")</f>
        <v>0</v>
      </c>
      <c r="I229" s="269">
        <f>IFERROR(IF(-SUM(I$20:I228)+I$15&lt;0.000001,0,IF($C229&gt;='H-32A-WP06 - Debt Service'!G$24,'H-32A-WP06 - Debt Service'!#REF!/12,0)),"-")</f>
        <v>0</v>
      </c>
      <c r="J229" s="269">
        <f>IFERROR(IF(-SUM(J$20:J228)+J$15&lt;0.000001,0,IF($C229&gt;='H-32A-WP06 - Debt Service'!H$24,'H-32A-WP06 - Debt Service'!H$27/12,0)),"-")</f>
        <v>0</v>
      </c>
      <c r="K229" s="269">
        <f>IFERROR(IF(-SUM(K$20:K228)+K$15&lt;0.000001,0,IF($C229&gt;='H-32A-WP06 - Debt Service'!I$24,'H-32A-WP06 - Debt Service'!I$27/12,0)),"-")</f>
        <v>0</v>
      </c>
      <c r="L229" s="269">
        <f>IFERROR(IF(-SUM(L$20:L228)+L$15&lt;0.000001,0,IF($C229&gt;='H-32A-WP06 - Debt Service'!J$24,'H-32A-WP06 - Debt Service'!J$27/12,0)),"-")</f>
        <v>0</v>
      </c>
      <c r="M229" s="269">
        <f>IFERROR(IF(-SUM(M$20:M228)+M$15&lt;0.000001,0,IF($C229&gt;='H-32A-WP06 - Debt Service'!L$24,'H-32A-WP06 - Debt Service'!L$27/12,0)),"-")</f>
        <v>0</v>
      </c>
      <c r="N229" s="269">
        <v>0</v>
      </c>
      <c r="O229" s="269">
        <v>0</v>
      </c>
      <c r="P229" s="269">
        <v>0</v>
      </c>
      <c r="Q229" s="269">
        <f>IFERROR(IF(-SUM(Q$20:Q228)+Q$15&lt;0.000001,0,IF($C229&gt;='H-32A-WP06 - Debt Service'!#REF!,'H-32A-WP06 - Debt Service'!#REF!/12,0)),"-")</f>
        <v>0</v>
      </c>
      <c r="R229" s="269"/>
      <c r="S229" s="269"/>
      <c r="T229" s="269"/>
      <c r="U229" s="269"/>
      <c r="V229" s="269"/>
      <c r="X229" s="260">
        <f t="shared" ref="X229:X292" si="17">YEAR(Y229)</f>
        <v>2040</v>
      </c>
      <c r="Y229" s="281">
        <f t="shared" si="15"/>
        <v>51288</v>
      </c>
      <c r="Z229" s="281"/>
      <c r="AA229" s="269">
        <f>IFERROR(IF(-SUM(AA$20:AA228)+AA$15&lt;0.000001,0,IF($C229&gt;='H-32A-WP06 - Debt Service'!X$24,'H-32A-WP06 - Debt Service'!X$27/12,0)),"-")</f>
        <v>0</v>
      </c>
      <c r="AB229" s="269">
        <f>IFERROR(IF(-SUM(AB$20:AB228)+AB$15&lt;0.000001,0,IF($C229&gt;='H-32A-WP06 - Debt Service'!Y$24,'H-32A-WP06 - Debt Service'!Y$27/12,0)),"-")</f>
        <v>0</v>
      </c>
      <c r="AC229" s="269">
        <f>IFERROR(IF(-SUM(AC$20:AC228)+AC$15&lt;0.000001,0,IF($C229&gt;='H-32A-WP06 - Debt Service'!Z$24,'H-32A-WP06 - Debt Service'!Z$27/12,0)),"-")</f>
        <v>0</v>
      </c>
      <c r="AD229" s="269">
        <f>IFERROR(IF(-SUM(AD$20:AD228)+AD$15&lt;0.000001,0,IF($C229&gt;='H-32A-WP06 - Debt Service'!AA$24,'H-32A-WP06 - Debt Service'!AA$27/12,0)),"-")</f>
        <v>0</v>
      </c>
      <c r="AE229" s="269">
        <f>IFERROR(IF(-SUM(AE$20:AE228)+AE$15&lt;0.000001,0,IF($C229&gt;='H-32A-WP06 - Debt Service'!AB$24,'H-32A-WP06 - Debt Service'!AB$27/12,0)),"-")</f>
        <v>0</v>
      </c>
      <c r="AF229" s="269">
        <f>IFERROR(IF(-SUM(AF$20:AF228)+AF$15&lt;0.000001,0,IF($C229&gt;='H-32A-WP06 - Debt Service'!AC$24,'H-32A-WP06 - Debt Service'!AC$27/12,0)),"-")</f>
        <v>0</v>
      </c>
      <c r="AG229" s="269">
        <f>IFERROR(IF(-SUM(AG$20:AG228)+AG$15&lt;0.000001,0,IF($C229&gt;='H-32A-WP06 - Debt Service'!AD$24,'H-32A-WP06 - Debt Service'!AD$27/12,0)),"-")</f>
        <v>0</v>
      </c>
      <c r="AH229" s="269">
        <f>IFERROR(IF(-SUM(AH$20:AH228)+AH$15&lt;0.000001,0,IF($C229&gt;='H-32A-WP06 - Debt Service'!AE$24,'H-32A-WP06 - Debt Service'!AE$27/12,0)),"-")</f>
        <v>0</v>
      </c>
      <c r="AI229" s="269">
        <f>IFERROR(IF(-SUM(AI$20:AI228)+AI$15&lt;0.000001,0,IF($C229&gt;='H-32A-WP06 - Debt Service'!AF$24,'H-32A-WP06 - Debt Service'!AF$27/12,0)),"-")</f>
        <v>0</v>
      </c>
      <c r="AJ229" s="269">
        <f>IFERROR(IF(-SUM(AJ$20:AJ228)+AJ$15&lt;0.000001,0,IF($C229&gt;='H-32A-WP06 - Debt Service'!AG$24,'H-32A-WP06 - Debt Service'!AG$27/12,0)),"-")</f>
        <v>0</v>
      </c>
    </row>
    <row r="230" spans="2:36" hidden="1">
      <c r="B230" s="260">
        <f t="shared" si="16"/>
        <v>2040</v>
      </c>
      <c r="C230" s="281">
        <f t="shared" ref="C230:C293" si="18">EOMONTH(C229,0)+1</f>
        <v>51318</v>
      </c>
      <c r="D230" s="281"/>
      <c r="E230" s="269">
        <f>IFERROR(IF(-SUM(E$20:E229)+E$15&lt;0.000001,0,IF($C230&gt;='H-32A-WP06 - Debt Service'!C$24,'H-32A-WP06 - Debt Service'!C$27/12,0)),"-")</f>
        <v>0</v>
      </c>
      <c r="F230" s="269">
        <f>IFERROR(IF(-SUM(F$20:F229)+F$15&lt;0.000001,0,IF($C230&gt;='H-32A-WP06 - Debt Service'!D$24,'H-32A-WP06 - Debt Service'!D$27/12,0)),"-")</f>
        <v>0</v>
      </c>
      <c r="G230" s="269">
        <f>IFERROR(IF(-SUM(G$20:G229)+G$15&lt;0.000001,0,IF($C230&gt;='H-32A-WP06 - Debt Service'!E$24,'H-32A-WP06 - Debt Service'!E$27/12,0)),"-")</f>
        <v>0</v>
      </c>
      <c r="H230" s="269">
        <f>IFERROR(IF(-SUM(H$20:H229)+H$15&lt;0.000001,0,IF($C230&gt;='H-32A-WP06 - Debt Service'!F$24,'H-32A-WP06 - Debt Service'!F$27/12,0)),"-")</f>
        <v>0</v>
      </c>
      <c r="I230" s="269">
        <f>IFERROR(IF(-SUM(I$20:I229)+I$15&lt;0.000001,0,IF($C230&gt;='H-32A-WP06 - Debt Service'!G$24,'H-32A-WP06 - Debt Service'!#REF!/12,0)),"-")</f>
        <v>0</v>
      </c>
      <c r="J230" s="269">
        <f>IFERROR(IF(-SUM(J$20:J229)+J$15&lt;0.000001,0,IF($C230&gt;='H-32A-WP06 - Debt Service'!H$24,'H-32A-WP06 - Debt Service'!H$27/12,0)),"-")</f>
        <v>0</v>
      </c>
      <c r="K230" s="269">
        <f>IFERROR(IF(-SUM(K$20:K229)+K$15&lt;0.000001,0,IF($C230&gt;='H-32A-WP06 - Debt Service'!I$24,'H-32A-WP06 - Debt Service'!I$27/12,0)),"-")</f>
        <v>0</v>
      </c>
      <c r="L230" s="269">
        <f>IFERROR(IF(-SUM(L$20:L229)+L$15&lt;0.000001,0,IF($C230&gt;='H-32A-WP06 - Debt Service'!J$24,'H-32A-WP06 - Debt Service'!J$27/12,0)),"-")</f>
        <v>0</v>
      </c>
      <c r="M230" s="269">
        <f>IFERROR(IF(-SUM(M$20:M229)+M$15&lt;0.000001,0,IF($C230&gt;='H-32A-WP06 - Debt Service'!L$24,'H-32A-WP06 - Debt Service'!L$27/12,0)),"-")</f>
        <v>0</v>
      </c>
      <c r="N230" s="269">
        <v>0</v>
      </c>
      <c r="O230" s="269">
        <v>0</v>
      </c>
      <c r="P230" s="269">
        <v>0</v>
      </c>
      <c r="Q230" s="269">
        <f>IFERROR(IF(-SUM(Q$20:Q229)+Q$15&lt;0.000001,0,IF($C230&gt;='H-32A-WP06 - Debt Service'!#REF!,'H-32A-WP06 - Debt Service'!#REF!/12,0)),"-")</f>
        <v>0</v>
      </c>
      <c r="R230" s="269"/>
      <c r="S230" s="269"/>
      <c r="T230" s="269"/>
      <c r="U230" s="269"/>
      <c r="V230" s="269"/>
      <c r="X230" s="260">
        <f t="shared" si="17"/>
        <v>2040</v>
      </c>
      <c r="Y230" s="281">
        <f t="shared" ref="Y230:Y293" si="19">EOMONTH(Y229,0)+1</f>
        <v>51318</v>
      </c>
      <c r="Z230" s="281"/>
      <c r="AA230" s="269">
        <f>IFERROR(IF(-SUM(AA$20:AA229)+AA$15&lt;0.000001,0,IF($C230&gt;='H-32A-WP06 - Debt Service'!X$24,'H-32A-WP06 - Debt Service'!X$27/12,0)),"-")</f>
        <v>0</v>
      </c>
      <c r="AB230" s="269">
        <f>IFERROR(IF(-SUM(AB$20:AB229)+AB$15&lt;0.000001,0,IF($C230&gt;='H-32A-WP06 - Debt Service'!Y$24,'H-32A-WP06 - Debt Service'!Y$27/12,0)),"-")</f>
        <v>0</v>
      </c>
      <c r="AC230" s="269">
        <f>IFERROR(IF(-SUM(AC$20:AC229)+AC$15&lt;0.000001,0,IF($C230&gt;='H-32A-WP06 - Debt Service'!Z$24,'H-32A-WP06 - Debt Service'!Z$27/12,0)),"-")</f>
        <v>0</v>
      </c>
      <c r="AD230" s="269">
        <f>IFERROR(IF(-SUM(AD$20:AD229)+AD$15&lt;0.000001,0,IF($C230&gt;='H-32A-WP06 - Debt Service'!AA$24,'H-32A-WP06 - Debt Service'!AA$27/12,0)),"-")</f>
        <v>0</v>
      </c>
      <c r="AE230" s="269">
        <f>IFERROR(IF(-SUM(AE$20:AE229)+AE$15&lt;0.000001,0,IF($C230&gt;='H-32A-WP06 - Debt Service'!AB$24,'H-32A-WP06 - Debt Service'!AB$27/12,0)),"-")</f>
        <v>0</v>
      </c>
      <c r="AF230" s="269">
        <f>IFERROR(IF(-SUM(AF$20:AF229)+AF$15&lt;0.000001,0,IF($C230&gt;='H-32A-WP06 - Debt Service'!AC$24,'H-32A-WP06 - Debt Service'!AC$27/12,0)),"-")</f>
        <v>0</v>
      </c>
      <c r="AG230" s="269">
        <f>IFERROR(IF(-SUM(AG$20:AG229)+AG$15&lt;0.000001,0,IF($C230&gt;='H-32A-WP06 - Debt Service'!AD$24,'H-32A-WP06 - Debt Service'!AD$27/12,0)),"-")</f>
        <v>0</v>
      </c>
      <c r="AH230" s="269">
        <f>IFERROR(IF(-SUM(AH$20:AH229)+AH$15&lt;0.000001,0,IF($C230&gt;='H-32A-WP06 - Debt Service'!AE$24,'H-32A-WP06 - Debt Service'!AE$27/12,0)),"-")</f>
        <v>0</v>
      </c>
      <c r="AI230" s="269">
        <f>IFERROR(IF(-SUM(AI$20:AI229)+AI$15&lt;0.000001,0,IF($C230&gt;='H-32A-WP06 - Debt Service'!AF$24,'H-32A-WP06 - Debt Service'!AF$27/12,0)),"-")</f>
        <v>0</v>
      </c>
      <c r="AJ230" s="269">
        <f>IFERROR(IF(-SUM(AJ$20:AJ229)+AJ$15&lt;0.000001,0,IF($C230&gt;='H-32A-WP06 - Debt Service'!AG$24,'H-32A-WP06 - Debt Service'!AG$27/12,0)),"-")</f>
        <v>0</v>
      </c>
    </row>
    <row r="231" spans="2:36" hidden="1">
      <c r="B231" s="260">
        <f t="shared" si="16"/>
        <v>2040</v>
      </c>
      <c r="C231" s="281">
        <f t="shared" si="18"/>
        <v>51349</v>
      </c>
      <c r="D231" s="281"/>
      <c r="E231" s="269">
        <f>IFERROR(IF(-SUM(E$20:E230)+E$15&lt;0.000001,0,IF($C231&gt;='H-32A-WP06 - Debt Service'!C$24,'H-32A-WP06 - Debt Service'!C$27/12,0)),"-")</f>
        <v>0</v>
      </c>
      <c r="F231" s="269">
        <f>IFERROR(IF(-SUM(F$20:F230)+F$15&lt;0.000001,0,IF($C231&gt;='H-32A-WP06 - Debt Service'!D$24,'H-32A-WP06 - Debt Service'!D$27/12,0)),"-")</f>
        <v>0</v>
      </c>
      <c r="G231" s="269">
        <f>IFERROR(IF(-SUM(G$20:G230)+G$15&lt;0.000001,0,IF($C231&gt;='H-32A-WP06 - Debt Service'!E$24,'H-32A-WP06 - Debt Service'!E$27/12,0)),"-")</f>
        <v>0</v>
      </c>
      <c r="H231" s="269">
        <f>IFERROR(IF(-SUM(H$20:H230)+H$15&lt;0.000001,0,IF($C231&gt;='H-32A-WP06 - Debt Service'!F$24,'H-32A-WP06 - Debt Service'!F$27/12,0)),"-")</f>
        <v>0</v>
      </c>
      <c r="I231" s="269">
        <f>IFERROR(IF(-SUM(I$20:I230)+I$15&lt;0.000001,0,IF($C231&gt;='H-32A-WP06 - Debt Service'!G$24,'H-32A-WP06 - Debt Service'!#REF!/12,0)),"-")</f>
        <v>0</v>
      </c>
      <c r="J231" s="269">
        <f>IFERROR(IF(-SUM(J$20:J230)+J$15&lt;0.000001,0,IF($C231&gt;='H-32A-WP06 - Debt Service'!H$24,'H-32A-WP06 - Debt Service'!H$27/12,0)),"-")</f>
        <v>0</v>
      </c>
      <c r="K231" s="269">
        <f>IFERROR(IF(-SUM(K$20:K230)+K$15&lt;0.000001,0,IF($C231&gt;='H-32A-WP06 - Debt Service'!I$24,'H-32A-WP06 - Debt Service'!I$27/12,0)),"-")</f>
        <v>0</v>
      </c>
      <c r="L231" s="269">
        <f>IFERROR(IF(-SUM(L$20:L230)+L$15&lt;0.000001,0,IF($C231&gt;='H-32A-WP06 - Debt Service'!J$24,'H-32A-WP06 - Debt Service'!J$27/12,0)),"-")</f>
        <v>0</v>
      </c>
      <c r="M231" s="269">
        <f>IFERROR(IF(-SUM(M$20:M230)+M$15&lt;0.000001,0,IF($C231&gt;='H-32A-WP06 - Debt Service'!L$24,'H-32A-WP06 - Debt Service'!L$27/12,0)),"-")</f>
        <v>0</v>
      </c>
      <c r="N231" s="269">
        <v>0</v>
      </c>
      <c r="O231" s="269">
        <v>0</v>
      </c>
      <c r="P231" s="269">
        <v>0</v>
      </c>
      <c r="Q231" s="269">
        <f>IFERROR(IF(-SUM(Q$20:Q230)+Q$15&lt;0.000001,0,IF($C231&gt;='H-32A-WP06 - Debt Service'!#REF!,'H-32A-WP06 - Debt Service'!#REF!/12,0)),"-")</f>
        <v>0</v>
      </c>
      <c r="R231" s="269"/>
      <c r="S231" s="269"/>
      <c r="T231" s="269"/>
      <c r="U231" s="269"/>
      <c r="V231" s="269"/>
      <c r="X231" s="260">
        <f t="shared" si="17"/>
        <v>2040</v>
      </c>
      <c r="Y231" s="281">
        <f t="shared" si="19"/>
        <v>51349</v>
      </c>
      <c r="Z231" s="281"/>
      <c r="AA231" s="269">
        <f>IFERROR(IF(-SUM(AA$20:AA230)+AA$15&lt;0.000001,0,IF($C231&gt;='H-32A-WP06 - Debt Service'!X$24,'H-32A-WP06 - Debt Service'!X$27/12,0)),"-")</f>
        <v>0</v>
      </c>
      <c r="AB231" s="269">
        <f>IFERROR(IF(-SUM(AB$20:AB230)+AB$15&lt;0.000001,0,IF($C231&gt;='H-32A-WP06 - Debt Service'!Y$24,'H-32A-WP06 - Debt Service'!Y$27/12,0)),"-")</f>
        <v>0</v>
      </c>
      <c r="AC231" s="269">
        <f>IFERROR(IF(-SUM(AC$20:AC230)+AC$15&lt;0.000001,0,IF($C231&gt;='H-32A-WP06 - Debt Service'!Z$24,'H-32A-WP06 - Debt Service'!Z$27/12,0)),"-")</f>
        <v>0</v>
      </c>
      <c r="AD231" s="269">
        <f>IFERROR(IF(-SUM(AD$20:AD230)+AD$15&lt;0.000001,0,IF($C231&gt;='H-32A-WP06 - Debt Service'!AA$24,'H-32A-WP06 - Debt Service'!AA$27/12,0)),"-")</f>
        <v>0</v>
      </c>
      <c r="AE231" s="269">
        <f>IFERROR(IF(-SUM(AE$20:AE230)+AE$15&lt;0.000001,0,IF($C231&gt;='H-32A-WP06 - Debt Service'!AB$24,'H-32A-WP06 - Debt Service'!AB$27/12,0)),"-")</f>
        <v>0</v>
      </c>
      <c r="AF231" s="269">
        <f>IFERROR(IF(-SUM(AF$20:AF230)+AF$15&lt;0.000001,0,IF($C231&gt;='H-32A-WP06 - Debt Service'!AC$24,'H-32A-WP06 - Debt Service'!AC$27/12,0)),"-")</f>
        <v>0</v>
      </c>
      <c r="AG231" s="269">
        <f>IFERROR(IF(-SUM(AG$20:AG230)+AG$15&lt;0.000001,0,IF($C231&gt;='H-32A-WP06 - Debt Service'!AD$24,'H-32A-WP06 - Debt Service'!AD$27/12,0)),"-")</f>
        <v>0</v>
      </c>
      <c r="AH231" s="269">
        <f>IFERROR(IF(-SUM(AH$20:AH230)+AH$15&lt;0.000001,0,IF($C231&gt;='H-32A-WP06 - Debt Service'!AE$24,'H-32A-WP06 - Debt Service'!AE$27/12,0)),"-")</f>
        <v>0</v>
      </c>
      <c r="AI231" s="269">
        <f>IFERROR(IF(-SUM(AI$20:AI230)+AI$15&lt;0.000001,0,IF($C231&gt;='H-32A-WP06 - Debt Service'!AF$24,'H-32A-WP06 - Debt Service'!AF$27/12,0)),"-")</f>
        <v>0</v>
      </c>
      <c r="AJ231" s="269">
        <f>IFERROR(IF(-SUM(AJ$20:AJ230)+AJ$15&lt;0.000001,0,IF($C231&gt;='H-32A-WP06 - Debt Service'!AG$24,'H-32A-WP06 - Debt Service'!AG$27/12,0)),"-")</f>
        <v>0</v>
      </c>
    </row>
    <row r="232" spans="2:36" hidden="1">
      <c r="B232" s="260">
        <f t="shared" si="16"/>
        <v>2040</v>
      </c>
      <c r="C232" s="281">
        <f t="shared" si="18"/>
        <v>51380</v>
      </c>
      <c r="D232" s="281"/>
      <c r="E232" s="269">
        <f>IFERROR(IF(-SUM(E$20:E231)+E$15&lt;0.000001,0,IF($C232&gt;='H-32A-WP06 - Debt Service'!C$24,'H-32A-WP06 - Debt Service'!C$27/12,0)),"-")</f>
        <v>0</v>
      </c>
      <c r="F232" s="269">
        <f>IFERROR(IF(-SUM(F$20:F231)+F$15&lt;0.000001,0,IF($C232&gt;='H-32A-WP06 - Debt Service'!D$24,'H-32A-WP06 - Debt Service'!D$27/12,0)),"-")</f>
        <v>0</v>
      </c>
      <c r="G232" s="269">
        <f>IFERROR(IF(-SUM(G$20:G231)+G$15&lt;0.000001,0,IF($C232&gt;='H-32A-WP06 - Debt Service'!E$24,'H-32A-WP06 - Debt Service'!E$27/12,0)),"-")</f>
        <v>0</v>
      </c>
      <c r="H232" s="269">
        <f>IFERROR(IF(-SUM(H$20:H231)+H$15&lt;0.000001,0,IF($C232&gt;='H-32A-WP06 - Debt Service'!F$24,'H-32A-WP06 - Debt Service'!F$27/12,0)),"-")</f>
        <v>0</v>
      </c>
      <c r="I232" s="269">
        <f>IFERROR(IF(-SUM(I$20:I231)+I$15&lt;0.000001,0,IF($C232&gt;='H-32A-WP06 - Debt Service'!G$24,'H-32A-WP06 - Debt Service'!#REF!/12,0)),"-")</f>
        <v>0</v>
      </c>
      <c r="J232" s="269">
        <f>IFERROR(IF(-SUM(J$20:J231)+J$15&lt;0.000001,0,IF($C232&gt;='H-32A-WP06 - Debt Service'!H$24,'H-32A-WP06 - Debt Service'!H$27/12,0)),"-")</f>
        <v>0</v>
      </c>
      <c r="K232" s="269">
        <f>IFERROR(IF(-SUM(K$20:K231)+K$15&lt;0.000001,0,IF($C232&gt;='H-32A-WP06 - Debt Service'!I$24,'H-32A-WP06 - Debt Service'!I$27/12,0)),"-")</f>
        <v>0</v>
      </c>
      <c r="L232" s="269">
        <f>IFERROR(IF(-SUM(L$20:L231)+L$15&lt;0.000001,0,IF($C232&gt;='H-32A-WP06 - Debt Service'!J$24,'H-32A-WP06 - Debt Service'!J$27/12,0)),"-")</f>
        <v>0</v>
      </c>
      <c r="M232" s="269">
        <f>IFERROR(IF(-SUM(M$20:M231)+M$15&lt;0.000001,0,IF($C232&gt;='H-32A-WP06 - Debt Service'!L$24,'H-32A-WP06 - Debt Service'!L$27/12,0)),"-")</f>
        <v>0</v>
      </c>
      <c r="N232" s="269">
        <v>0</v>
      </c>
      <c r="O232" s="269">
        <v>0</v>
      </c>
      <c r="P232" s="269">
        <v>0</v>
      </c>
      <c r="Q232" s="269">
        <f>IFERROR(IF(-SUM(Q$20:Q231)+Q$15&lt;0.000001,0,IF($C232&gt;='H-32A-WP06 - Debt Service'!#REF!,'H-32A-WP06 - Debt Service'!#REF!/12,0)),"-")</f>
        <v>0</v>
      </c>
      <c r="R232" s="269"/>
      <c r="S232" s="269"/>
      <c r="T232" s="269"/>
      <c r="U232" s="269"/>
      <c r="V232" s="269"/>
      <c r="X232" s="260">
        <f t="shared" si="17"/>
        <v>2040</v>
      </c>
      <c r="Y232" s="281">
        <f t="shared" si="19"/>
        <v>51380</v>
      </c>
      <c r="Z232" s="281"/>
      <c r="AA232" s="269">
        <f>IFERROR(IF(-SUM(AA$20:AA231)+AA$15&lt;0.000001,0,IF($C232&gt;='H-32A-WP06 - Debt Service'!X$24,'H-32A-WP06 - Debt Service'!X$27/12,0)),"-")</f>
        <v>0</v>
      </c>
      <c r="AB232" s="269">
        <f>IFERROR(IF(-SUM(AB$20:AB231)+AB$15&lt;0.000001,0,IF($C232&gt;='H-32A-WP06 - Debt Service'!Y$24,'H-32A-WP06 - Debt Service'!Y$27/12,0)),"-")</f>
        <v>0</v>
      </c>
      <c r="AC232" s="269">
        <f>IFERROR(IF(-SUM(AC$20:AC231)+AC$15&lt;0.000001,0,IF($C232&gt;='H-32A-WP06 - Debt Service'!Z$24,'H-32A-WP06 - Debt Service'!Z$27/12,0)),"-")</f>
        <v>0</v>
      </c>
      <c r="AD232" s="269">
        <f>IFERROR(IF(-SUM(AD$20:AD231)+AD$15&lt;0.000001,0,IF($C232&gt;='H-32A-WP06 - Debt Service'!AA$24,'H-32A-WP06 - Debt Service'!AA$27/12,0)),"-")</f>
        <v>0</v>
      </c>
      <c r="AE232" s="269">
        <f>IFERROR(IF(-SUM(AE$20:AE231)+AE$15&lt;0.000001,0,IF($C232&gt;='H-32A-WP06 - Debt Service'!AB$24,'H-32A-WP06 - Debt Service'!AB$27/12,0)),"-")</f>
        <v>0</v>
      </c>
      <c r="AF232" s="269">
        <f>IFERROR(IF(-SUM(AF$20:AF231)+AF$15&lt;0.000001,0,IF($C232&gt;='H-32A-WP06 - Debt Service'!AC$24,'H-32A-WP06 - Debt Service'!AC$27/12,0)),"-")</f>
        <v>0</v>
      </c>
      <c r="AG232" s="269">
        <f>IFERROR(IF(-SUM(AG$20:AG231)+AG$15&lt;0.000001,0,IF($C232&gt;='H-32A-WP06 - Debt Service'!AD$24,'H-32A-WP06 - Debt Service'!AD$27/12,0)),"-")</f>
        <v>0</v>
      </c>
      <c r="AH232" s="269">
        <f>IFERROR(IF(-SUM(AH$20:AH231)+AH$15&lt;0.000001,0,IF($C232&gt;='H-32A-WP06 - Debt Service'!AE$24,'H-32A-WP06 - Debt Service'!AE$27/12,0)),"-")</f>
        <v>0</v>
      </c>
      <c r="AI232" s="269">
        <f>IFERROR(IF(-SUM(AI$20:AI231)+AI$15&lt;0.000001,0,IF($C232&gt;='H-32A-WP06 - Debt Service'!AF$24,'H-32A-WP06 - Debt Service'!AF$27/12,0)),"-")</f>
        <v>0</v>
      </c>
      <c r="AJ232" s="269">
        <f>IFERROR(IF(-SUM(AJ$20:AJ231)+AJ$15&lt;0.000001,0,IF($C232&gt;='H-32A-WP06 - Debt Service'!AG$24,'H-32A-WP06 - Debt Service'!AG$27/12,0)),"-")</f>
        <v>0</v>
      </c>
    </row>
    <row r="233" spans="2:36" hidden="1">
      <c r="B233" s="260">
        <f t="shared" si="16"/>
        <v>2040</v>
      </c>
      <c r="C233" s="281">
        <f t="shared" si="18"/>
        <v>51410</v>
      </c>
      <c r="D233" s="281"/>
      <c r="E233" s="269">
        <f>IFERROR(IF(-SUM(E$20:E232)+E$15&lt;0.000001,0,IF($C233&gt;='H-32A-WP06 - Debt Service'!C$24,'H-32A-WP06 - Debt Service'!C$27/12,0)),"-")</f>
        <v>0</v>
      </c>
      <c r="F233" s="269">
        <f>IFERROR(IF(-SUM(F$20:F232)+F$15&lt;0.000001,0,IF($C233&gt;='H-32A-WP06 - Debt Service'!D$24,'H-32A-WP06 - Debt Service'!D$27/12,0)),"-")</f>
        <v>0</v>
      </c>
      <c r="G233" s="269">
        <f>IFERROR(IF(-SUM(G$20:G232)+G$15&lt;0.000001,0,IF($C233&gt;='H-32A-WP06 - Debt Service'!E$24,'H-32A-WP06 - Debt Service'!E$27/12,0)),"-")</f>
        <v>0</v>
      </c>
      <c r="H233" s="269">
        <f>IFERROR(IF(-SUM(H$20:H232)+H$15&lt;0.000001,0,IF($C233&gt;='H-32A-WP06 - Debt Service'!F$24,'H-32A-WP06 - Debt Service'!F$27/12,0)),"-")</f>
        <v>0</v>
      </c>
      <c r="I233" s="269">
        <f>IFERROR(IF(-SUM(I$20:I232)+I$15&lt;0.000001,0,IF($C233&gt;='H-32A-WP06 - Debt Service'!G$24,'H-32A-WP06 - Debt Service'!#REF!/12,0)),"-")</f>
        <v>0</v>
      </c>
      <c r="J233" s="269">
        <f>IFERROR(IF(-SUM(J$20:J232)+J$15&lt;0.000001,0,IF($C233&gt;='H-32A-WP06 - Debt Service'!H$24,'H-32A-WP06 - Debt Service'!H$27/12,0)),"-")</f>
        <v>0</v>
      </c>
      <c r="K233" s="269">
        <f>IFERROR(IF(-SUM(K$20:K232)+K$15&lt;0.000001,0,IF($C233&gt;='H-32A-WP06 - Debt Service'!I$24,'H-32A-WP06 - Debt Service'!I$27/12,0)),"-")</f>
        <v>0</v>
      </c>
      <c r="L233" s="269">
        <f>IFERROR(IF(-SUM(L$20:L232)+L$15&lt;0.000001,0,IF($C233&gt;='H-32A-WP06 - Debt Service'!J$24,'H-32A-WP06 - Debt Service'!J$27/12,0)),"-")</f>
        <v>0</v>
      </c>
      <c r="M233" s="269">
        <f>IFERROR(IF(-SUM(M$20:M232)+M$15&lt;0.000001,0,IF($C233&gt;='H-32A-WP06 - Debt Service'!L$24,'H-32A-WP06 - Debt Service'!L$27/12,0)),"-")</f>
        <v>0</v>
      </c>
      <c r="N233" s="269">
        <v>0</v>
      </c>
      <c r="O233" s="269">
        <v>0</v>
      </c>
      <c r="P233" s="269">
        <v>0</v>
      </c>
      <c r="Q233" s="269">
        <f>IFERROR(IF(-SUM(Q$20:Q232)+Q$15&lt;0.000001,0,IF($C233&gt;='H-32A-WP06 - Debt Service'!#REF!,'H-32A-WP06 - Debt Service'!#REF!/12,0)),"-")</f>
        <v>0</v>
      </c>
      <c r="R233" s="269"/>
      <c r="S233" s="269"/>
      <c r="T233" s="269"/>
      <c r="U233" s="269"/>
      <c r="V233" s="269"/>
      <c r="X233" s="260">
        <f t="shared" si="17"/>
        <v>2040</v>
      </c>
      <c r="Y233" s="281">
        <f t="shared" si="19"/>
        <v>51410</v>
      </c>
      <c r="Z233" s="281"/>
      <c r="AA233" s="269">
        <f>IFERROR(IF(-SUM(AA$20:AA232)+AA$15&lt;0.000001,0,IF($C233&gt;='H-32A-WP06 - Debt Service'!X$24,'H-32A-WP06 - Debt Service'!X$27/12,0)),"-")</f>
        <v>0</v>
      </c>
      <c r="AB233" s="269">
        <f>IFERROR(IF(-SUM(AB$20:AB232)+AB$15&lt;0.000001,0,IF($C233&gt;='H-32A-WP06 - Debt Service'!Y$24,'H-32A-WP06 - Debt Service'!Y$27/12,0)),"-")</f>
        <v>0</v>
      </c>
      <c r="AC233" s="269">
        <f>IFERROR(IF(-SUM(AC$20:AC232)+AC$15&lt;0.000001,0,IF($C233&gt;='H-32A-WP06 - Debt Service'!Z$24,'H-32A-WP06 - Debt Service'!Z$27/12,0)),"-")</f>
        <v>0</v>
      </c>
      <c r="AD233" s="269">
        <f>IFERROR(IF(-SUM(AD$20:AD232)+AD$15&lt;0.000001,0,IF($C233&gt;='H-32A-WP06 - Debt Service'!AA$24,'H-32A-WP06 - Debt Service'!AA$27/12,0)),"-")</f>
        <v>0</v>
      </c>
      <c r="AE233" s="269">
        <f>IFERROR(IF(-SUM(AE$20:AE232)+AE$15&lt;0.000001,0,IF($C233&gt;='H-32A-WP06 - Debt Service'!AB$24,'H-32A-WP06 - Debt Service'!AB$27/12,0)),"-")</f>
        <v>0</v>
      </c>
      <c r="AF233" s="269">
        <f>IFERROR(IF(-SUM(AF$20:AF232)+AF$15&lt;0.000001,0,IF($C233&gt;='H-32A-WP06 - Debt Service'!AC$24,'H-32A-WP06 - Debt Service'!AC$27/12,0)),"-")</f>
        <v>0</v>
      </c>
      <c r="AG233" s="269">
        <f>IFERROR(IF(-SUM(AG$20:AG232)+AG$15&lt;0.000001,0,IF($C233&gt;='H-32A-WP06 - Debt Service'!AD$24,'H-32A-WP06 - Debt Service'!AD$27/12,0)),"-")</f>
        <v>0</v>
      </c>
      <c r="AH233" s="269">
        <f>IFERROR(IF(-SUM(AH$20:AH232)+AH$15&lt;0.000001,0,IF($C233&gt;='H-32A-WP06 - Debt Service'!AE$24,'H-32A-WP06 - Debt Service'!AE$27/12,0)),"-")</f>
        <v>0</v>
      </c>
      <c r="AI233" s="269">
        <f>IFERROR(IF(-SUM(AI$20:AI232)+AI$15&lt;0.000001,0,IF($C233&gt;='H-32A-WP06 - Debt Service'!AF$24,'H-32A-WP06 - Debt Service'!AF$27/12,0)),"-")</f>
        <v>0</v>
      </c>
      <c r="AJ233" s="269">
        <f>IFERROR(IF(-SUM(AJ$20:AJ232)+AJ$15&lt;0.000001,0,IF($C233&gt;='H-32A-WP06 - Debt Service'!AG$24,'H-32A-WP06 - Debt Service'!AG$27/12,0)),"-")</f>
        <v>0</v>
      </c>
    </row>
    <row r="234" spans="2:36" hidden="1">
      <c r="B234" s="260">
        <f t="shared" si="16"/>
        <v>2040</v>
      </c>
      <c r="C234" s="281">
        <f t="shared" si="18"/>
        <v>51441</v>
      </c>
      <c r="D234" s="281"/>
      <c r="E234" s="269">
        <f>IFERROR(IF(-SUM(E$20:E233)+E$15&lt;0.000001,0,IF($C234&gt;='H-32A-WP06 - Debt Service'!C$24,'H-32A-WP06 - Debt Service'!C$27/12,0)),"-")</f>
        <v>0</v>
      </c>
      <c r="F234" s="269">
        <f>IFERROR(IF(-SUM(F$20:F233)+F$15&lt;0.000001,0,IF($C234&gt;='H-32A-WP06 - Debt Service'!D$24,'H-32A-WP06 - Debt Service'!D$27/12,0)),"-")</f>
        <v>0</v>
      </c>
      <c r="G234" s="269">
        <f>IFERROR(IF(-SUM(G$20:G233)+G$15&lt;0.000001,0,IF($C234&gt;='H-32A-WP06 - Debt Service'!E$24,'H-32A-WP06 - Debt Service'!E$27/12,0)),"-")</f>
        <v>0</v>
      </c>
      <c r="H234" s="269">
        <f>IFERROR(IF(-SUM(H$20:H233)+H$15&lt;0.000001,0,IF($C234&gt;='H-32A-WP06 - Debt Service'!F$24,'H-32A-WP06 - Debt Service'!F$27/12,0)),"-")</f>
        <v>0</v>
      </c>
      <c r="I234" s="269">
        <f>IFERROR(IF(-SUM(I$20:I233)+I$15&lt;0.000001,0,IF($C234&gt;='H-32A-WP06 - Debt Service'!G$24,'H-32A-WP06 - Debt Service'!#REF!/12,0)),"-")</f>
        <v>0</v>
      </c>
      <c r="J234" s="269">
        <f>IFERROR(IF(-SUM(J$20:J233)+J$15&lt;0.000001,0,IF($C234&gt;='H-32A-WP06 - Debt Service'!H$24,'H-32A-WP06 - Debt Service'!H$27/12,0)),"-")</f>
        <v>0</v>
      </c>
      <c r="K234" s="269">
        <f>IFERROR(IF(-SUM(K$20:K233)+K$15&lt;0.000001,0,IF($C234&gt;='H-32A-WP06 - Debt Service'!I$24,'H-32A-WP06 - Debt Service'!I$27/12,0)),"-")</f>
        <v>0</v>
      </c>
      <c r="L234" s="269">
        <f>IFERROR(IF(-SUM(L$20:L233)+L$15&lt;0.000001,0,IF($C234&gt;='H-32A-WP06 - Debt Service'!J$24,'H-32A-WP06 - Debt Service'!J$27/12,0)),"-")</f>
        <v>0</v>
      </c>
      <c r="M234" s="269">
        <f>IFERROR(IF(-SUM(M$20:M233)+M$15&lt;0.000001,0,IF($C234&gt;='H-32A-WP06 - Debt Service'!L$24,'H-32A-WP06 - Debt Service'!L$27/12,0)),"-")</f>
        <v>0</v>
      </c>
      <c r="N234" s="269">
        <v>0</v>
      </c>
      <c r="O234" s="269">
        <v>0</v>
      </c>
      <c r="P234" s="269">
        <v>0</v>
      </c>
      <c r="Q234" s="269">
        <f>IFERROR(IF(-SUM(Q$20:Q233)+Q$15&lt;0.000001,0,IF($C234&gt;='H-32A-WP06 - Debt Service'!#REF!,'H-32A-WP06 - Debt Service'!#REF!/12,0)),"-")</f>
        <v>0</v>
      </c>
      <c r="R234" s="269"/>
      <c r="S234" s="269"/>
      <c r="T234" s="269"/>
      <c r="U234" s="269"/>
      <c r="V234" s="269"/>
      <c r="X234" s="260">
        <f t="shared" si="17"/>
        <v>2040</v>
      </c>
      <c r="Y234" s="281">
        <f t="shared" si="19"/>
        <v>51441</v>
      </c>
      <c r="Z234" s="281"/>
      <c r="AA234" s="269">
        <f>IFERROR(IF(-SUM(AA$20:AA233)+AA$15&lt;0.000001,0,IF($C234&gt;='H-32A-WP06 - Debt Service'!X$24,'H-32A-WP06 - Debt Service'!X$27/12,0)),"-")</f>
        <v>0</v>
      </c>
      <c r="AB234" s="269">
        <f>IFERROR(IF(-SUM(AB$20:AB233)+AB$15&lt;0.000001,0,IF($C234&gt;='H-32A-WP06 - Debt Service'!Y$24,'H-32A-WP06 - Debt Service'!Y$27/12,0)),"-")</f>
        <v>0</v>
      </c>
      <c r="AC234" s="269">
        <f>IFERROR(IF(-SUM(AC$20:AC233)+AC$15&lt;0.000001,0,IF($C234&gt;='H-32A-WP06 - Debt Service'!Z$24,'H-32A-WP06 - Debt Service'!Z$27/12,0)),"-")</f>
        <v>0</v>
      </c>
      <c r="AD234" s="269">
        <f>IFERROR(IF(-SUM(AD$20:AD233)+AD$15&lt;0.000001,0,IF($C234&gt;='H-32A-WP06 - Debt Service'!AA$24,'H-32A-WP06 - Debt Service'!AA$27/12,0)),"-")</f>
        <v>0</v>
      </c>
      <c r="AE234" s="269">
        <f>IFERROR(IF(-SUM(AE$20:AE233)+AE$15&lt;0.000001,0,IF($C234&gt;='H-32A-WP06 - Debt Service'!AB$24,'H-32A-WP06 - Debt Service'!AB$27/12,0)),"-")</f>
        <v>0</v>
      </c>
      <c r="AF234" s="269">
        <f>IFERROR(IF(-SUM(AF$20:AF233)+AF$15&lt;0.000001,0,IF($C234&gt;='H-32A-WP06 - Debt Service'!AC$24,'H-32A-WP06 - Debt Service'!AC$27/12,0)),"-")</f>
        <v>0</v>
      </c>
      <c r="AG234" s="269">
        <f>IFERROR(IF(-SUM(AG$20:AG233)+AG$15&lt;0.000001,0,IF($C234&gt;='H-32A-WP06 - Debt Service'!AD$24,'H-32A-WP06 - Debt Service'!AD$27/12,0)),"-")</f>
        <v>0</v>
      </c>
      <c r="AH234" s="269">
        <f>IFERROR(IF(-SUM(AH$20:AH233)+AH$15&lt;0.000001,0,IF($C234&gt;='H-32A-WP06 - Debt Service'!AE$24,'H-32A-WP06 - Debt Service'!AE$27/12,0)),"-")</f>
        <v>0</v>
      </c>
      <c r="AI234" s="269">
        <f>IFERROR(IF(-SUM(AI$20:AI233)+AI$15&lt;0.000001,0,IF($C234&gt;='H-32A-WP06 - Debt Service'!AF$24,'H-32A-WP06 - Debt Service'!AF$27/12,0)),"-")</f>
        <v>0</v>
      </c>
      <c r="AJ234" s="269">
        <f>IFERROR(IF(-SUM(AJ$20:AJ233)+AJ$15&lt;0.000001,0,IF($C234&gt;='H-32A-WP06 - Debt Service'!AG$24,'H-32A-WP06 - Debt Service'!AG$27/12,0)),"-")</f>
        <v>0</v>
      </c>
    </row>
    <row r="235" spans="2:36" hidden="1">
      <c r="B235" s="260">
        <f t="shared" si="16"/>
        <v>2040</v>
      </c>
      <c r="C235" s="281">
        <f t="shared" si="18"/>
        <v>51471</v>
      </c>
      <c r="D235" s="281"/>
      <c r="E235" s="269">
        <f>IFERROR(IF(-SUM(E$20:E234)+E$15&lt;0.000001,0,IF($C235&gt;='H-32A-WP06 - Debt Service'!C$24,'H-32A-WP06 - Debt Service'!C$27/12,0)),"-")</f>
        <v>0</v>
      </c>
      <c r="F235" s="269">
        <f>IFERROR(IF(-SUM(F$20:F234)+F$15&lt;0.000001,0,IF($C235&gt;='H-32A-WP06 - Debt Service'!D$24,'H-32A-WP06 - Debt Service'!D$27/12,0)),"-")</f>
        <v>0</v>
      </c>
      <c r="G235" s="269">
        <f>IFERROR(IF(-SUM(G$20:G234)+G$15&lt;0.000001,0,IF($C235&gt;='H-32A-WP06 - Debt Service'!E$24,'H-32A-WP06 - Debt Service'!E$27/12,0)),"-")</f>
        <v>0</v>
      </c>
      <c r="H235" s="269">
        <f>IFERROR(IF(-SUM(H$20:H234)+H$15&lt;0.000001,0,IF($C235&gt;='H-32A-WP06 - Debt Service'!F$24,'H-32A-WP06 - Debt Service'!F$27/12,0)),"-")</f>
        <v>0</v>
      </c>
      <c r="I235" s="269">
        <f>IFERROR(IF(-SUM(I$20:I234)+I$15&lt;0.000001,0,IF($C235&gt;='H-32A-WP06 - Debt Service'!G$24,'H-32A-WP06 - Debt Service'!#REF!/12,0)),"-")</f>
        <v>0</v>
      </c>
      <c r="J235" s="269">
        <f>IFERROR(IF(-SUM(J$20:J234)+J$15&lt;0.000001,0,IF($C235&gt;='H-32A-WP06 - Debt Service'!H$24,'H-32A-WP06 - Debt Service'!H$27/12,0)),"-")</f>
        <v>0</v>
      </c>
      <c r="K235" s="269">
        <f>IFERROR(IF(-SUM(K$20:K234)+K$15&lt;0.000001,0,IF($C235&gt;='H-32A-WP06 - Debt Service'!I$24,'H-32A-WP06 - Debt Service'!I$27/12,0)),"-")</f>
        <v>0</v>
      </c>
      <c r="L235" s="269">
        <f>IFERROR(IF(-SUM(L$20:L234)+L$15&lt;0.000001,0,IF($C235&gt;='H-32A-WP06 - Debt Service'!J$24,'H-32A-WP06 - Debt Service'!J$27/12,0)),"-")</f>
        <v>0</v>
      </c>
      <c r="M235" s="269">
        <f>IFERROR(IF(-SUM(M$20:M234)+M$15&lt;0.000001,0,IF($C235&gt;='H-32A-WP06 - Debt Service'!L$24,'H-32A-WP06 - Debt Service'!L$27/12,0)),"-")</f>
        <v>0</v>
      </c>
      <c r="N235" s="269">
        <v>0</v>
      </c>
      <c r="O235" s="269">
        <v>0</v>
      </c>
      <c r="P235" s="269">
        <v>0</v>
      </c>
      <c r="Q235" s="269">
        <f>IFERROR(IF(-SUM(Q$20:Q234)+Q$15&lt;0.000001,0,IF($C235&gt;='H-32A-WP06 - Debt Service'!#REF!,'H-32A-WP06 - Debt Service'!#REF!/12,0)),"-")</f>
        <v>0</v>
      </c>
      <c r="R235" s="269"/>
      <c r="S235" s="269"/>
      <c r="T235" s="269"/>
      <c r="U235" s="269"/>
      <c r="V235" s="269"/>
      <c r="X235" s="260">
        <f t="shared" si="17"/>
        <v>2040</v>
      </c>
      <c r="Y235" s="281">
        <f t="shared" si="19"/>
        <v>51471</v>
      </c>
      <c r="Z235" s="281"/>
      <c r="AA235" s="269">
        <f>IFERROR(IF(-SUM(AA$20:AA234)+AA$15&lt;0.000001,0,IF($C235&gt;='H-32A-WP06 - Debt Service'!X$24,'H-32A-WP06 - Debt Service'!X$27/12,0)),"-")</f>
        <v>0</v>
      </c>
      <c r="AB235" s="269">
        <f>IFERROR(IF(-SUM(AB$20:AB234)+AB$15&lt;0.000001,0,IF($C235&gt;='H-32A-WP06 - Debt Service'!Y$24,'H-32A-WP06 - Debt Service'!Y$27/12,0)),"-")</f>
        <v>0</v>
      </c>
      <c r="AC235" s="269">
        <f>IFERROR(IF(-SUM(AC$20:AC234)+AC$15&lt;0.000001,0,IF($C235&gt;='H-32A-WP06 - Debt Service'!Z$24,'H-32A-WP06 - Debt Service'!Z$27/12,0)),"-")</f>
        <v>0</v>
      </c>
      <c r="AD235" s="269">
        <f>IFERROR(IF(-SUM(AD$20:AD234)+AD$15&lt;0.000001,0,IF($C235&gt;='H-32A-WP06 - Debt Service'!AA$24,'H-32A-WP06 - Debt Service'!AA$27/12,0)),"-")</f>
        <v>0</v>
      </c>
      <c r="AE235" s="269">
        <f>IFERROR(IF(-SUM(AE$20:AE234)+AE$15&lt;0.000001,0,IF($C235&gt;='H-32A-WP06 - Debt Service'!AB$24,'H-32A-WP06 - Debt Service'!AB$27/12,0)),"-")</f>
        <v>0</v>
      </c>
      <c r="AF235" s="269">
        <f>IFERROR(IF(-SUM(AF$20:AF234)+AF$15&lt;0.000001,0,IF($C235&gt;='H-32A-WP06 - Debt Service'!AC$24,'H-32A-WP06 - Debt Service'!AC$27/12,0)),"-")</f>
        <v>0</v>
      </c>
      <c r="AG235" s="269">
        <f>IFERROR(IF(-SUM(AG$20:AG234)+AG$15&lt;0.000001,0,IF($C235&gt;='H-32A-WP06 - Debt Service'!AD$24,'H-32A-WP06 - Debt Service'!AD$27/12,0)),"-")</f>
        <v>0</v>
      </c>
      <c r="AH235" s="269">
        <f>IFERROR(IF(-SUM(AH$20:AH234)+AH$15&lt;0.000001,0,IF($C235&gt;='H-32A-WP06 - Debt Service'!AE$24,'H-32A-WP06 - Debt Service'!AE$27/12,0)),"-")</f>
        <v>0</v>
      </c>
      <c r="AI235" s="269">
        <f>IFERROR(IF(-SUM(AI$20:AI234)+AI$15&lt;0.000001,0,IF($C235&gt;='H-32A-WP06 - Debt Service'!AF$24,'H-32A-WP06 - Debt Service'!AF$27/12,0)),"-")</f>
        <v>0</v>
      </c>
      <c r="AJ235" s="269">
        <f>IFERROR(IF(-SUM(AJ$20:AJ234)+AJ$15&lt;0.000001,0,IF($C235&gt;='H-32A-WP06 - Debt Service'!AG$24,'H-32A-WP06 - Debt Service'!AG$27/12,0)),"-")</f>
        <v>0</v>
      </c>
    </row>
    <row r="236" spans="2:36" hidden="1">
      <c r="B236" s="260">
        <f t="shared" si="16"/>
        <v>2041</v>
      </c>
      <c r="C236" s="281">
        <f t="shared" si="18"/>
        <v>51502</v>
      </c>
      <c r="D236" s="281"/>
      <c r="E236" s="269">
        <f>IFERROR(IF(-SUM(E$20:E235)+E$15&lt;0.000001,0,IF($C236&gt;='H-32A-WP06 - Debt Service'!C$24,'H-32A-WP06 - Debt Service'!C$27/12,0)),"-")</f>
        <v>0</v>
      </c>
      <c r="F236" s="269">
        <f>IFERROR(IF(-SUM(F$20:F235)+F$15&lt;0.000001,0,IF($C236&gt;='H-32A-WP06 - Debt Service'!D$24,'H-32A-WP06 - Debt Service'!D$27/12,0)),"-")</f>
        <v>0</v>
      </c>
      <c r="G236" s="269">
        <f>IFERROR(IF(-SUM(G$20:G235)+G$15&lt;0.000001,0,IF($C236&gt;='H-32A-WP06 - Debt Service'!E$24,'H-32A-WP06 - Debt Service'!E$27/12,0)),"-")</f>
        <v>0</v>
      </c>
      <c r="H236" s="269">
        <f>IFERROR(IF(-SUM(H$20:H235)+H$15&lt;0.000001,0,IF($C236&gt;='H-32A-WP06 - Debt Service'!F$24,'H-32A-WP06 - Debt Service'!F$27/12,0)),"-")</f>
        <v>0</v>
      </c>
      <c r="I236" s="269">
        <f>IFERROR(IF(-SUM(I$20:I235)+I$15&lt;0.000001,0,IF($C236&gt;='H-32A-WP06 - Debt Service'!G$24,'H-32A-WP06 - Debt Service'!#REF!/12,0)),"-")</f>
        <v>0</v>
      </c>
      <c r="J236" s="269">
        <f>IFERROR(IF(-SUM(J$20:J235)+J$15&lt;0.000001,0,IF($C236&gt;='H-32A-WP06 - Debt Service'!H$24,'H-32A-WP06 - Debt Service'!H$27/12,0)),"-")</f>
        <v>0</v>
      </c>
      <c r="K236" s="269">
        <f>IFERROR(IF(-SUM(K$20:K235)+K$15&lt;0.000001,0,IF($C236&gt;='H-32A-WP06 - Debt Service'!I$24,'H-32A-WP06 - Debt Service'!I$27/12,0)),"-")</f>
        <v>0</v>
      </c>
      <c r="L236" s="269">
        <f>IFERROR(IF(-SUM(L$20:L235)+L$15&lt;0.000001,0,IF($C236&gt;='H-32A-WP06 - Debt Service'!J$24,'H-32A-WP06 - Debt Service'!J$27/12,0)),"-")</f>
        <v>0</v>
      </c>
      <c r="M236" s="269">
        <f>IFERROR(IF(-SUM(M$20:M235)+M$15&lt;0.000001,0,IF($C236&gt;='H-32A-WP06 - Debt Service'!L$24,'H-32A-WP06 - Debt Service'!L$27/12,0)),"-")</f>
        <v>0</v>
      </c>
      <c r="N236" s="269">
        <v>0</v>
      </c>
      <c r="O236" s="269">
        <v>0</v>
      </c>
      <c r="P236" s="269">
        <v>0</v>
      </c>
      <c r="Q236" s="269">
        <f>IFERROR(IF(-SUM(Q$20:Q235)+Q$15&lt;0.000001,0,IF($C236&gt;='H-32A-WP06 - Debt Service'!#REF!,'H-32A-WP06 - Debt Service'!#REF!/12,0)),"-")</f>
        <v>0</v>
      </c>
      <c r="R236" s="269"/>
      <c r="S236" s="269"/>
      <c r="T236" s="269"/>
      <c r="U236" s="269"/>
      <c r="V236" s="269"/>
      <c r="X236" s="260">
        <f t="shared" si="17"/>
        <v>2041</v>
      </c>
      <c r="Y236" s="281">
        <f t="shared" si="19"/>
        <v>51502</v>
      </c>
      <c r="Z236" s="281"/>
      <c r="AA236" s="269">
        <f>IFERROR(IF(-SUM(AA$20:AA235)+AA$15&lt;0.000001,0,IF($C236&gt;='H-32A-WP06 - Debt Service'!X$24,'H-32A-WP06 - Debt Service'!X$27/12,0)),"-")</f>
        <v>0</v>
      </c>
      <c r="AB236" s="269">
        <f>IFERROR(IF(-SUM(AB$20:AB235)+AB$15&lt;0.000001,0,IF($C236&gt;='H-32A-WP06 - Debt Service'!Y$24,'H-32A-WP06 - Debt Service'!Y$27/12,0)),"-")</f>
        <v>0</v>
      </c>
      <c r="AC236" s="269">
        <f>IFERROR(IF(-SUM(AC$20:AC235)+AC$15&lt;0.000001,0,IF($C236&gt;='H-32A-WP06 - Debt Service'!Z$24,'H-32A-WP06 - Debt Service'!Z$27/12,0)),"-")</f>
        <v>0</v>
      </c>
      <c r="AD236" s="269">
        <f>IFERROR(IF(-SUM(AD$20:AD235)+AD$15&lt;0.000001,0,IF($C236&gt;='H-32A-WP06 - Debt Service'!AA$24,'H-32A-WP06 - Debt Service'!AA$27/12,0)),"-")</f>
        <v>0</v>
      </c>
      <c r="AE236" s="269">
        <f>IFERROR(IF(-SUM(AE$20:AE235)+AE$15&lt;0.000001,0,IF($C236&gt;='H-32A-WP06 - Debt Service'!AB$24,'H-32A-WP06 - Debt Service'!AB$27/12,0)),"-")</f>
        <v>0</v>
      </c>
      <c r="AF236" s="269">
        <f>IFERROR(IF(-SUM(AF$20:AF235)+AF$15&lt;0.000001,0,IF($C236&gt;='H-32A-WP06 - Debt Service'!AC$24,'H-32A-WP06 - Debt Service'!AC$27/12,0)),"-")</f>
        <v>0</v>
      </c>
      <c r="AG236" s="269">
        <f>IFERROR(IF(-SUM(AG$20:AG235)+AG$15&lt;0.000001,0,IF($C236&gt;='H-32A-WP06 - Debt Service'!AD$24,'H-32A-WP06 - Debt Service'!AD$27/12,0)),"-")</f>
        <v>0</v>
      </c>
      <c r="AH236" s="269">
        <f>IFERROR(IF(-SUM(AH$20:AH235)+AH$15&lt;0.000001,0,IF($C236&gt;='H-32A-WP06 - Debt Service'!AE$24,'H-32A-WP06 - Debt Service'!AE$27/12,0)),"-")</f>
        <v>0</v>
      </c>
      <c r="AI236" s="269">
        <f>IFERROR(IF(-SUM(AI$20:AI235)+AI$15&lt;0.000001,0,IF($C236&gt;='H-32A-WP06 - Debt Service'!AF$24,'H-32A-WP06 - Debt Service'!AF$27/12,0)),"-")</f>
        <v>0</v>
      </c>
      <c r="AJ236" s="269">
        <f>IFERROR(IF(-SUM(AJ$20:AJ235)+AJ$15&lt;0.000001,0,IF($C236&gt;='H-32A-WP06 - Debt Service'!AG$24,'H-32A-WP06 - Debt Service'!AG$27/12,0)),"-")</f>
        <v>0</v>
      </c>
    </row>
    <row r="237" spans="2:36" hidden="1">
      <c r="B237" s="260">
        <f t="shared" si="16"/>
        <v>2041</v>
      </c>
      <c r="C237" s="281">
        <f t="shared" si="18"/>
        <v>51533</v>
      </c>
      <c r="D237" s="281"/>
      <c r="E237" s="269">
        <f>IFERROR(IF(-SUM(E$20:E236)+E$15&lt;0.000001,0,IF($C237&gt;='H-32A-WP06 - Debt Service'!C$24,'H-32A-WP06 - Debt Service'!C$27/12,0)),"-")</f>
        <v>0</v>
      </c>
      <c r="F237" s="269">
        <f>IFERROR(IF(-SUM(F$20:F236)+F$15&lt;0.000001,0,IF($C237&gt;='H-32A-WP06 - Debt Service'!D$24,'H-32A-WP06 - Debt Service'!D$27/12,0)),"-")</f>
        <v>0</v>
      </c>
      <c r="G237" s="269">
        <f>IFERROR(IF(-SUM(G$20:G236)+G$15&lt;0.000001,0,IF($C237&gt;='H-32A-WP06 - Debt Service'!E$24,'H-32A-WP06 - Debt Service'!E$27/12,0)),"-")</f>
        <v>0</v>
      </c>
      <c r="H237" s="269">
        <f>IFERROR(IF(-SUM(H$20:H236)+H$15&lt;0.000001,0,IF($C237&gt;='H-32A-WP06 - Debt Service'!F$24,'H-32A-WP06 - Debt Service'!F$27/12,0)),"-")</f>
        <v>0</v>
      </c>
      <c r="I237" s="269">
        <f>IFERROR(IF(-SUM(I$20:I236)+I$15&lt;0.000001,0,IF($C237&gt;='H-32A-WP06 - Debt Service'!G$24,'H-32A-WP06 - Debt Service'!#REF!/12,0)),"-")</f>
        <v>0</v>
      </c>
      <c r="J237" s="269">
        <f>IFERROR(IF(-SUM(J$20:J236)+J$15&lt;0.000001,0,IF($C237&gt;='H-32A-WP06 - Debt Service'!H$24,'H-32A-WP06 - Debt Service'!H$27/12,0)),"-")</f>
        <v>0</v>
      </c>
      <c r="K237" s="269">
        <f>IFERROR(IF(-SUM(K$20:K236)+K$15&lt;0.000001,0,IF($C237&gt;='H-32A-WP06 - Debt Service'!I$24,'H-32A-WP06 - Debt Service'!I$27/12,0)),"-")</f>
        <v>0</v>
      </c>
      <c r="L237" s="269">
        <f>IFERROR(IF(-SUM(L$20:L236)+L$15&lt;0.000001,0,IF($C237&gt;='H-32A-WP06 - Debt Service'!J$24,'H-32A-WP06 - Debt Service'!J$27/12,0)),"-")</f>
        <v>0</v>
      </c>
      <c r="M237" s="269">
        <f>IFERROR(IF(-SUM(M$20:M236)+M$15&lt;0.000001,0,IF($C237&gt;='H-32A-WP06 - Debt Service'!L$24,'H-32A-WP06 - Debt Service'!L$27/12,0)),"-")</f>
        <v>0</v>
      </c>
      <c r="N237" s="269">
        <v>0</v>
      </c>
      <c r="O237" s="269">
        <v>0</v>
      </c>
      <c r="P237" s="269">
        <v>0</v>
      </c>
      <c r="Q237" s="269">
        <f>IFERROR(IF(-SUM(Q$20:Q236)+Q$15&lt;0.000001,0,IF($C237&gt;='H-32A-WP06 - Debt Service'!#REF!,'H-32A-WP06 - Debt Service'!#REF!/12,0)),"-")</f>
        <v>0</v>
      </c>
      <c r="R237" s="269"/>
      <c r="S237" s="269"/>
      <c r="T237" s="269"/>
      <c r="U237" s="269"/>
      <c r="V237" s="269"/>
      <c r="X237" s="260">
        <f t="shared" si="17"/>
        <v>2041</v>
      </c>
      <c r="Y237" s="281">
        <f t="shared" si="19"/>
        <v>51533</v>
      </c>
      <c r="Z237" s="281"/>
      <c r="AA237" s="269">
        <f>IFERROR(IF(-SUM(AA$20:AA236)+AA$15&lt;0.000001,0,IF($C237&gt;='H-32A-WP06 - Debt Service'!X$24,'H-32A-WP06 - Debt Service'!X$27/12,0)),"-")</f>
        <v>0</v>
      </c>
      <c r="AB237" s="269">
        <f>IFERROR(IF(-SUM(AB$20:AB236)+AB$15&lt;0.000001,0,IF($C237&gt;='H-32A-WP06 - Debt Service'!Y$24,'H-32A-WP06 - Debt Service'!Y$27/12,0)),"-")</f>
        <v>0</v>
      </c>
      <c r="AC237" s="269">
        <f>IFERROR(IF(-SUM(AC$20:AC236)+AC$15&lt;0.000001,0,IF($C237&gt;='H-32A-WP06 - Debt Service'!Z$24,'H-32A-WP06 - Debt Service'!Z$27/12,0)),"-")</f>
        <v>0</v>
      </c>
      <c r="AD237" s="269">
        <f>IFERROR(IF(-SUM(AD$20:AD236)+AD$15&lt;0.000001,0,IF($C237&gt;='H-32A-WP06 - Debt Service'!AA$24,'H-32A-WP06 - Debt Service'!AA$27/12,0)),"-")</f>
        <v>0</v>
      </c>
      <c r="AE237" s="269">
        <f>IFERROR(IF(-SUM(AE$20:AE236)+AE$15&lt;0.000001,0,IF($C237&gt;='H-32A-WP06 - Debt Service'!AB$24,'H-32A-WP06 - Debt Service'!AB$27/12,0)),"-")</f>
        <v>0</v>
      </c>
      <c r="AF237" s="269">
        <f>IFERROR(IF(-SUM(AF$20:AF236)+AF$15&lt;0.000001,0,IF($C237&gt;='H-32A-WP06 - Debt Service'!AC$24,'H-32A-WP06 - Debt Service'!AC$27/12,0)),"-")</f>
        <v>0</v>
      </c>
      <c r="AG237" s="269">
        <f>IFERROR(IF(-SUM(AG$20:AG236)+AG$15&lt;0.000001,0,IF($C237&gt;='H-32A-WP06 - Debt Service'!AD$24,'H-32A-WP06 - Debt Service'!AD$27/12,0)),"-")</f>
        <v>0</v>
      </c>
      <c r="AH237" s="269">
        <f>IFERROR(IF(-SUM(AH$20:AH236)+AH$15&lt;0.000001,0,IF($C237&gt;='H-32A-WP06 - Debt Service'!AE$24,'H-32A-WP06 - Debt Service'!AE$27/12,0)),"-")</f>
        <v>0</v>
      </c>
      <c r="AI237" s="269">
        <f>IFERROR(IF(-SUM(AI$20:AI236)+AI$15&lt;0.000001,0,IF($C237&gt;='H-32A-WP06 - Debt Service'!AF$24,'H-32A-WP06 - Debt Service'!AF$27/12,0)),"-")</f>
        <v>0</v>
      </c>
      <c r="AJ237" s="269">
        <f>IFERROR(IF(-SUM(AJ$20:AJ236)+AJ$15&lt;0.000001,0,IF($C237&gt;='H-32A-WP06 - Debt Service'!AG$24,'H-32A-WP06 - Debt Service'!AG$27/12,0)),"-")</f>
        <v>0</v>
      </c>
    </row>
    <row r="238" spans="2:36" hidden="1">
      <c r="B238" s="260">
        <f t="shared" si="16"/>
        <v>2041</v>
      </c>
      <c r="C238" s="281">
        <f t="shared" si="18"/>
        <v>51561</v>
      </c>
      <c r="D238" s="281"/>
      <c r="E238" s="269">
        <f>IFERROR(IF(-SUM(E$20:E237)+E$15&lt;0.000001,0,IF($C238&gt;='H-32A-WP06 - Debt Service'!C$24,'H-32A-WP06 - Debt Service'!C$27/12,0)),"-")</f>
        <v>0</v>
      </c>
      <c r="F238" s="269">
        <f>IFERROR(IF(-SUM(F$20:F237)+F$15&lt;0.000001,0,IF($C238&gt;='H-32A-WP06 - Debt Service'!D$24,'H-32A-WP06 - Debt Service'!D$27/12,0)),"-")</f>
        <v>0</v>
      </c>
      <c r="G238" s="269">
        <f>IFERROR(IF(-SUM(G$20:G237)+G$15&lt;0.000001,0,IF($C238&gt;='H-32A-WP06 - Debt Service'!E$24,'H-32A-WP06 - Debt Service'!E$27/12,0)),"-")</f>
        <v>0</v>
      </c>
      <c r="H238" s="269">
        <f>IFERROR(IF(-SUM(H$20:H237)+H$15&lt;0.000001,0,IF($C238&gt;='H-32A-WP06 - Debt Service'!F$24,'H-32A-WP06 - Debt Service'!F$27/12,0)),"-")</f>
        <v>0</v>
      </c>
      <c r="I238" s="269">
        <f>IFERROR(IF(-SUM(I$20:I237)+I$15&lt;0.000001,0,IF($C238&gt;='H-32A-WP06 - Debt Service'!G$24,'H-32A-WP06 - Debt Service'!#REF!/12,0)),"-")</f>
        <v>0</v>
      </c>
      <c r="J238" s="269">
        <f>IFERROR(IF(-SUM(J$20:J237)+J$15&lt;0.000001,0,IF($C238&gt;='H-32A-WP06 - Debt Service'!H$24,'H-32A-WP06 - Debt Service'!H$27/12,0)),"-")</f>
        <v>0</v>
      </c>
      <c r="K238" s="269">
        <f>IFERROR(IF(-SUM(K$20:K237)+K$15&lt;0.000001,0,IF($C238&gt;='H-32A-WP06 - Debt Service'!I$24,'H-32A-WP06 - Debt Service'!I$27/12,0)),"-")</f>
        <v>0</v>
      </c>
      <c r="L238" s="269">
        <f>IFERROR(IF(-SUM(L$20:L237)+L$15&lt;0.000001,0,IF($C238&gt;='H-32A-WP06 - Debt Service'!J$24,'H-32A-WP06 - Debt Service'!J$27/12,0)),"-")</f>
        <v>0</v>
      </c>
      <c r="M238" s="269">
        <f>IFERROR(IF(-SUM(M$20:M237)+M$15&lt;0.000001,0,IF($C238&gt;='H-32A-WP06 - Debt Service'!L$24,'H-32A-WP06 - Debt Service'!L$27/12,0)),"-")</f>
        <v>0</v>
      </c>
      <c r="N238" s="269">
        <v>0</v>
      </c>
      <c r="O238" s="269">
        <v>0</v>
      </c>
      <c r="P238" s="269">
        <v>0</v>
      </c>
      <c r="Q238" s="269">
        <f>IFERROR(IF(-SUM(Q$20:Q237)+Q$15&lt;0.000001,0,IF($C238&gt;='H-32A-WP06 - Debt Service'!#REF!,'H-32A-WP06 - Debt Service'!#REF!/12,0)),"-")</f>
        <v>0</v>
      </c>
      <c r="R238" s="269"/>
      <c r="S238" s="269"/>
      <c r="T238" s="269"/>
      <c r="U238" s="269"/>
      <c r="V238" s="269"/>
      <c r="X238" s="260">
        <f t="shared" si="17"/>
        <v>2041</v>
      </c>
      <c r="Y238" s="281">
        <f t="shared" si="19"/>
        <v>51561</v>
      </c>
      <c r="Z238" s="281"/>
      <c r="AA238" s="269">
        <f>IFERROR(IF(-SUM(AA$20:AA237)+AA$15&lt;0.000001,0,IF($C238&gt;='H-32A-WP06 - Debt Service'!X$24,'H-32A-WP06 - Debt Service'!X$27/12,0)),"-")</f>
        <v>0</v>
      </c>
      <c r="AB238" s="269">
        <f>IFERROR(IF(-SUM(AB$20:AB237)+AB$15&lt;0.000001,0,IF($C238&gt;='H-32A-WP06 - Debt Service'!Y$24,'H-32A-WP06 - Debt Service'!Y$27/12,0)),"-")</f>
        <v>0</v>
      </c>
      <c r="AC238" s="269">
        <f>IFERROR(IF(-SUM(AC$20:AC237)+AC$15&lt;0.000001,0,IF($C238&gt;='H-32A-WP06 - Debt Service'!Z$24,'H-32A-WP06 - Debt Service'!Z$27/12,0)),"-")</f>
        <v>0</v>
      </c>
      <c r="AD238" s="269">
        <f>IFERROR(IF(-SUM(AD$20:AD237)+AD$15&lt;0.000001,0,IF($C238&gt;='H-32A-WP06 - Debt Service'!AA$24,'H-32A-WP06 - Debt Service'!AA$27/12,0)),"-")</f>
        <v>0</v>
      </c>
      <c r="AE238" s="269">
        <f>IFERROR(IF(-SUM(AE$20:AE237)+AE$15&lt;0.000001,0,IF($C238&gt;='H-32A-WP06 - Debt Service'!AB$24,'H-32A-WP06 - Debt Service'!AB$27/12,0)),"-")</f>
        <v>0</v>
      </c>
      <c r="AF238" s="269">
        <f>IFERROR(IF(-SUM(AF$20:AF237)+AF$15&lt;0.000001,0,IF($C238&gt;='H-32A-WP06 - Debt Service'!AC$24,'H-32A-WP06 - Debt Service'!AC$27/12,0)),"-")</f>
        <v>0</v>
      </c>
      <c r="AG238" s="269">
        <f>IFERROR(IF(-SUM(AG$20:AG237)+AG$15&lt;0.000001,0,IF($C238&gt;='H-32A-WP06 - Debt Service'!AD$24,'H-32A-WP06 - Debt Service'!AD$27/12,0)),"-")</f>
        <v>0</v>
      </c>
      <c r="AH238" s="269">
        <f>IFERROR(IF(-SUM(AH$20:AH237)+AH$15&lt;0.000001,0,IF($C238&gt;='H-32A-WP06 - Debt Service'!AE$24,'H-32A-WP06 - Debt Service'!AE$27/12,0)),"-")</f>
        <v>0</v>
      </c>
      <c r="AI238" s="269">
        <f>IFERROR(IF(-SUM(AI$20:AI237)+AI$15&lt;0.000001,0,IF($C238&gt;='H-32A-WP06 - Debt Service'!AF$24,'H-32A-WP06 - Debt Service'!AF$27/12,0)),"-")</f>
        <v>0</v>
      </c>
      <c r="AJ238" s="269">
        <f>IFERROR(IF(-SUM(AJ$20:AJ237)+AJ$15&lt;0.000001,0,IF($C238&gt;='H-32A-WP06 - Debt Service'!AG$24,'H-32A-WP06 - Debt Service'!AG$27/12,0)),"-")</f>
        <v>0</v>
      </c>
    </row>
    <row r="239" spans="2:36" hidden="1">
      <c r="B239" s="260">
        <f t="shared" si="16"/>
        <v>2041</v>
      </c>
      <c r="C239" s="281">
        <f t="shared" si="18"/>
        <v>51592</v>
      </c>
      <c r="D239" s="281"/>
      <c r="E239" s="269">
        <f>IFERROR(IF(-SUM(E$20:E238)+E$15&lt;0.000001,0,IF($C239&gt;='H-32A-WP06 - Debt Service'!C$24,'H-32A-WP06 - Debt Service'!C$27/12,0)),"-")</f>
        <v>0</v>
      </c>
      <c r="F239" s="269">
        <f>IFERROR(IF(-SUM(F$20:F238)+F$15&lt;0.000001,0,IF($C239&gt;='H-32A-WP06 - Debt Service'!D$24,'H-32A-WP06 - Debt Service'!D$27/12,0)),"-")</f>
        <v>0</v>
      </c>
      <c r="G239" s="269">
        <f>IFERROR(IF(-SUM(G$20:G238)+G$15&lt;0.000001,0,IF($C239&gt;='H-32A-WP06 - Debt Service'!E$24,'H-32A-WP06 - Debt Service'!E$27/12,0)),"-")</f>
        <v>0</v>
      </c>
      <c r="H239" s="269">
        <f>IFERROR(IF(-SUM(H$20:H238)+H$15&lt;0.000001,0,IF($C239&gt;='H-32A-WP06 - Debt Service'!F$24,'H-32A-WP06 - Debt Service'!F$27/12,0)),"-")</f>
        <v>0</v>
      </c>
      <c r="I239" s="269">
        <f>IFERROR(IF(-SUM(I$20:I238)+I$15&lt;0.000001,0,IF($C239&gt;='H-32A-WP06 - Debt Service'!G$24,'H-32A-WP06 - Debt Service'!#REF!/12,0)),"-")</f>
        <v>0</v>
      </c>
      <c r="J239" s="269">
        <f>IFERROR(IF(-SUM(J$20:J238)+J$15&lt;0.000001,0,IF($C239&gt;='H-32A-WP06 - Debt Service'!H$24,'H-32A-WP06 - Debt Service'!H$27/12,0)),"-")</f>
        <v>0</v>
      </c>
      <c r="K239" s="269">
        <f>IFERROR(IF(-SUM(K$20:K238)+K$15&lt;0.000001,0,IF($C239&gt;='H-32A-WP06 - Debt Service'!I$24,'H-32A-WP06 - Debt Service'!I$27/12,0)),"-")</f>
        <v>0</v>
      </c>
      <c r="L239" s="269">
        <f>IFERROR(IF(-SUM(L$20:L238)+L$15&lt;0.000001,0,IF($C239&gt;='H-32A-WP06 - Debt Service'!J$24,'H-32A-WP06 - Debt Service'!J$27/12,0)),"-")</f>
        <v>0</v>
      </c>
      <c r="M239" s="269">
        <f>IFERROR(IF(-SUM(M$20:M238)+M$15&lt;0.000001,0,IF($C239&gt;='H-32A-WP06 - Debt Service'!L$24,'H-32A-WP06 - Debt Service'!L$27/12,0)),"-")</f>
        <v>0</v>
      </c>
      <c r="N239" s="269">
        <v>0</v>
      </c>
      <c r="O239" s="269">
        <v>0</v>
      </c>
      <c r="P239" s="269">
        <v>0</v>
      </c>
      <c r="Q239" s="269">
        <f>IFERROR(IF(-SUM(Q$20:Q238)+Q$15&lt;0.000001,0,IF($C239&gt;='H-32A-WP06 - Debt Service'!#REF!,'H-32A-WP06 - Debt Service'!#REF!/12,0)),"-")</f>
        <v>0</v>
      </c>
      <c r="R239" s="269"/>
      <c r="S239" s="269"/>
      <c r="T239" s="269"/>
      <c r="U239" s="269"/>
      <c r="V239" s="269"/>
      <c r="X239" s="260">
        <f t="shared" si="17"/>
        <v>2041</v>
      </c>
      <c r="Y239" s="281">
        <f t="shared" si="19"/>
        <v>51592</v>
      </c>
      <c r="Z239" s="281"/>
      <c r="AA239" s="269">
        <f>IFERROR(IF(-SUM(AA$20:AA238)+AA$15&lt;0.000001,0,IF($C239&gt;='H-32A-WP06 - Debt Service'!X$24,'H-32A-WP06 - Debt Service'!X$27/12,0)),"-")</f>
        <v>0</v>
      </c>
      <c r="AB239" s="269">
        <f>IFERROR(IF(-SUM(AB$20:AB238)+AB$15&lt;0.000001,0,IF($C239&gt;='H-32A-WP06 - Debt Service'!Y$24,'H-32A-WP06 - Debt Service'!Y$27/12,0)),"-")</f>
        <v>0</v>
      </c>
      <c r="AC239" s="269">
        <f>IFERROR(IF(-SUM(AC$20:AC238)+AC$15&lt;0.000001,0,IF($C239&gt;='H-32A-WP06 - Debt Service'!Z$24,'H-32A-WP06 - Debt Service'!Z$27/12,0)),"-")</f>
        <v>0</v>
      </c>
      <c r="AD239" s="269">
        <f>IFERROR(IF(-SUM(AD$20:AD238)+AD$15&lt;0.000001,0,IF($C239&gt;='H-32A-WP06 - Debt Service'!AA$24,'H-32A-WP06 - Debt Service'!AA$27/12,0)),"-")</f>
        <v>0</v>
      </c>
      <c r="AE239" s="269">
        <f>IFERROR(IF(-SUM(AE$20:AE238)+AE$15&lt;0.000001,0,IF($C239&gt;='H-32A-WP06 - Debt Service'!AB$24,'H-32A-WP06 - Debt Service'!AB$27/12,0)),"-")</f>
        <v>0</v>
      </c>
      <c r="AF239" s="269">
        <f>IFERROR(IF(-SUM(AF$20:AF238)+AF$15&lt;0.000001,0,IF($C239&gt;='H-32A-WP06 - Debt Service'!AC$24,'H-32A-WP06 - Debt Service'!AC$27/12,0)),"-")</f>
        <v>0</v>
      </c>
      <c r="AG239" s="269">
        <f>IFERROR(IF(-SUM(AG$20:AG238)+AG$15&lt;0.000001,0,IF($C239&gt;='H-32A-WP06 - Debt Service'!AD$24,'H-32A-WP06 - Debt Service'!AD$27/12,0)),"-")</f>
        <v>0</v>
      </c>
      <c r="AH239" s="269">
        <f>IFERROR(IF(-SUM(AH$20:AH238)+AH$15&lt;0.000001,0,IF($C239&gt;='H-32A-WP06 - Debt Service'!AE$24,'H-32A-WP06 - Debt Service'!AE$27/12,0)),"-")</f>
        <v>0</v>
      </c>
      <c r="AI239" s="269">
        <f>IFERROR(IF(-SUM(AI$20:AI238)+AI$15&lt;0.000001,0,IF($C239&gt;='H-32A-WP06 - Debt Service'!AF$24,'H-32A-WP06 - Debt Service'!AF$27/12,0)),"-")</f>
        <v>0</v>
      </c>
      <c r="AJ239" s="269">
        <f>IFERROR(IF(-SUM(AJ$20:AJ238)+AJ$15&lt;0.000001,0,IF($C239&gt;='H-32A-WP06 - Debt Service'!AG$24,'H-32A-WP06 - Debt Service'!AG$27/12,0)),"-")</f>
        <v>0</v>
      </c>
    </row>
    <row r="240" spans="2:36" hidden="1">
      <c r="B240" s="260">
        <f t="shared" si="16"/>
        <v>2041</v>
      </c>
      <c r="C240" s="281">
        <f t="shared" si="18"/>
        <v>51622</v>
      </c>
      <c r="D240" s="281"/>
      <c r="E240" s="269">
        <f>IFERROR(IF(-SUM(E$20:E239)+E$15&lt;0.000001,0,IF($C240&gt;='H-32A-WP06 - Debt Service'!C$24,'H-32A-WP06 - Debt Service'!C$27/12,0)),"-")</f>
        <v>0</v>
      </c>
      <c r="F240" s="269">
        <f>IFERROR(IF(-SUM(F$20:F239)+F$15&lt;0.000001,0,IF($C240&gt;='H-32A-WP06 - Debt Service'!D$24,'H-32A-WP06 - Debt Service'!D$27/12,0)),"-")</f>
        <v>0</v>
      </c>
      <c r="G240" s="269">
        <f>IFERROR(IF(-SUM(G$20:G239)+G$15&lt;0.000001,0,IF($C240&gt;='H-32A-WP06 - Debt Service'!E$24,'H-32A-WP06 - Debt Service'!E$27/12,0)),"-")</f>
        <v>0</v>
      </c>
      <c r="H240" s="269">
        <f>IFERROR(IF(-SUM(H$20:H239)+H$15&lt;0.000001,0,IF($C240&gt;='H-32A-WP06 - Debt Service'!F$24,'H-32A-WP06 - Debt Service'!F$27/12,0)),"-")</f>
        <v>0</v>
      </c>
      <c r="I240" s="269">
        <f>IFERROR(IF(-SUM(I$20:I239)+I$15&lt;0.000001,0,IF($C240&gt;='H-32A-WP06 - Debt Service'!G$24,'H-32A-WP06 - Debt Service'!#REF!/12,0)),"-")</f>
        <v>0</v>
      </c>
      <c r="J240" s="269">
        <f>IFERROR(IF(-SUM(J$20:J239)+J$15&lt;0.000001,0,IF($C240&gt;='H-32A-WP06 - Debt Service'!H$24,'H-32A-WP06 - Debt Service'!H$27/12,0)),"-")</f>
        <v>0</v>
      </c>
      <c r="K240" s="269">
        <f>IFERROR(IF(-SUM(K$20:K239)+K$15&lt;0.000001,0,IF($C240&gt;='H-32A-WP06 - Debt Service'!I$24,'H-32A-WP06 - Debt Service'!I$27/12,0)),"-")</f>
        <v>0</v>
      </c>
      <c r="L240" s="269">
        <f>IFERROR(IF(-SUM(L$20:L239)+L$15&lt;0.000001,0,IF($C240&gt;='H-32A-WP06 - Debt Service'!J$24,'H-32A-WP06 - Debt Service'!J$27/12,0)),"-")</f>
        <v>0</v>
      </c>
      <c r="M240" s="269">
        <f>IFERROR(IF(-SUM(M$20:M239)+M$15&lt;0.000001,0,IF($C240&gt;='H-32A-WP06 - Debt Service'!L$24,'H-32A-WP06 - Debt Service'!L$27/12,0)),"-")</f>
        <v>0</v>
      </c>
      <c r="N240" s="269">
        <v>0</v>
      </c>
      <c r="O240" s="269">
        <v>0</v>
      </c>
      <c r="P240" s="269">
        <v>0</v>
      </c>
      <c r="Q240" s="269">
        <f>IFERROR(IF(-SUM(Q$20:Q239)+Q$15&lt;0.000001,0,IF($C240&gt;='H-32A-WP06 - Debt Service'!#REF!,'H-32A-WP06 - Debt Service'!#REF!/12,0)),"-")</f>
        <v>0</v>
      </c>
      <c r="R240" s="269"/>
      <c r="S240" s="269"/>
      <c r="T240" s="269"/>
      <c r="U240" s="269"/>
      <c r="V240" s="269"/>
      <c r="X240" s="260">
        <f t="shared" si="17"/>
        <v>2041</v>
      </c>
      <c r="Y240" s="281">
        <f t="shared" si="19"/>
        <v>51622</v>
      </c>
      <c r="Z240" s="281"/>
      <c r="AA240" s="269">
        <f>IFERROR(IF(-SUM(AA$20:AA239)+AA$15&lt;0.000001,0,IF($C240&gt;='H-32A-WP06 - Debt Service'!X$24,'H-32A-WP06 - Debt Service'!X$27/12,0)),"-")</f>
        <v>0</v>
      </c>
      <c r="AB240" s="269">
        <f>IFERROR(IF(-SUM(AB$20:AB239)+AB$15&lt;0.000001,0,IF($C240&gt;='H-32A-WP06 - Debt Service'!Y$24,'H-32A-WP06 - Debt Service'!Y$27/12,0)),"-")</f>
        <v>0</v>
      </c>
      <c r="AC240" s="269">
        <f>IFERROR(IF(-SUM(AC$20:AC239)+AC$15&lt;0.000001,0,IF($C240&gt;='H-32A-WP06 - Debt Service'!Z$24,'H-32A-WP06 - Debt Service'!Z$27/12,0)),"-")</f>
        <v>0</v>
      </c>
      <c r="AD240" s="269">
        <f>IFERROR(IF(-SUM(AD$20:AD239)+AD$15&lt;0.000001,0,IF($C240&gt;='H-32A-WP06 - Debt Service'!AA$24,'H-32A-WP06 - Debt Service'!AA$27/12,0)),"-")</f>
        <v>0</v>
      </c>
      <c r="AE240" s="269">
        <f>IFERROR(IF(-SUM(AE$20:AE239)+AE$15&lt;0.000001,0,IF($C240&gt;='H-32A-WP06 - Debt Service'!AB$24,'H-32A-WP06 - Debt Service'!AB$27/12,0)),"-")</f>
        <v>0</v>
      </c>
      <c r="AF240" s="269">
        <f>IFERROR(IF(-SUM(AF$20:AF239)+AF$15&lt;0.000001,0,IF($C240&gt;='H-32A-WP06 - Debt Service'!AC$24,'H-32A-WP06 - Debt Service'!AC$27/12,0)),"-")</f>
        <v>0</v>
      </c>
      <c r="AG240" s="269">
        <f>IFERROR(IF(-SUM(AG$20:AG239)+AG$15&lt;0.000001,0,IF($C240&gt;='H-32A-WP06 - Debt Service'!AD$24,'H-32A-WP06 - Debt Service'!AD$27/12,0)),"-")</f>
        <v>0</v>
      </c>
      <c r="AH240" s="269">
        <f>IFERROR(IF(-SUM(AH$20:AH239)+AH$15&lt;0.000001,0,IF($C240&gt;='H-32A-WP06 - Debt Service'!AE$24,'H-32A-WP06 - Debt Service'!AE$27/12,0)),"-")</f>
        <v>0</v>
      </c>
      <c r="AI240" s="269">
        <f>IFERROR(IF(-SUM(AI$20:AI239)+AI$15&lt;0.000001,0,IF($C240&gt;='H-32A-WP06 - Debt Service'!AF$24,'H-32A-WP06 - Debt Service'!AF$27/12,0)),"-")</f>
        <v>0</v>
      </c>
      <c r="AJ240" s="269">
        <f>IFERROR(IF(-SUM(AJ$20:AJ239)+AJ$15&lt;0.000001,0,IF($C240&gt;='H-32A-WP06 - Debt Service'!AG$24,'H-32A-WP06 - Debt Service'!AG$27/12,0)),"-")</f>
        <v>0</v>
      </c>
    </row>
    <row r="241" spans="2:36" hidden="1">
      <c r="B241" s="260">
        <f t="shared" si="16"/>
        <v>2041</v>
      </c>
      <c r="C241" s="281">
        <f t="shared" si="18"/>
        <v>51653</v>
      </c>
      <c r="D241" s="281"/>
      <c r="E241" s="269">
        <f>IFERROR(IF(-SUM(E$20:E240)+E$15&lt;0.000001,0,IF($C241&gt;='H-32A-WP06 - Debt Service'!C$24,'H-32A-WP06 - Debt Service'!C$27/12,0)),"-")</f>
        <v>0</v>
      </c>
      <c r="F241" s="269">
        <f>IFERROR(IF(-SUM(F$20:F240)+F$15&lt;0.000001,0,IF($C241&gt;='H-32A-WP06 - Debt Service'!D$24,'H-32A-WP06 - Debt Service'!D$27/12,0)),"-")</f>
        <v>0</v>
      </c>
      <c r="G241" s="269">
        <f>IFERROR(IF(-SUM(G$20:G240)+G$15&lt;0.000001,0,IF($C241&gt;='H-32A-WP06 - Debt Service'!E$24,'H-32A-WP06 - Debt Service'!E$27/12,0)),"-")</f>
        <v>0</v>
      </c>
      <c r="H241" s="269">
        <f>IFERROR(IF(-SUM(H$20:H240)+H$15&lt;0.000001,0,IF($C241&gt;='H-32A-WP06 - Debt Service'!F$24,'H-32A-WP06 - Debt Service'!F$27/12,0)),"-")</f>
        <v>0</v>
      </c>
      <c r="I241" s="269">
        <f>IFERROR(IF(-SUM(I$20:I240)+I$15&lt;0.000001,0,IF($C241&gt;='H-32A-WP06 - Debt Service'!G$24,'H-32A-WP06 - Debt Service'!#REF!/12,0)),"-")</f>
        <v>0</v>
      </c>
      <c r="J241" s="269">
        <f>IFERROR(IF(-SUM(J$20:J240)+J$15&lt;0.000001,0,IF($C241&gt;='H-32A-WP06 - Debt Service'!H$24,'H-32A-WP06 - Debt Service'!H$27/12,0)),"-")</f>
        <v>0</v>
      </c>
      <c r="K241" s="269">
        <f>IFERROR(IF(-SUM(K$20:K240)+K$15&lt;0.000001,0,IF($C241&gt;='H-32A-WP06 - Debt Service'!I$24,'H-32A-WP06 - Debt Service'!I$27/12,0)),"-")</f>
        <v>0</v>
      </c>
      <c r="L241" s="269">
        <f>IFERROR(IF(-SUM(L$20:L240)+L$15&lt;0.000001,0,IF($C241&gt;='H-32A-WP06 - Debt Service'!J$24,'H-32A-WP06 - Debt Service'!J$27/12,0)),"-")</f>
        <v>0</v>
      </c>
      <c r="M241" s="269">
        <f>IFERROR(IF(-SUM(M$20:M240)+M$15&lt;0.000001,0,IF($C241&gt;='H-32A-WP06 - Debt Service'!L$24,'H-32A-WP06 - Debt Service'!L$27/12,0)),"-")</f>
        <v>0</v>
      </c>
      <c r="N241" s="269">
        <v>0</v>
      </c>
      <c r="O241" s="269">
        <v>0</v>
      </c>
      <c r="P241" s="269">
        <v>0</v>
      </c>
      <c r="Q241" s="269">
        <f>IFERROR(IF(-SUM(Q$20:Q240)+Q$15&lt;0.000001,0,IF($C241&gt;='H-32A-WP06 - Debt Service'!#REF!,'H-32A-WP06 - Debt Service'!#REF!/12,0)),"-")</f>
        <v>0</v>
      </c>
      <c r="R241" s="269"/>
      <c r="S241" s="269"/>
      <c r="T241" s="269"/>
      <c r="U241" s="269"/>
      <c r="V241" s="269"/>
      <c r="X241" s="260">
        <f t="shared" si="17"/>
        <v>2041</v>
      </c>
      <c r="Y241" s="281">
        <f t="shared" si="19"/>
        <v>51653</v>
      </c>
      <c r="Z241" s="281"/>
      <c r="AA241" s="269">
        <f>IFERROR(IF(-SUM(AA$20:AA240)+AA$15&lt;0.000001,0,IF($C241&gt;='H-32A-WP06 - Debt Service'!X$24,'H-32A-WP06 - Debt Service'!X$27/12,0)),"-")</f>
        <v>0</v>
      </c>
      <c r="AB241" s="269">
        <f>IFERROR(IF(-SUM(AB$20:AB240)+AB$15&lt;0.000001,0,IF($C241&gt;='H-32A-WP06 - Debt Service'!Y$24,'H-32A-WP06 - Debt Service'!Y$27/12,0)),"-")</f>
        <v>0</v>
      </c>
      <c r="AC241" s="269">
        <f>IFERROR(IF(-SUM(AC$20:AC240)+AC$15&lt;0.000001,0,IF($C241&gt;='H-32A-WP06 - Debt Service'!Z$24,'H-32A-WP06 - Debt Service'!Z$27/12,0)),"-")</f>
        <v>0</v>
      </c>
      <c r="AD241" s="269">
        <f>IFERROR(IF(-SUM(AD$20:AD240)+AD$15&lt;0.000001,0,IF($C241&gt;='H-32A-WP06 - Debt Service'!AA$24,'H-32A-WP06 - Debt Service'!AA$27/12,0)),"-")</f>
        <v>0</v>
      </c>
      <c r="AE241" s="269">
        <f>IFERROR(IF(-SUM(AE$20:AE240)+AE$15&lt;0.000001,0,IF($C241&gt;='H-32A-WP06 - Debt Service'!AB$24,'H-32A-WP06 - Debt Service'!AB$27/12,0)),"-")</f>
        <v>0</v>
      </c>
      <c r="AF241" s="269">
        <f>IFERROR(IF(-SUM(AF$20:AF240)+AF$15&lt;0.000001,0,IF($C241&gt;='H-32A-WP06 - Debt Service'!AC$24,'H-32A-WP06 - Debt Service'!AC$27/12,0)),"-")</f>
        <v>0</v>
      </c>
      <c r="AG241" s="269">
        <f>IFERROR(IF(-SUM(AG$20:AG240)+AG$15&lt;0.000001,0,IF($C241&gt;='H-32A-WP06 - Debt Service'!AD$24,'H-32A-WP06 - Debt Service'!AD$27/12,0)),"-")</f>
        <v>0</v>
      </c>
      <c r="AH241" s="269">
        <f>IFERROR(IF(-SUM(AH$20:AH240)+AH$15&lt;0.000001,0,IF($C241&gt;='H-32A-WP06 - Debt Service'!AE$24,'H-32A-WP06 - Debt Service'!AE$27/12,0)),"-")</f>
        <v>0</v>
      </c>
      <c r="AI241" s="269">
        <f>IFERROR(IF(-SUM(AI$20:AI240)+AI$15&lt;0.000001,0,IF($C241&gt;='H-32A-WP06 - Debt Service'!AF$24,'H-32A-WP06 - Debt Service'!AF$27/12,0)),"-")</f>
        <v>0</v>
      </c>
      <c r="AJ241" s="269">
        <f>IFERROR(IF(-SUM(AJ$20:AJ240)+AJ$15&lt;0.000001,0,IF($C241&gt;='H-32A-WP06 - Debt Service'!AG$24,'H-32A-WP06 - Debt Service'!AG$27/12,0)),"-")</f>
        <v>0</v>
      </c>
    </row>
    <row r="242" spans="2:36" hidden="1">
      <c r="B242" s="260">
        <f t="shared" si="16"/>
        <v>2041</v>
      </c>
      <c r="C242" s="281">
        <f t="shared" si="18"/>
        <v>51683</v>
      </c>
      <c r="D242" s="281"/>
      <c r="E242" s="269">
        <f>IFERROR(IF(-SUM(E$20:E241)+E$15&lt;0.000001,0,IF($C242&gt;='H-32A-WP06 - Debt Service'!C$24,'H-32A-WP06 - Debt Service'!C$27/12,0)),"-")</f>
        <v>0</v>
      </c>
      <c r="F242" s="269">
        <f>IFERROR(IF(-SUM(F$20:F241)+F$15&lt;0.000001,0,IF($C242&gt;='H-32A-WP06 - Debt Service'!D$24,'H-32A-WP06 - Debt Service'!D$27/12,0)),"-")</f>
        <v>0</v>
      </c>
      <c r="G242" s="269">
        <f>IFERROR(IF(-SUM(G$20:G241)+G$15&lt;0.000001,0,IF($C242&gt;='H-32A-WP06 - Debt Service'!E$24,'H-32A-WP06 - Debt Service'!E$27/12,0)),"-")</f>
        <v>0</v>
      </c>
      <c r="H242" s="269">
        <f>IFERROR(IF(-SUM(H$20:H241)+H$15&lt;0.000001,0,IF($C242&gt;='H-32A-WP06 - Debt Service'!F$24,'H-32A-WP06 - Debt Service'!F$27/12,0)),"-")</f>
        <v>0</v>
      </c>
      <c r="I242" s="269">
        <f>IFERROR(IF(-SUM(I$20:I241)+I$15&lt;0.000001,0,IF($C242&gt;='H-32A-WP06 - Debt Service'!G$24,'H-32A-WP06 - Debt Service'!#REF!/12,0)),"-")</f>
        <v>0</v>
      </c>
      <c r="J242" s="269">
        <f>IFERROR(IF(-SUM(J$20:J241)+J$15&lt;0.000001,0,IF($C242&gt;='H-32A-WP06 - Debt Service'!H$24,'H-32A-WP06 - Debt Service'!H$27/12,0)),"-")</f>
        <v>0</v>
      </c>
      <c r="K242" s="269">
        <f>IFERROR(IF(-SUM(K$20:K241)+K$15&lt;0.000001,0,IF($C242&gt;='H-32A-WP06 - Debt Service'!I$24,'H-32A-WP06 - Debt Service'!I$27/12,0)),"-")</f>
        <v>0</v>
      </c>
      <c r="L242" s="269">
        <f>IFERROR(IF(-SUM(L$20:L241)+L$15&lt;0.000001,0,IF($C242&gt;='H-32A-WP06 - Debt Service'!J$24,'H-32A-WP06 - Debt Service'!J$27/12,0)),"-")</f>
        <v>0</v>
      </c>
      <c r="M242" s="269">
        <f>IFERROR(IF(-SUM(M$20:M241)+M$15&lt;0.000001,0,IF($C242&gt;='H-32A-WP06 - Debt Service'!L$24,'H-32A-WP06 - Debt Service'!L$27/12,0)),"-")</f>
        <v>0</v>
      </c>
      <c r="N242" s="269">
        <v>0</v>
      </c>
      <c r="O242" s="269">
        <v>0</v>
      </c>
      <c r="P242" s="269">
        <v>0</v>
      </c>
      <c r="Q242" s="269">
        <f>IFERROR(IF(-SUM(Q$20:Q241)+Q$15&lt;0.000001,0,IF($C242&gt;='H-32A-WP06 - Debt Service'!#REF!,'H-32A-WP06 - Debt Service'!#REF!/12,0)),"-")</f>
        <v>0</v>
      </c>
      <c r="R242" s="269"/>
      <c r="S242" s="269"/>
      <c r="T242" s="269"/>
      <c r="U242" s="269"/>
      <c r="V242" s="269"/>
      <c r="X242" s="260">
        <f t="shared" si="17"/>
        <v>2041</v>
      </c>
      <c r="Y242" s="281">
        <f t="shared" si="19"/>
        <v>51683</v>
      </c>
      <c r="Z242" s="281"/>
      <c r="AA242" s="269">
        <f>IFERROR(IF(-SUM(AA$20:AA241)+AA$15&lt;0.000001,0,IF($C242&gt;='H-32A-WP06 - Debt Service'!X$24,'H-32A-WP06 - Debt Service'!X$27/12,0)),"-")</f>
        <v>0</v>
      </c>
      <c r="AB242" s="269">
        <f>IFERROR(IF(-SUM(AB$20:AB241)+AB$15&lt;0.000001,0,IF($C242&gt;='H-32A-WP06 - Debt Service'!Y$24,'H-32A-WP06 - Debt Service'!Y$27/12,0)),"-")</f>
        <v>0</v>
      </c>
      <c r="AC242" s="269">
        <f>IFERROR(IF(-SUM(AC$20:AC241)+AC$15&lt;0.000001,0,IF($C242&gt;='H-32A-WP06 - Debt Service'!Z$24,'H-32A-WP06 - Debt Service'!Z$27/12,0)),"-")</f>
        <v>0</v>
      </c>
      <c r="AD242" s="269">
        <f>IFERROR(IF(-SUM(AD$20:AD241)+AD$15&lt;0.000001,0,IF($C242&gt;='H-32A-WP06 - Debt Service'!AA$24,'H-32A-WP06 - Debt Service'!AA$27/12,0)),"-")</f>
        <v>0</v>
      </c>
      <c r="AE242" s="269">
        <f>IFERROR(IF(-SUM(AE$20:AE241)+AE$15&lt;0.000001,0,IF($C242&gt;='H-32A-WP06 - Debt Service'!AB$24,'H-32A-WP06 - Debt Service'!AB$27/12,0)),"-")</f>
        <v>0</v>
      </c>
      <c r="AF242" s="269">
        <f>IFERROR(IF(-SUM(AF$20:AF241)+AF$15&lt;0.000001,0,IF($C242&gt;='H-32A-WP06 - Debt Service'!AC$24,'H-32A-WP06 - Debt Service'!AC$27/12,0)),"-")</f>
        <v>0</v>
      </c>
      <c r="AG242" s="269">
        <f>IFERROR(IF(-SUM(AG$20:AG241)+AG$15&lt;0.000001,0,IF($C242&gt;='H-32A-WP06 - Debt Service'!AD$24,'H-32A-WP06 - Debt Service'!AD$27/12,0)),"-")</f>
        <v>0</v>
      </c>
      <c r="AH242" s="269">
        <f>IFERROR(IF(-SUM(AH$20:AH241)+AH$15&lt;0.000001,0,IF($C242&gt;='H-32A-WP06 - Debt Service'!AE$24,'H-32A-WP06 - Debt Service'!AE$27/12,0)),"-")</f>
        <v>0</v>
      </c>
      <c r="AI242" s="269">
        <f>IFERROR(IF(-SUM(AI$20:AI241)+AI$15&lt;0.000001,0,IF($C242&gt;='H-32A-WP06 - Debt Service'!AF$24,'H-32A-WP06 - Debt Service'!AF$27/12,0)),"-")</f>
        <v>0</v>
      </c>
      <c r="AJ242" s="269">
        <f>IFERROR(IF(-SUM(AJ$20:AJ241)+AJ$15&lt;0.000001,0,IF($C242&gt;='H-32A-WP06 - Debt Service'!AG$24,'H-32A-WP06 - Debt Service'!AG$27/12,0)),"-")</f>
        <v>0</v>
      </c>
    </row>
    <row r="243" spans="2:36" hidden="1">
      <c r="B243" s="260">
        <f t="shared" si="16"/>
        <v>2041</v>
      </c>
      <c r="C243" s="281">
        <f t="shared" si="18"/>
        <v>51714</v>
      </c>
      <c r="D243" s="281"/>
      <c r="E243" s="269">
        <f>IFERROR(IF(-SUM(E$20:E242)+E$15&lt;0.000001,0,IF($C243&gt;='H-32A-WP06 - Debt Service'!C$24,'H-32A-WP06 - Debt Service'!C$27/12,0)),"-")</f>
        <v>0</v>
      </c>
      <c r="F243" s="269">
        <f>IFERROR(IF(-SUM(F$20:F242)+F$15&lt;0.000001,0,IF($C243&gt;='H-32A-WP06 - Debt Service'!D$24,'H-32A-WP06 - Debt Service'!D$27/12,0)),"-")</f>
        <v>0</v>
      </c>
      <c r="G243" s="269">
        <f>IFERROR(IF(-SUM(G$20:G242)+G$15&lt;0.000001,0,IF($C243&gt;='H-32A-WP06 - Debt Service'!E$24,'H-32A-WP06 - Debt Service'!E$27/12,0)),"-")</f>
        <v>0</v>
      </c>
      <c r="H243" s="269">
        <f>IFERROR(IF(-SUM(H$20:H242)+H$15&lt;0.000001,0,IF($C243&gt;='H-32A-WP06 - Debt Service'!F$24,'H-32A-WP06 - Debt Service'!F$27/12,0)),"-")</f>
        <v>0</v>
      </c>
      <c r="I243" s="269">
        <f>IFERROR(IF(-SUM(I$20:I242)+I$15&lt;0.000001,0,IF($C243&gt;='H-32A-WP06 - Debt Service'!G$24,'H-32A-WP06 - Debt Service'!#REF!/12,0)),"-")</f>
        <v>0</v>
      </c>
      <c r="J243" s="269">
        <f>IFERROR(IF(-SUM(J$20:J242)+J$15&lt;0.000001,0,IF($C243&gt;='H-32A-WP06 - Debt Service'!H$24,'H-32A-WP06 - Debt Service'!H$27/12,0)),"-")</f>
        <v>0</v>
      </c>
      <c r="K243" s="269">
        <f>IFERROR(IF(-SUM(K$20:K242)+K$15&lt;0.000001,0,IF($C243&gt;='H-32A-WP06 - Debt Service'!I$24,'H-32A-WP06 - Debt Service'!I$27/12,0)),"-")</f>
        <v>0</v>
      </c>
      <c r="L243" s="269">
        <f>IFERROR(IF(-SUM(L$20:L242)+L$15&lt;0.000001,0,IF($C243&gt;='H-32A-WP06 - Debt Service'!J$24,'H-32A-WP06 - Debt Service'!J$27/12,0)),"-")</f>
        <v>0</v>
      </c>
      <c r="M243" s="269">
        <f>IFERROR(IF(-SUM(M$20:M242)+M$15&lt;0.000001,0,IF($C243&gt;='H-32A-WP06 - Debt Service'!L$24,'H-32A-WP06 - Debt Service'!L$27/12,0)),"-")</f>
        <v>0</v>
      </c>
      <c r="N243" s="269">
        <v>0</v>
      </c>
      <c r="O243" s="269">
        <v>0</v>
      </c>
      <c r="P243" s="269">
        <v>0</v>
      </c>
      <c r="Q243" s="269">
        <f>IFERROR(IF(-SUM(Q$20:Q242)+Q$15&lt;0.000001,0,IF($C243&gt;='H-32A-WP06 - Debt Service'!#REF!,'H-32A-WP06 - Debt Service'!#REF!/12,0)),"-")</f>
        <v>0</v>
      </c>
      <c r="R243" s="269"/>
      <c r="S243" s="269"/>
      <c r="T243" s="269"/>
      <c r="U243" s="269"/>
      <c r="V243" s="269"/>
      <c r="X243" s="260">
        <f t="shared" si="17"/>
        <v>2041</v>
      </c>
      <c r="Y243" s="281">
        <f t="shared" si="19"/>
        <v>51714</v>
      </c>
      <c r="Z243" s="281"/>
      <c r="AA243" s="269">
        <f>IFERROR(IF(-SUM(AA$20:AA242)+AA$15&lt;0.000001,0,IF($C243&gt;='H-32A-WP06 - Debt Service'!X$24,'H-32A-WP06 - Debt Service'!X$27/12,0)),"-")</f>
        <v>0</v>
      </c>
      <c r="AB243" s="269">
        <f>IFERROR(IF(-SUM(AB$20:AB242)+AB$15&lt;0.000001,0,IF($C243&gt;='H-32A-WP06 - Debt Service'!Y$24,'H-32A-WP06 - Debt Service'!Y$27/12,0)),"-")</f>
        <v>0</v>
      </c>
      <c r="AC243" s="269">
        <f>IFERROR(IF(-SUM(AC$20:AC242)+AC$15&lt;0.000001,0,IF($C243&gt;='H-32A-WP06 - Debt Service'!Z$24,'H-32A-WP06 - Debt Service'!Z$27/12,0)),"-")</f>
        <v>0</v>
      </c>
      <c r="AD243" s="269">
        <f>IFERROR(IF(-SUM(AD$20:AD242)+AD$15&lt;0.000001,0,IF($C243&gt;='H-32A-WP06 - Debt Service'!AA$24,'H-32A-WP06 - Debt Service'!AA$27/12,0)),"-")</f>
        <v>0</v>
      </c>
      <c r="AE243" s="269">
        <f>IFERROR(IF(-SUM(AE$20:AE242)+AE$15&lt;0.000001,0,IF($C243&gt;='H-32A-WP06 - Debt Service'!AB$24,'H-32A-WP06 - Debt Service'!AB$27/12,0)),"-")</f>
        <v>0</v>
      </c>
      <c r="AF243" s="269">
        <f>IFERROR(IF(-SUM(AF$20:AF242)+AF$15&lt;0.000001,0,IF($C243&gt;='H-32A-WP06 - Debt Service'!AC$24,'H-32A-WP06 - Debt Service'!AC$27/12,0)),"-")</f>
        <v>0</v>
      </c>
      <c r="AG243" s="269">
        <f>IFERROR(IF(-SUM(AG$20:AG242)+AG$15&lt;0.000001,0,IF($C243&gt;='H-32A-WP06 - Debt Service'!AD$24,'H-32A-WP06 - Debt Service'!AD$27/12,0)),"-")</f>
        <v>0</v>
      </c>
      <c r="AH243" s="269">
        <f>IFERROR(IF(-SUM(AH$20:AH242)+AH$15&lt;0.000001,0,IF($C243&gt;='H-32A-WP06 - Debt Service'!AE$24,'H-32A-WP06 - Debt Service'!AE$27/12,0)),"-")</f>
        <v>0</v>
      </c>
      <c r="AI243" s="269">
        <f>IFERROR(IF(-SUM(AI$20:AI242)+AI$15&lt;0.000001,0,IF($C243&gt;='H-32A-WP06 - Debt Service'!AF$24,'H-32A-WP06 - Debt Service'!AF$27/12,0)),"-")</f>
        <v>0</v>
      </c>
      <c r="AJ243" s="269">
        <f>IFERROR(IF(-SUM(AJ$20:AJ242)+AJ$15&lt;0.000001,0,IF($C243&gt;='H-32A-WP06 - Debt Service'!AG$24,'H-32A-WP06 - Debt Service'!AG$27/12,0)),"-")</f>
        <v>0</v>
      </c>
    </row>
    <row r="244" spans="2:36" hidden="1">
      <c r="B244" s="260">
        <f t="shared" si="16"/>
        <v>2041</v>
      </c>
      <c r="C244" s="281">
        <f t="shared" si="18"/>
        <v>51745</v>
      </c>
      <c r="D244" s="281"/>
      <c r="E244" s="269">
        <f>IFERROR(IF(-SUM(E$20:E243)+E$15&lt;0.000001,0,IF($C244&gt;='H-32A-WP06 - Debt Service'!C$24,'H-32A-WP06 - Debt Service'!C$27/12,0)),"-")</f>
        <v>0</v>
      </c>
      <c r="F244" s="269">
        <f>IFERROR(IF(-SUM(F$20:F243)+F$15&lt;0.000001,0,IF($C244&gt;='H-32A-WP06 - Debt Service'!D$24,'H-32A-WP06 - Debt Service'!D$27/12,0)),"-")</f>
        <v>0</v>
      </c>
      <c r="G244" s="269">
        <f>IFERROR(IF(-SUM(G$20:G243)+G$15&lt;0.000001,0,IF($C244&gt;='H-32A-WP06 - Debt Service'!E$24,'H-32A-WP06 - Debt Service'!E$27/12,0)),"-")</f>
        <v>0</v>
      </c>
      <c r="H244" s="269">
        <f>IFERROR(IF(-SUM(H$20:H243)+H$15&lt;0.000001,0,IF($C244&gt;='H-32A-WP06 - Debt Service'!F$24,'H-32A-WP06 - Debt Service'!F$27/12,0)),"-")</f>
        <v>0</v>
      </c>
      <c r="I244" s="269">
        <f>IFERROR(IF(-SUM(I$20:I243)+I$15&lt;0.000001,0,IF($C244&gt;='H-32A-WP06 - Debt Service'!G$24,'H-32A-WP06 - Debt Service'!#REF!/12,0)),"-")</f>
        <v>0</v>
      </c>
      <c r="J244" s="269">
        <f>IFERROR(IF(-SUM(J$20:J243)+J$15&lt;0.000001,0,IF($C244&gt;='H-32A-WP06 - Debt Service'!H$24,'H-32A-WP06 - Debt Service'!H$27/12,0)),"-")</f>
        <v>0</v>
      </c>
      <c r="K244" s="269">
        <f>IFERROR(IF(-SUM(K$20:K243)+K$15&lt;0.000001,0,IF($C244&gt;='H-32A-WP06 - Debt Service'!I$24,'H-32A-WP06 - Debt Service'!I$27/12,0)),"-")</f>
        <v>0</v>
      </c>
      <c r="L244" s="269">
        <f>IFERROR(IF(-SUM(L$20:L243)+L$15&lt;0.000001,0,IF($C244&gt;='H-32A-WP06 - Debt Service'!J$24,'H-32A-WP06 - Debt Service'!J$27/12,0)),"-")</f>
        <v>0</v>
      </c>
      <c r="M244" s="269">
        <f>IFERROR(IF(-SUM(M$20:M243)+M$15&lt;0.000001,0,IF($C244&gt;='H-32A-WP06 - Debt Service'!L$24,'H-32A-WP06 - Debt Service'!L$27/12,0)),"-")</f>
        <v>0</v>
      </c>
      <c r="N244" s="269">
        <v>0</v>
      </c>
      <c r="O244" s="269">
        <v>0</v>
      </c>
      <c r="P244" s="269">
        <v>0</v>
      </c>
      <c r="Q244" s="269">
        <f>IFERROR(IF(-SUM(Q$20:Q243)+Q$15&lt;0.000001,0,IF($C244&gt;='H-32A-WP06 - Debt Service'!#REF!,'H-32A-WP06 - Debt Service'!#REF!/12,0)),"-")</f>
        <v>0</v>
      </c>
      <c r="R244" s="269"/>
      <c r="S244" s="269"/>
      <c r="T244" s="269"/>
      <c r="U244" s="269"/>
      <c r="V244" s="269"/>
      <c r="X244" s="260">
        <f t="shared" si="17"/>
        <v>2041</v>
      </c>
      <c r="Y244" s="281">
        <f t="shared" si="19"/>
        <v>51745</v>
      </c>
      <c r="Z244" s="281"/>
      <c r="AA244" s="269">
        <f>IFERROR(IF(-SUM(AA$20:AA243)+AA$15&lt;0.000001,0,IF($C244&gt;='H-32A-WP06 - Debt Service'!X$24,'H-32A-WP06 - Debt Service'!X$27/12,0)),"-")</f>
        <v>0</v>
      </c>
      <c r="AB244" s="269">
        <f>IFERROR(IF(-SUM(AB$20:AB243)+AB$15&lt;0.000001,0,IF($C244&gt;='H-32A-WP06 - Debt Service'!Y$24,'H-32A-WP06 - Debt Service'!Y$27/12,0)),"-")</f>
        <v>0</v>
      </c>
      <c r="AC244" s="269">
        <f>IFERROR(IF(-SUM(AC$20:AC243)+AC$15&lt;0.000001,0,IF($C244&gt;='H-32A-WP06 - Debt Service'!Z$24,'H-32A-WP06 - Debt Service'!Z$27/12,0)),"-")</f>
        <v>0</v>
      </c>
      <c r="AD244" s="269">
        <f>IFERROR(IF(-SUM(AD$20:AD243)+AD$15&lt;0.000001,0,IF($C244&gt;='H-32A-WP06 - Debt Service'!AA$24,'H-32A-WP06 - Debt Service'!AA$27/12,0)),"-")</f>
        <v>0</v>
      </c>
      <c r="AE244" s="269">
        <f>IFERROR(IF(-SUM(AE$20:AE243)+AE$15&lt;0.000001,0,IF($C244&gt;='H-32A-WP06 - Debt Service'!AB$24,'H-32A-WP06 - Debt Service'!AB$27/12,0)),"-")</f>
        <v>0</v>
      </c>
      <c r="AF244" s="269">
        <f>IFERROR(IF(-SUM(AF$20:AF243)+AF$15&lt;0.000001,0,IF($C244&gt;='H-32A-WP06 - Debt Service'!AC$24,'H-32A-WP06 - Debt Service'!AC$27/12,0)),"-")</f>
        <v>0</v>
      </c>
      <c r="AG244" s="269">
        <f>IFERROR(IF(-SUM(AG$20:AG243)+AG$15&lt;0.000001,0,IF($C244&gt;='H-32A-WP06 - Debt Service'!AD$24,'H-32A-WP06 - Debt Service'!AD$27/12,0)),"-")</f>
        <v>0</v>
      </c>
      <c r="AH244" s="269">
        <f>IFERROR(IF(-SUM(AH$20:AH243)+AH$15&lt;0.000001,0,IF($C244&gt;='H-32A-WP06 - Debt Service'!AE$24,'H-32A-WP06 - Debt Service'!AE$27/12,0)),"-")</f>
        <v>0</v>
      </c>
      <c r="AI244" s="269">
        <f>IFERROR(IF(-SUM(AI$20:AI243)+AI$15&lt;0.000001,0,IF($C244&gt;='H-32A-WP06 - Debt Service'!AF$24,'H-32A-WP06 - Debt Service'!AF$27/12,0)),"-")</f>
        <v>0</v>
      </c>
      <c r="AJ244" s="269">
        <f>IFERROR(IF(-SUM(AJ$20:AJ243)+AJ$15&lt;0.000001,0,IF($C244&gt;='H-32A-WP06 - Debt Service'!AG$24,'H-32A-WP06 - Debt Service'!AG$27/12,0)),"-")</f>
        <v>0</v>
      </c>
    </row>
    <row r="245" spans="2:36" hidden="1">
      <c r="B245" s="260">
        <f t="shared" si="16"/>
        <v>2041</v>
      </c>
      <c r="C245" s="281">
        <f t="shared" si="18"/>
        <v>51775</v>
      </c>
      <c r="D245" s="281"/>
      <c r="E245" s="269">
        <f>IFERROR(IF(-SUM(E$20:E244)+E$15&lt;0.000001,0,IF($C245&gt;='H-32A-WP06 - Debt Service'!C$24,'H-32A-WP06 - Debt Service'!C$27/12,0)),"-")</f>
        <v>0</v>
      </c>
      <c r="F245" s="269">
        <f>IFERROR(IF(-SUM(F$20:F244)+F$15&lt;0.000001,0,IF($C245&gt;='H-32A-WP06 - Debt Service'!D$24,'H-32A-WP06 - Debt Service'!D$27/12,0)),"-")</f>
        <v>0</v>
      </c>
      <c r="G245" s="269">
        <f>IFERROR(IF(-SUM(G$20:G244)+G$15&lt;0.000001,0,IF($C245&gt;='H-32A-WP06 - Debt Service'!E$24,'H-32A-WP06 - Debt Service'!E$27/12,0)),"-")</f>
        <v>0</v>
      </c>
      <c r="H245" s="269">
        <f>IFERROR(IF(-SUM(H$20:H244)+H$15&lt;0.000001,0,IF($C245&gt;='H-32A-WP06 - Debt Service'!F$24,'H-32A-WP06 - Debt Service'!F$27/12,0)),"-")</f>
        <v>0</v>
      </c>
      <c r="I245" s="269">
        <f>IFERROR(IF(-SUM(I$20:I244)+I$15&lt;0.000001,0,IF($C245&gt;='H-32A-WP06 - Debt Service'!G$24,'H-32A-WP06 - Debt Service'!#REF!/12,0)),"-")</f>
        <v>0</v>
      </c>
      <c r="J245" s="269">
        <f>IFERROR(IF(-SUM(J$20:J244)+J$15&lt;0.000001,0,IF($C245&gt;='H-32A-WP06 - Debt Service'!H$24,'H-32A-WP06 - Debt Service'!H$27/12,0)),"-")</f>
        <v>0</v>
      </c>
      <c r="K245" s="269">
        <f>IFERROR(IF(-SUM(K$20:K244)+K$15&lt;0.000001,0,IF($C245&gt;='H-32A-WP06 - Debt Service'!I$24,'H-32A-WP06 - Debt Service'!I$27/12,0)),"-")</f>
        <v>0</v>
      </c>
      <c r="L245" s="269">
        <f>IFERROR(IF(-SUM(L$20:L244)+L$15&lt;0.000001,0,IF($C245&gt;='H-32A-WP06 - Debt Service'!J$24,'H-32A-WP06 - Debt Service'!J$27/12,0)),"-")</f>
        <v>0</v>
      </c>
      <c r="M245" s="269">
        <f>IFERROR(IF(-SUM(M$20:M244)+M$15&lt;0.000001,0,IF($C245&gt;='H-32A-WP06 - Debt Service'!L$24,'H-32A-WP06 - Debt Service'!L$27/12,0)),"-")</f>
        <v>0</v>
      </c>
      <c r="N245" s="269">
        <v>0</v>
      </c>
      <c r="O245" s="269">
        <v>0</v>
      </c>
      <c r="P245" s="269">
        <v>0</v>
      </c>
      <c r="Q245" s="269">
        <f>IFERROR(IF(-SUM(Q$20:Q244)+Q$15&lt;0.000001,0,IF($C245&gt;='H-32A-WP06 - Debt Service'!#REF!,'H-32A-WP06 - Debt Service'!#REF!/12,0)),"-")</f>
        <v>0</v>
      </c>
      <c r="R245" s="269"/>
      <c r="S245" s="269"/>
      <c r="T245" s="269"/>
      <c r="U245" s="269"/>
      <c r="V245" s="269"/>
      <c r="X245" s="260">
        <f t="shared" si="17"/>
        <v>2041</v>
      </c>
      <c r="Y245" s="281">
        <f t="shared" si="19"/>
        <v>51775</v>
      </c>
      <c r="Z245" s="281"/>
      <c r="AA245" s="269">
        <f>IFERROR(IF(-SUM(AA$20:AA244)+AA$15&lt;0.000001,0,IF($C245&gt;='H-32A-WP06 - Debt Service'!X$24,'H-32A-WP06 - Debt Service'!X$27/12,0)),"-")</f>
        <v>0</v>
      </c>
      <c r="AB245" s="269">
        <f>IFERROR(IF(-SUM(AB$20:AB244)+AB$15&lt;0.000001,0,IF($C245&gt;='H-32A-WP06 - Debt Service'!Y$24,'H-32A-WP06 - Debt Service'!Y$27/12,0)),"-")</f>
        <v>0</v>
      </c>
      <c r="AC245" s="269">
        <f>IFERROR(IF(-SUM(AC$20:AC244)+AC$15&lt;0.000001,0,IF($C245&gt;='H-32A-WP06 - Debt Service'!Z$24,'H-32A-WP06 - Debt Service'!Z$27/12,0)),"-")</f>
        <v>0</v>
      </c>
      <c r="AD245" s="269">
        <f>IFERROR(IF(-SUM(AD$20:AD244)+AD$15&lt;0.000001,0,IF($C245&gt;='H-32A-WP06 - Debt Service'!AA$24,'H-32A-WP06 - Debt Service'!AA$27/12,0)),"-")</f>
        <v>0</v>
      </c>
      <c r="AE245" s="269">
        <f>IFERROR(IF(-SUM(AE$20:AE244)+AE$15&lt;0.000001,0,IF($C245&gt;='H-32A-WP06 - Debt Service'!AB$24,'H-32A-WP06 - Debt Service'!AB$27/12,0)),"-")</f>
        <v>0</v>
      </c>
      <c r="AF245" s="269">
        <f>IFERROR(IF(-SUM(AF$20:AF244)+AF$15&lt;0.000001,0,IF($C245&gt;='H-32A-WP06 - Debt Service'!AC$24,'H-32A-WP06 - Debt Service'!AC$27/12,0)),"-")</f>
        <v>0</v>
      </c>
      <c r="AG245" s="269">
        <f>IFERROR(IF(-SUM(AG$20:AG244)+AG$15&lt;0.000001,0,IF($C245&gt;='H-32A-WP06 - Debt Service'!AD$24,'H-32A-WP06 - Debt Service'!AD$27/12,0)),"-")</f>
        <v>0</v>
      </c>
      <c r="AH245" s="269">
        <f>IFERROR(IF(-SUM(AH$20:AH244)+AH$15&lt;0.000001,0,IF($C245&gt;='H-32A-WP06 - Debt Service'!AE$24,'H-32A-WP06 - Debt Service'!AE$27/12,0)),"-")</f>
        <v>0</v>
      </c>
      <c r="AI245" s="269">
        <f>IFERROR(IF(-SUM(AI$20:AI244)+AI$15&lt;0.000001,0,IF($C245&gt;='H-32A-WP06 - Debt Service'!AF$24,'H-32A-WP06 - Debt Service'!AF$27/12,0)),"-")</f>
        <v>0</v>
      </c>
      <c r="AJ245" s="269">
        <f>IFERROR(IF(-SUM(AJ$20:AJ244)+AJ$15&lt;0.000001,0,IF($C245&gt;='H-32A-WP06 - Debt Service'!AG$24,'H-32A-WP06 - Debt Service'!AG$27/12,0)),"-")</f>
        <v>0</v>
      </c>
    </row>
    <row r="246" spans="2:36" hidden="1">
      <c r="B246" s="260">
        <f t="shared" si="16"/>
        <v>2041</v>
      </c>
      <c r="C246" s="281">
        <f t="shared" si="18"/>
        <v>51806</v>
      </c>
      <c r="D246" s="281"/>
      <c r="E246" s="269">
        <f>IFERROR(IF(-SUM(E$20:E245)+E$15&lt;0.000001,0,IF($C246&gt;='H-32A-WP06 - Debt Service'!C$24,'H-32A-WP06 - Debt Service'!C$27/12,0)),"-")</f>
        <v>0</v>
      </c>
      <c r="F246" s="269">
        <f>IFERROR(IF(-SUM(F$20:F245)+F$15&lt;0.000001,0,IF($C246&gt;='H-32A-WP06 - Debt Service'!D$24,'H-32A-WP06 - Debt Service'!D$27/12,0)),"-")</f>
        <v>0</v>
      </c>
      <c r="G246" s="269">
        <f>IFERROR(IF(-SUM(G$20:G245)+G$15&lt;0.000001,0,IF($C246&gt;='H-32A-WP06 - Debt Service'!E$24,'H-32A-WP06 - Debt Service'!E$27/12,0)),"-")</f>
        <v>0</v>
      </c>
      <c r="H246" s="269">
        <f>IFERROR(IF(-SUM(H$20:H245)+H$15&lt;0.000001,0,IF($C246&gt;='H-32A-WP06 - Debt Service'!F$24,'H-32A-WP06 - Debt Service'!F$27/12,0)),"-")</f>
        <v>0</v>
      </c>
      <c r="I246" s="269">
        <f>IFERROR(IF(-SUM(I$20:I245)+I$15&lt;0.000001,0,IF($C246&gt;='H-32A-WP06 - Debt Service'!G$24,'H-32A-WP06 - Debt Service'!#REF!/12,0)),"-")</f>
        <v>0</v>
      </c>
      <c r="J246" s="269">
        <f>IFERROR(IF(-SUM(J$20:J245)+J$15&lt;0.000001,0,IF($C246&gt;='H-32A-WP06 - Debt Service'!H$24,'H-32A-WP06 - Debt Service'!H$27/12,0)),"-")</f>
        <v>0</v>
      </c>
      <c r="K246" s="269">
        <f>IFERROR(IF(-SUM(K$20:K245)+K$15&lt;0.000001,0,IF($C246&gt;='H-32A-WP06 - Debt Service'!I$24,'H-32A-WP06 - Debt Service'!I$27/12,0)),"-")</f>
        <v>0</v>
      </c>
      <c r="L246" s="269">
        <f>IFERROR(IF(-SUM(L$20:L245)+L$15&lt;0.000001,0,IF($C246&gt;='H-32A-WP06 - Debt Service'!J$24,'H-32A-WP06 - Debt Service'!J$27/12,0)),"-")</f>
        <v>0</v>
      </c>
      <c r="M246" s="269">
        <f>IFERROR(IF(-SUM(M$20:M245)+M$15&lt;0.000001,0,IF($C246&gt;='H-32A-WP06 - Debt Service'!L$24,'H-32A-WP06 - Debt Service'!L$27/12,0)),"-")</f>
        <v>0</v>
      </c>
      <c r="N246" s="269">
        <v>0</v>
      </c>
      <c r="O246" s="269">
        <v>0</v>
      </c>
      <c r="P246" s="269">
        <v>0</v>
      </c>
      <c r="Q246" s="269">
        <f>IFERROR(IF(-SUM(Q$20:Q245)+Q$15&lt;0.000001,0,IF($C246&gt;='H-32A-WP06 - Debt Service'!#REF!,'H-32A-WP06 - Debt Service'!#REF!/12,0)),"-")</f>
        <v>0</v>
      </c>
      <c r="R246" s="269"/>
      <c r="S246" s="269"/>
      <c r="T246" s="269"/>
      <c r="U246" s="269"/>
      <c r="V246" s="269"/>
      <c r="X246" s="260">
        <f t="shared" si="17"/>
        <v>2041</v>
      </c>
      <c r="Y246" s="281">
        <f t="shared" si="19"/>
        <v>51806</v>
      </c>
      <c r="Z246" s="281"/>
      <c r="AA246" s="269">
        <f>IFERROR(IF(-SUM(AA$20:AA245)+AA$15&lt;0.000001,0,IF($C246&gt;='H-32A-WP06 - Debt Service'!X$24,'H-32A-WP06 - Debt Service'!X$27/12,0)),"-")</f>
        <v>0</v>
      </c>
      <c r="AB246" s="269">
        <f>IFERROR(IF(-SUM(AB$20:AB245)+AB$15&lt;0.000001,0,IF($C246&gt;='H-32A-WP06 - Debt Service'!Y$24,'H-32A-WP06 - Debt Service'!Y$27/12,0)),"-")</f>
        <v>0</v>
      </c>
      <c r="AC246" s="269">
        <f>IFERROR(IF(-SUM(AC$20:AC245)+AC$15&lt;0.000001,0,IF($C246&gt;='H-32A-WP06 - Debt Service'!Z$24,'H-32A-WP06 - Debt Service'!Z$27/12,0)),"-")</f>
        <v>0</v>
      </c>
      <c r="AD246" s="269">
        <f>IFERROR(IF(-SUM(AD$20:AD245)+AD$15&lt;0.000001,0,IF($C246&gt;='H-32A-WP06 - Debt Service'!AA$24,'H-32A-WP06 - Debt Service'!AA$27/12,0)),"-")</f>
        <v>0</v>
      </c>
      <c r="AE246" s="269">
        <f>IFERROR(IF(-SUM(AE$20:AE245)+AE$15&lt;0.000001,0,IF($C246&gt;='H-32A-WP06 - Debt Service'!AB$24,'H-32A-WP06 - Debt Service'!AB$27/12,0)),"-")</f>
        <v>0</v>
      </c>
      <c r="AF246" s="269">
        <f>IFERROR(IF(-SUM(AF$20:AF245)+AF$15&lt;0.000001,0,IF($C246&gt;='H-32A-WP06 - Debt Service'!AC$24,'H-32A-WP06 - Debt Service'!AC$27/12,0)),"-")</f>
        <v>0</v>
      </c>
      <c r="AG246" s="269">
        <f>IFERROR(IF(-SUM(AG$20:AG245)+AG$15&lt;0.000001,0,IF($C246&gt;='H-32A-WP06 - Debt Service'!AD$24,'H-32A-WP06 - Debt Service'!AD$27/12,0)),"-")</f>
        <v>0</v>
      </c>
      <c r="AH246" s="269">
        <f>IFERROR(IF(-SUM(AH$20:AH245)+AH$15&lt;0.000001,0,IF($C246&gt;='H-32A-WP06 - Debt Service'!AE$24,'H-32A-WP06 - Debt Service'!AE$27/12,0)),"-")</f>
        <v>0</v>
      </c>
      <c r="AI246" s="269">
        <f>IFERROR(IF(-SUM(AI$20:AI245)+AI$15&lt;0.000001,0,IF($C246&gt;='H-32A-WP06 - Debt Service'!AF$24,'H-32A-WP06 - Debt Service'!AF$27/12,0)),"-")</f>
        <v>0</v>
      </c>
      <c r="AJ246" s="269">
        <f>IFERROR(IF(-SUM(AJ$20:AJ245)+AJ$15&lt;0.000001,0,IF($C246&gt;='H-32A-WP06 - Debt Service'!AG$24,'H-32A-WP06 - Debt Service'!AG$27/12,0)),"-")</f>
        <v>0</v>
      </c>
    </row>
    <row r="247" spans="2:36" hidden="1">
      <c r="B247" s="260">
        <f t="shared" si="16"/>
        <v>2041</v>
      </c>
      <c r="C247" s="281">
        <f t="shared" si="18"/>
        <v>51836</v>
      </c>
      <c r="D247" s="281"/>
      <c r="E247" s="269">
        <f>IFERROR(IF(-SUM(E$20:E246)+E$15&lt;0.000001,0,IF($C247&gt;='H-32A-WP06 - Debt Service'!C$24,'H-32A-WP06 - Debt Service'!C$27/12,0)),"-")</f>
        <v>0</v>
      </c>
      <c r="F247" s="269">
        <f>IFERROR(IF(-SUM(F$20:F246)+F$15&lt;0.000001,0,IF($C247&gt;='H-32A-WP06 - Debt Service'!D$24,'H-32A-WP06 - Debt Service'!D$27/12,0)),"-")</f>
        <v>0</v>
      </c>
      <c r="G247" s="269">
        <f>IFERROR(IF(-SUM(G$20:G246)+G$15&lt;0.000001,0,IF($C247&gt;='H-32A-WP06 - Debt Service'!E$24,'H-32A-WP06 - Debt Service'!E$27/12,0)),"-")</f>
        <v>0</v>
      </c>
      <c r="H247" s="269">
        <f>IFERROR(IF(-SUM(H$20:H246)+H$15&lt;0.000001,0,IF($C247&gt;='H-32A-WP06 - Debt Service'!F$24,'H-32A-WP06 - Debt Service'!F$27/12,0)),"-")</f>
        <v>0</v>
      </c>
      <c r="I247" s="269">
        <f>IFERROR(IF(-SUM(I$20:I246)+I$15&lt;0.000001,0,IF($C247&gt;='H-32A-WP06 - Debt Service'!G$24,'H-32A-WP06 - Debt Service'!#REF!/12,0)),"-")</f>
        <v>0</v>
      </c>
      <c r="J247" s="269">
        <f>IFERROR(IF(-SUM(J$20:J246)+J$15&lt;0.000001,0,IF($C247&gt;='H-32A-WP06 - Debt Service'!H$24,'H-32A-WP06 - Debt Service'!H$27/12,0)),"-")</f>
        <v>0</v>
      </c>
      <c r="K247" s="269">
        <f>IFERROR(IF(-SUM(K$20:K246)+K$15&lt;0.000001,0,IF($C247&gt;='H-32A-WP06 - Debt Service'!I$24,'H-32A-WP06 - Debt Service'!I$27/12,0)),"-")</f>
        <v>0</v>
      </c>
      <c r="L247" s="269">
        <f>IFERROR(IF(-SUM(L$20:L246)+L$15&lt;0.000001,0,IF($C247&gt;='H-32A-WP06 - Debt Service'!J$24,'H-32A-WP06 - Debt Service'!J$27/12,0)),"-")</f>
        <v>0</v>
      </c>
      <c r="M247" s="269">
        <f>IFERROR(IF(-SUM(M$20:M246)+M$15&lt;0.000001,0,IF($C247&gt;='H-32A-WP06 - Debt Service'!L$24,'H-32A-WP06 - Debt Service'!L$27/12,0)),"-")</f>
        <v>0</v>
      </c>
      <c r="N247" s="269">
        <v>0</v>
      </c>
      <c r="O247" s="269">
        <v>0</v>
      </c>
      <c r="P247" s="269">
        <v>0</v>
      </c>
      <c r="Q247" s="269">
        <f>IFERROR(IF(-SUM(Q$20:Q246)+Q$15&lt;0.000001,0,IF($C247&gt;='H-32A-WP06 - Debt Service'!#REF!,'H-32A-WP06 - Debt Service'!#REF!/12,0)),"-")</f>
        <v>0</v>
      </c>
      <c r="R247" s="269"/>
      <c r="S247" s="269"/>
      <c r="T247" s="269"/>
      <c r="U247" s="269"/>
      <c r="V247" s="269"/>
      <c r="X247" s="260">
        <f t="shared" si="17"/>
        <v>2041</v>
      </c>
      <c r="Y247" s="281">
        <f t="shared" si="19"/>
        <v>51836</v>
      </c>
      <c r="Z247" s="281"/>
      <c r="AA247" s="269">
        <f>IFERROR(IF(-SUM(AA$20:AA246)+AA$15&lt;0.000001,0,IF($C247&gt;='H-32A-WP06 - Debt Service'!X$24,'H-32A-WP06 - Debt Service'!X$27/12,0)),"-")</f>
        <v>0</v>
      </c>
      <c r="AB247" s="269">
        <f>IFERROR(IF(-SUM(AB$20:AB246)+AB$15&lt;0.000001,0,IF($C247&gt;='H-32A-WP06 - Debt Service'!Y$24,'H-32A-WP06 - Debt Service'!Y$27/12,0)),"-")</f>
        <v>0</v>
      </c>
      <c r="AC247" s="269">
        <f>IFERROR(IF(-SUM(AC$20:AC246)+AC$15&lt;0.000001,0,IF($C247&gt;='H-32A-WP06 - Debt Service'!Z$24,'H-32A-WP06 - Debt Service'!Z$27/12,0)),"-")</f>
        <v>0</v>
      </c>
      <c r="AD247" s="269">
        <f>IFERROR(IF(-SUM(AD$20:AD246)+AD$15&lt;0.000001,0,IF($C247&gt;='H-32A-WP06 - Debt Service'!AA$24,'H-32A-WP06 - Debt Service'!AA$27/12,0)),"-")</f>
        <v>0</v>
      </c>
      <c r="AE247" s="269">
        <f>IFERROR(IF(-SUM(AE$20:AE246)+AE$15&lt;0.000001,0,IF($C247&gt;='H-32A-WP06 - Debt Service'!AB$24,'H-32A-WP06 - Debt Service'!AB$27/12,0)),"-")</f>
        <v>0</v>
      </c>
      <c r="AF247" s="269">
        <f>IFERROR(IF(-SUM(AF$20:AF246)+AF$15&lt;0.000001,0,IF($C247&gt;='H-32A-WP06 - Debt Service'!AC$24,'H-32A-WP06 - Debt Service'!AC$27/12,0)),"-")</f>
        <v>0</v>
      </c>
      <c r="AG247" s="269">
        <f>IFERROR(IF(-SUM(AG$20:AG246)+AG$15&lt;0.000001,0,IF($C247&gt;='H-32A-WP06 - Debt Service'!AD$24,'H-32A-WP06 - Debt Service'!AD$27/12,0)),"-")</f>
        <v>0</v>
      </c>
      <c r="AH247" s="269">
        <f>IFERROR(IF(-SUM(AH$20:AH246)+AH$15&lt;0.000001,0,IF($C247&gt;='H-32A-WP06 - Debt Service'!AE$24,'H-32A-WP06 - Debt Service'!AE$27/12,0)),"-")</f>
        <v>0</v>
      </c>
      <c r="AI247" s="269">
        <f>IFERROR(IF(-SUM(AI$20:AI246)+AI$15&lt;0.000001,0,IF($C247&gt;='H-32A-WP06 - Debt Service'!AF$24,'H-32A-WP06 - Debt Service'!AF$27/12,0)),"-")</f>
        <v>0</v>
      </c>
      <c r="AJ247" s="269">
        <f>IFERROR(IF(-SUM(AJ$20:AJ246)+AJ$15&lt;0.000001,0,IF($C247&gt;='H-32A-WP06 - Debt Service'!AG$24,'H-32A-WP06 - Debt Service'!AG$27/12,0)),"-")</f>
        <v>0</v>
      </c>
    </row>
    <row r="248" spans="2:36" hidden="1">
      <c r="B248" s="260">
        <f t="shared" si="16"/>
        <v>2042</v>
      </c>
      <c r="C248" s="281">
        <f t="shared" si="18"/>
        <v>51867</v>
      </c>
      <c r="D248" s="281"/>
      <c r="E248" s="269">
        <f>IFERROR(IF(-SUM(E$20:E247)+E$15&lt;0.000001,0,IF($C248&gt;='H-32A-WP06 - Debt Service'!C$24,'H-32A-WP06 - Debt Service'!C$27/12,0)),"-")</f>
        <v>0</v>
      </c>
      <c r="F248" s="269">
        <f>IFERROR(IF(-SUM(F$20:F247)+F$15&lt;0.000001,0,IF($C248&gt;='H-32A-WP06 - Debt Service'!D$24,'H-32A-WP06 - Debt Service'!D$27/12,0)),"-")</f>
        <v>0</v>
      </c>
      <c r="G248" s="269">
        <f>IFERROR(IF(-SUM(G$20:G247)+G$15&lt;0.000001,0,IF($C248&gt;='H-32A-WP06 - Debt Service'!E$24,'H-32A-WP06 - Debt Service'!E$27/12,0)),"-")</f>
        <v>0</v>
      </c>
      <c r="H248" s="269">
        <f>IFERROR(IF(-SUM(H$20:H247)+H$15&lt;0.000001,0,IF($C248&gt;='H-32A-WP06 - Debt Service'!F$24,'H-32A-WP06 - Debt Service'!F$27/12,0)),"-")</f>
        <v>0</v>
      </c>
      <c r="I248" s="269">
        <f>IFERROR(IF(-SUM(I$20:I247)+I$15&lt;0.000001,0,IF($C248&gt;='H-32A-WP06 - Debt Service'!G$24,'H-32A-WP06 - Debt Service'!#REF!/12,0)),"-")</f>
        <v>0</v>
      </c>
      <c r="J248" s="269">
        <f>IFERROR(IF(-SUM(J$20:J247)+J$15&lt;0.000001,0,IF($C248&gt;='H-32A-WP06 - Debt Service'!H$24,'H-32A-WP06 - Debt Service'!H$27/12,0)),"-")</f>
        <v>0</v>
      </c>
      <c r="K248" s="269">
        <f>IFERROR(IF(-SUM(K$20:K247)+K$15&lt;0.000001,0,IF($C248&gt;='H-32A-WP06 - Debt Service'!I$24,'H-32A-WP06 - Debt Service'!I$27/12,0)),"-")</f>
        <v>0</v>
      </c>
      <c r="L248" s="269">
        <f>IFERROR(IF(-SUM(L$20:L247)+L$15&lt;0.000001,0,IF($C248&gt;='H-32A-WP06 - Debt Service'!J$24,'H-32A-WP06 - Debt Service'!J$27/12,0)),"-")</f>
        <v>0</v>
      </c>
      <c r="M248" s="269">
        <f>IFERROR(IF(-SUM(M$20:M247)+M$15&lt;0.000001,0,IF($C248&gt;='H-32A-WP06 - Debt Service'!L$24,'H-32A-WP06 - Debt Service'!L$27/12,0)),"-")</f>
        <v>0</v>
      </c>
      <c r="N248" s="269">
        <v>0</v>
      </c>
      <c r="O248" s="269">
        <v>0</v>
      </c>
      <c r="P248" s="269">
        <v>0</v>
      </c>
      <c r="Q248" s="269">
        <f>IFERROR(IF(-SUM(Q$20:Q247)+Q$15&lt;0.000001,0,IF($C248&gt;='H-32A-WP06 - Debt Service'!#REF!,'H-32A-WP06 - Debt Service'!#REF!/12,0)),"-")</f>
        <v>0</v>
      </c>
      <c r="R248" s="269"/>
      <c r="S248" s="269"/>
      <c r="T248" s="269"/>
      <c r="U248" s="269"/>
      <c r="V248" s="269"/>
      <c r="X248" s="260">
        <f t="shared" si="17"/>
        <v>2042</v>
      </c>
      <c r="Y248" s="281">
        <f t="shared" si="19"/>
        <v>51867</v>
      </c>
      <c r="Z248" s="281"/>
      <c r="AA248" s="269">
        <f>IFERROR(IF(-SUM(AA$20:AA247)+AA$15&lt;0.000001,0,IF($C248&gt;='H-32A-WP06 - Debt Service'!X$24,'H-32A-WP06 - Debt Service'!X$27/12,0)),"-")</f>
        <v>0</v>
      </c>
      <c r="AB248" s="269">
        <f>IFERROR(IF(-SUM(AB$20:AB247)+AB$15&lt;0.000001,0,IF($C248&gt;='H-32A-WP06 - Debt Service'!Y$24,'H-32A-WP06 - Debt Service'!Y$27/12,0)),"-")</f>
        <v>0</v>
      </c>
      <c r="AC248" s="269">
        <f>IFERROR(IF(-SUM(AC$20:AC247)+AC$15&lt;0.000001,0,IF($C248&gt;='H-32A-WP06 - Debt Service'!Z$24,'H-32A-WP06 - Debt Service'!Z$27/12,0)),"-")</f>
        <v>0</v>
      </c>
      <c r="AD248" s="269">
        <f>IFERROR(IF(-SUM(AD$20:AD247)+AD$15&lt;0.000001,0,IF($C248&gt;='H-32A-WP06 - Debt Service'!AA$24,'H-32A-WP06 - Debt Service'!AA$27/12,0)),"-")</f>
        <v>0</v>
      </c>
      <c r="AE248" s="269">
        <f>IFERROR(IF(-SUM(AE$20:AE247)+AE$15&lt;0.000001,0,IF($C248&gt;='H-32A-WP06 - Debt Service'!AB$24,'H-32A-WP06 - Debt Service'!AB$27/12,0)),"-")</f>
        <v>0</v>
      </c>
      <c r="AF248" s="269">
        <f>IFERROR(IF(-SUM(AF$20:AF247)+AF$15&lt;0.000001,0,IF($C248&gt;='H-32A-WP06 - Debt Service'!AC$24,'H-32A-WP06 - Debt Service'!AC$27/12,0)),"-")</f>
        <v>0</v>
      </c>
      <c r="AG248" s="269">
        <f>IFERROR(IF(-SUM(AG$20:AG247)+AG$15&lt;0.000001,0,IF($C248&gt;='H-32A-WP06 - Debt Service'!AD$24,'H-32A-WP06 - Debt Service'!AD$27/12,0)),"-")</f>
        <v>0</v>
      </c>
      <c r="AH248" s="269">
        <f>IFERROR(IF(-SUM(AH$20:AH247)+AH$15&lt;0.000001,0,IF($C248&gt;='H-32A-WP06 - Debt Service'!AE$24,'H-32A-WP06 - Debt Service'!AE$27/12,0)),"-")</f>
        <v>0</v>
      </c>
      <c r="AI248" s="269">
        <f>IFERROR(IF(-SUM(AI$20:AI247)+AI$15&lt;0.000001,0,IF($C248&gt;='H-32A-WP06 - Debt Service'!AF$24,'H-32A-WP06 - Debt Service'!AF$27/12,0)),"-")</f>
        <v>0</v>
      </c>
      <c r="AJ248" s="269">
        <f>IFERROR(IF(-SUM(AJ$20:AJ247)+AJ$15&lt;0.000001,0,IF($C248&gt;='H-32A-WP06 - Debt Service'!AG$24,'H-32A-WP06 - Debt Service'!AG$27/12,0)),"-")</f>
        <v>0</v>
      </c>
    </row>
    <row r="249" spans="2:36" hidden="1">
      <c r="B249" s="260">
        <f t="shared" si="16"/>
        <v>2042</v>
      </c>
      <c r="C249" s="281">
        <f t="shared" si="18"/>
        <v>51898</v>
      </c>
      <c r="D249" s="281"/>
      <c r="E249" s="269">
        <f>IFERROR(IF(-SUM(E$20:E248)+E$15&lt;0.000001,0,IF($C249&gt;='H-32A-WP06 - Debt Service'!C$24,'H-32A-WP06 - Debt Service'!C$27/12,0)),"-")</f>
        <v>0</v>
      </c>
      <c r="F249" s="269">
        <f>IFERROR(IF(-SUM(F$20:F248)+F$15&lt;0.000001,0,IF($C249&gt;='H-32A-WP06 - Debt Service'!D$24,'H-32A-WP06 - Debt Service'!D$27/12,0)),"-")</f>
        <v>0</v>
      </c>
      <c r="G249" s="269">
        <f>IFERROR(IF(-SUM(G$20:G248)+G$15&lt;0.000001,0,IF($C249&gt;='H-32A-WP06 - Debt Service'!E$24,'H-32A-WP06 - Debt Service'!E$27/12,0)),"-")</f>
        <v>0</v>
      </c>
      <c r="H249" s="269">
        <f>IFERROR(IF(-SUM(H$20:H248)+H$15&lt;0.000001,0,IF($C249&gt;='H-32A-WP06 - Debt Service'!F$24,'H-32A-WP06 - Debt Service'!F$27/12,0)),"-")</f>
        <v>0</v>
      </c>
      <c r="I249" s="269">
        <f>IFERROR(IF(-SUM(I$20:I248)+I$15&lt;0.000001,0,IF($C249&gt;='H-32A-WP06 - Debt Service'!G$24,'H-32A-WP06 - Debt Service'!#REF!/12,0)),"-")</f>
        <v>0</v>
      </c>
      <c r="J249" s="269">
        <f>IFERROR(IF(-SUM(J$20:J248)+J$15&lt;0.000001,0,IF($C249&gt;='H-32A-WP06 - Debt Service'!H$24,'H-32A-WP06 - Debt Service'!H$27/12,0)),"-")</f>
        <v>0</v>
      </c>
      <c r="K249" s="269">
        <f>IFERROR(IF(-SUM(K$20:K248)+K$15&lt;0.000001,0,IF($C249&gt;='H-32A-WP06 - Debt Service'!I$24,'H-32A-WP06 - Debt Service'!I$27/12,0)),"-")</f>
        <v>0</v>
      </c>
      <c r="L249" s="269">
        <f>IFERROR(IF(-SUM(L$20:L248)+L$15&lt;0.000001,0,IF($C249&gt;='H-32A-WP06 - Debt Service'!J$24,'H-32A-WP06 - Debt Service'!J$27/12,0)),"-")</f>
        <v>0</v>
      </c>
      <c r="M249" s="269">
        <f>IFERROR(IF(-SUM(M$20:M248)+M$15&lt;0.000001,0,IF($C249&gt;='H-32A-WP06 - Debt Service'!L$24,'H-32A-WP06 - Debt Service'!L$27/12,0)),"-")</f>
        <v>0</v>
      </c>
      <c r="N249" s="269">
        <v>0</v>
      </c>
      <c r="O249" s="269">
        <v>0</v>
      </c>
      <c r="P249" s="269">
        <v>0</v>
      </c>
      <c r="Q249" s="269">
        <f>IFERROR(IF(-SUM(Q$20:Q248)+Q$15&lt;0.000001,0,IF($C249&gt;='H-32A-WP06 - Debt Service'!#REF!,'H-32A-WP06 - Debt Service'!#REF!/12,0)),"-")</f>
        <v>0</v>
      </c>
      <c r="R249" s="269"/>
      <c r="S249" s="269"/>
      <c r="T249" s="269"/>
      <c r="U249" s="269"/>
      <c r="V249" s="269"/>
      <c r="X249" s="260">
        <f t="shared" si="17"/>
        <v>2042</v>
      </c>
      <c r="Y249" s="281">
        <f t="shared" si="19"/>
        <v>51898</v>
      </c>
      <c r="Z249" s="281"/>
      <c r="AA249" s="269">
        <f>IFERROR(IF(-SUM(AA$20:AA248)+AA$15&lt;0.000001,0,IF($C249&gt;='H-32A-WP06 - Debt Service'!X$24,'H-32A-WP06 - Debt Service'!X$27/12,0)),"-")</f>
        <v>0</v>
      </c>
      <c r="AB249" s="269">
        <f>IFERROR(IF(-SUM(AB$20:AB248)+AB$15&lt;0.000001,0,IF($C249&gt;='H-32A-WP06 - Debt Service'!Y$24,'H-32A-WP06 - Debt Service'!Y$27/12,0)),"-")</f>
        <v>0</v>
      </c>
      <c r="AC249" s="269">
        <f>IFERROR(IF(-SUM(AC$20:AC248)+AC$15&lt;0.000001,0,IF($C249&gt;='H-32A-WP06 - Debt Service'!Z$24,'H-32A-WP06 - Debt Service'!Z$27/12,0)),"-")</f>
        <v>0</v>
      </c>
      <c r="AD249" s="269">
        <f>IFERROR(IF(-SUM(AD$20:AD248)+AD$15&lt;0.000001,0,IF($C249&gt;='H-32A-WP06 - Debt Service'!AA$24,'H-32A-WP06 - Debt Service'!AA$27/12,0)),"-")</f>
        <v>0</v>
      </c>
      <c r="AE249" s="269">
        <f>IFERROR(IF(-SUM(AE$20:AE248)+AE$15&lt;0.000001,0,IF($C249&gt;='H-32A-WP06 - Debt Service'!AB$24,'H-32A-WP06 - Debt Service'!AB$27/12,0)),"-")</f>
        <v>0</v>
      </c>
      <c r="AF249" s="269">
        <f>IFERROR(IF(-SUM(AF$20:AF248)+AF$15&lt;0.000001,0,IF($C249&gt;='H-32A-WP06 - Debt Service'!AC$24,'H-32A-WP06 - Debt Service'!AC$27/12,0)),"-")</f>
        <v>0</v>
      </c>
      <c r="AG249" s="269">
        <f>IFERROR(IF(-SUM(AG$20:AG248)+AG$15&lt;0.000001,0,IF($C249&gt;='H-32A-WP06 - Debt Service'!AD$24,'H-32A-WP06 - Debt Service'!AD$27/12,0)),"-")</f>
        <v>0</v>
      </c>
      <c r="AH249" s="269">
        <f>IFERROR(IF(-SUM(AH$20:AH248)+AH$15&lt;0.000001,0,IF($C249&gt;='H-32A-WP06 - Debt Service'!AE$24,'H-32A-WP06 - Debt Service'!AE$27/12,0)),"-")</f>
        <v>0</v>
      </c>
      <c r="AI249" s="269">
        <f>IFERROR(IF(-SUM(AI$20:AI248)+AI$15&lt;0.000001,0,IF($C249&gt;='H-32A-WP06 - Debt Service'!AF$24,'H-32A-WP06 - Debt Service'!AF$27/12,0)),"-")</f>
        <v>0</v>
      </c>
      <c r="AJ249" s="269">
        <f>IFERROR(IF(-SUM(AJ$20:AJ248)+AJ$15&lt;0.000001,0,IF($C249&gt;='H-32A-WP06 - Debt Service'!AG$24,'H-32A-WP06 - Debt Service'!AG$27/12,0)),"-")</f>
        <v>0</v>
      </c>
    </row>
    <row r="250" spans="2:36" hidden="1">
      <c r="B250" s="260">
        <f t="shared" si="16"/>
        <v>2042</v>
      </c>
      <c r="C250" s="281">
        <f t="shared" si="18"/>
        <v>51926</v>
      </c>
      <c r="D250" s="281"/>
      <c r="E250" s="269">
        <f>IFERROR(IF(-SUM(E$20:E249)+E$15&lt;0.000001,0,IF($C250&gt;='H-32A-WP06 - Debt Service'!C$24,'H-32A-WP06 - Debt Service'!C$27/12,0)),"-")</f>
        <v>0</v>
      </c>
      <c r="F250" s="269">
        <f>IFERROR(IF(-SUM(F$20:F249)+F$15&lt;0.000001,0,IF($C250&gt;='H-32A-WP06 - Debt Service'!D$24,'H-32A-WP06 - Debt Service'!D$27/12,0)),"-")</f>
        <v>0</v>
      </c>
      <c r="G250" s="269">
        <f>IFERROR(IF(-SUM(G$20:G249)+G$15&lt;0.000001,0,IF($C250&gt;='H-32A-WP06 - Debt Service'!E$24,'H-32A-WP06 - Debt Service'!E$27/12,0)),"-")</f>
        <v>0</v>
      </c>
      <c r="H250" s="269">
        <f>IFERROR(IF(-SUM(H$20:H249)+H$15&lt;0.000001,0,IF($C250&gt;='H-32A-WP06 - Debt Service'!F$24,'H-32A-WP06 - Debt Service'!F$27/12,0)),"-")</f>
        <v>0</v>
      </c>
      <c r="I250" s="269">
        <f>IFERROR(IF(-SUM(I$20:I249)+I$15&lt;0.000001,0,IF($C250&gt;='H-32A-WP06 - Debt Service'!G$24,'H-32A-WP06 - Debt Service'!#REF!/12,0)),"-")</f>
        <v>0</v>
      </c>
      <c r="J250" s="269">
        <f>IFERROR(IF(-SUM(J$20:J249)+J$15&lt;0.000001,0,IF($C250&gt;='H-32A-WP06 - Debt Service'!H$24,'H-32A-WP06 - Debt Service'!H$27/12,0)),"-")</f>
        <v>0</v>
      </c>
      <c r="K250" s="269">
        <f>IFERROR(IF(-SUM(K$20:K249)+K$15&lt;0.000001,0,IF($C250&gt;='H-32A-WP06 - Debt Service'!I$24,'H-32A-WP06 - Debt Service'!I$27/12,0)),"-")</f>
        <v>0</v>
      </c>
      <c r="L250" s="269">
        <f>IFERROR(IF(-SUM(L$20:L249)+L$15&lt;0.000001,0,IF($C250&gt;='H-32A-WP06 - Debt Service'!J$24,'H-32A-WP06 - Debt Service'!J$27/12,0)),"-")</f>
        <v>0</v>
      </c>
      <c r="M250" s="269">
        <f>IFERROR(IF(-SUM(M$20:M249)+M$15&lt;0.000001,0,IF($C250&gt;='H-32A-WP06 - Debt Service'!L$24,'H-32A-WP06 - Debt Service'!L$27/12,0)),"-")</f>
        <v>0</v>
      </c>
      <c r="N250" s="269">
        <v>0</v>
      </c>
      <c r="O250" s="269">
        <v>0</v>
      </c>
      <c r="P250" s="269">
        <v>0</v>
      </c>
      <c r="Q250" s="269">
        <f>IFERROR(IF(-SUM(Q$20:Q249)+Q$15&lt;0.000001,0,IF($C250&gt;='H-32A-WP06 - Debt Service'!#REF!,'H-32A-WP06 - Debt Service'!#REF!/12,0)),"-")</f>
        <v>0</v>
      </c>
      <c r="R250" s="269"/>
      <c r="S250" s="269"/>
      <c r="T250" s="269"/>
      <c r="U250" s="269"/>
      <c r="V250" s="269"/>
      <c r="X250" s="260">
        <f t="shared" si="17"/>
        <v>2042</v>
      </c>
      <c r="Y250" s="281">
        <f t="shared" si="19"/>
        <v>51926</v>
      </c>
      <c r="Z250" s="281"/>
      <c r="AA250" s="269">
        <f>IFERROR(IF(-SUM(AA$20:AA249)+AA$15&lt;0.000001,0,IF($C250&gt;='H-32A-WP06 - Debt Service'!X$24,'H-32A-WP06 - Debt Service'!X$27/12,0)),"-")</f>
        <v>0</v>
      </c>
      <c r="AB250" s="269">
        <f>IFERROR(IF(-SUM(AB$20:AB249)+AB$15&lt;0.000001,0,IF($C250&gt;='H-32A-WP06 - Debt Service'!Y$24,'H-32A-WP06 - Debt Service'!Y$27/12,0)),"-")</f>
        <v>0</v>
      </c>
      <c r="AC250" s="269">
        <f>IFERROR(IF(-SUM(AC$20:AC249)+AC$15&lt;0.000001,0,IF($C250&gt;='H-32A-WP06 - Debt Service'!Z$24,'H-32A-WP06 - Debt Service'!Z$27/12,0)),"-")</f>
        <v>0</v>
      </c>
      <c r="AD250" s="269">
        <f>IFERROR(IF(-SUM(AD$20:AD249)+AD$15&lt;0.000001,0,IF($C250&gt;='H-32A-WP06 - Debt Service'!AA$24,'H-32A-WP06 - Debt Service'!AA$27/12,0)),"-")</f>
        <v>0</v>
      </c>
      <c r="AE250" s="269">
        <f>IFERROR(IF(-SUM(AE$20:AE249)+AE$15&lt;0.000001,0,IF($C250&gt;='H-32A-WP06 - Debt Service'!AB$24,'H-32A-WP06 - Debt Service'!AB$27/12,0)),"-")</f>
        <v>0</v>
      </c>
      <c r="AF250" s="269">
        <f>IFERROR(IF(-SUM(AF$20:AF249)+AF$15&lt;0.000001,0,IF($C250&gt;='H-32A-WP06 - Debt Service'!AC$24,'H-32A-WP06 - Debt Service'!AC$27/12,0)),"-")</f>
        <v>0</v>
      </c>
      <c r="AG250" s="269">
        <f>IFERROR(IF(-SUM(AG$20:AG249)+AG$15&lt;0.000001,0,IF($C250&gt;='H-32A-WP06 - Debt Service'!AD$24,'H-32A-WP06 - Debt Service'!AD$27/12,0)),"-")</f>
        <v>0</v>
      </c>
      <c r="AH250" s="269">
        <f>IFERROR(IF(-SUM(AH$20:AH249)+AH$15&lt;0.000001,0,IF($C250&gt;='H-32A-WP06 - Debt Service'!AE$24,'H-32A-WP06 - Debt Service'!AE$27/12,0)),"-")</f>
        <v>0</v>
      </c>
      <c r="AI250" s="269">
        <f>IFERROR(IF(-SUM(AI$20:AI249)+AI$15&lt;0.000001,0,IF($C250&gt;='H-32A-WP06 - Debt Service'!AF$24,'H-32A-WP06 - Debt Service'!AF$27/12,0)),"-")</f>
        <v>0</v>
      </c>
      <c r="AJ250" s="269">
        <f>IFERROR(IF(-SUM(AJ$20:AJ249)+AJ$15&lt;0.000001,0,IF($C250&gt;='H-32A-WP06 - Debt Service'!AG$24,'H-32A-WP06 - Debt Service'!AG$27/12,0)),"-")</f>
        <v>0</v>
      </c>
    </row>
    <row r="251" spans="2:36" hidden="1">
      <c r="B251" s="260">
        <f t="shared" si="16"/>
        <v>2042</v>
      </c>
      <c r="C251" s="281">
        <f t="shared" si="18"/>
        <v>51957</v>
      </c>
      <c r="D251" s="281"/>
      <c r="E251" s="269">
        <f>IFERROR(IF(-SUM(E$20:E250)+E$15&lt;0.000001,0,IF($C251&gt;='H-32A-WP06 - Debt Service'!C$24,'H-32A-WP06 - Debt Service'!C$27/12,0)),"-")</f>
        <v>0</v>
      </c>
      <c r="F251" s="269">
        <f>IFERROR(IF(-SUM(F$20:F250)+F$15&lt;0.000001,0,IF($C251&gt;='H-32A-WP06 - Debt Service'!D$24,'H-32A-WP06 - Debt Service'!D$27/12,0)),"-")</f>
        <v>0</v>
      </c>
      <c r="G251" s="269">
        <f>IFERROR(IF(-SUM(G$20:G250)+G$15&lt;0.000001,0,IF($C251&gt;='H-32A-WP06 - Debt Service'!E$24,'H-32A-WP06 - Debt Service'!E$27/12,0)),"-")</f>
        <v>0</v>
      </c>
      <c r="H251" s="269">
        <f>IFERROR(IF(-SUM(H$20:H250)+H$15&lt;0.000001,0,IF($C251&gt;='H-32A-WP06 - Debt Service'!F$24,'H-32A-WP06 - Debt Service'!F$27/12,0)),"-")</f>
        <v>0</v>
      </c>
      <c r="I251" s="269">
        <f>IFERROR(IF(-SUM(I$20:I250)+I$15&lt;0.000001,0,IF($C251&gt;='H-32A-WP06 - Debt Service'!G$24,'H-32A-WP06 - Debt Service'!#REF!/12,0)),"-")</f>
        <v>0</v>
      </c>
      <c r="J251" s="269">
        <f>IFERROR(IF(-SUM(J$20:J250)+J$15&lt;0.000001,0,IF($C251&gt;='H-32A-WP06 - Debt Service'!H$24,'H-32A-WP06 - Debt Service'!H$27/12,0)),"-")</f>
        <v>0</v>
      </c>
      <c r="K251" s="269">
        <f>IFERROR(IF(-SUM(K$20:K250)+K$15&lt;0.000001,0,IF($C251&gt;='H-32A-WP06 - Debt Service'!I$24,'H-32A-WP06 - Debt Service'!I$27/12,0)),"-")</f>
        <v>0</v>
      </c>
      <c r="L251" s="269">
        <f>IFERROR(IF(-SUM(L$20:L250)+L$15&lt;0.000001,0,IF($C251&gt;='H-32A-WP06 - Debt Service'!J$24,'H-32A-WP06 - Debt Service'!J$27/12,0)),"-")</f>
        <v>0</v>
      </c>
      <c r="M251" s="269">
        <f>IFERROR(IF(-SUM(M$20:M250)+M$15&lt;0.000001,0,IF($C251&gt;='H-32A-WP06 - Debt Service'!L$24,'H-32A-WP06 - Debt Service'!L$27/12,0)),"-")</f>
        <v>0</v>
      </c>
      <c r="N251" s="269">
        <v>0</v>
      </c>
      <c r="O251" s="269">
        <v>0</v>
      </c>
      <c r="P251" s="269">
        <v>0</v>
      </c>
      <c r="Q251" s="269">
        <f>IFERROR(IF(-SUM(Q$20:Q250)+Q$15&lt;0.000001,0,IF($C251&gt;='H-32A-WP06 - Debt Service'!#REF!,'H-32A-WP06 - Debt Service'!#REF!/12,0)),"-")</f>
        <v>0</v>
      </c>
      <c r="R251" s="269"/>
      <c r="S251" s="269"/>
      <c r="T251" s="269"/>
      <c r="U251" s="269"/>
      <c r="V251" s="269"/>
      <c r="X251" s="260">
        <f t="shared" si="17"/>
        <v>2042</v>
      </c>
      <c r="Y251" s="281">
        <f t="shared" si="19"/>
        <v>51957</v>
      </c>
      <c r="Z251" s="281"/>
      <c r="AA251" s="269">
        <f>IFERROR(IF(-SUM(AA$20:AA250)+AA$15&lt;0.000001,0,IF($C251&gt;='H-32A-WP06 - Debt Service'!X$24,'H-32A-WP06 - Debt Service'!X$27/12,0)),"-")</f>
        <v>0</v>
      </c>
      <c r="AB251" s="269">
        <f>IFERROR(IF(-SUM(AB$20:AB250)+AB$15&lt;0.000001,0,IF($C251&gt;='H-32A-WP06 - Debt Service'!Y$24,'H-32A-WP06 - Debt Service'!Y$27/12,0)),"-")</f>
        <v>0</v>
      </c>
      <c r="AC251" s="269">
        <f>IFERROR(IF(-SUM(AC$20:AC250)+AC$15&lt;0.000001,0,IF($C251&gt;='H-32A-WP06 - Debt Service'!Z$24,'H-32A-WP06 - Debt Service'!Z$27/12,0)),"-")</f>
        <v>0</v>
      </c>
      <c r="AD251" s="269">
        <f>IFERROR(IF(-SUM(AD$20:AD250)+AD$15&lt;0.000001,0,IF($C251&gt;='H-32A-WP06 - Debt Service'!AA$24,'H-32A-WP06 - Debt Service'!AA$27/12,0)),"-")</f>
        <v>0</v>
      </c>
      <c r="AE251" s="269">
        <f>IFERROR(IF(-SUM(AE$20:AE250)+AE$15&lt;0.000001,0,IF($C251&gt;='H-32A-WP06 - Debt Service'!AB$24,'H-32A-WP06 - Debt Service'!AB$27/12,0)),"-")</f>
        <v>0</v>
      </c>
      <c r="AF251" s="269">
        <f>IFERROR(IF(-SUM(AF$20:AF250)+AF$15&lt;0.000001,0,IF($C251&gt;='H-32A-WP06 - Debt Service'!AC$24,'H-32A-WP06 - Debt Service'!AC$27/12,0)),"-")</f>
        <v>0</v>
      </c>
      <c r="AG251" s="269">
        <f>IFERROR(IF(-SUM(AG$20:AG250)+AG$15&lt;0.000001,0,IF($C251&gt;='H-32A-WP06 - Debt Service'!AD$24,'H-32A-WP06 - Debt Service'!AD$27/12,0)),"-")</f>
        <v>0</v>
      </c>
      <c r="AH251" s="269">
        <f>IFERROR(IF(-SUM(AH$20:AH250)+AH$15&lt;0.000001,0,IF($C251&gt;='H-32A-WP06 - Debt Service'!AE$24,'H-32A-WP06 - Debt Service'!AE$27/12,0)),"-")</f>
        <v>0</v>
      </c>
      <c r="AI251" s="269">
        <f>IFERROR(IF(-SUM(AI$20:AI250)+AI$15&lt;0.000001,0,IF($C251&gt;='H-32A-WP06 - Debt Service'!AF$24,'H-32A-WP06 - Debt Service'!AF$27/12,0)),"-")</f>
        <v>0</v>
      </c>
      <c r="AJ251" s="269">
        <f>IFERROR(IF(-SUM(AJ$20:AJ250)+AJ$15&lt;0.000001,0,IF($C251&gt;='H-32A-WP06 - Debt Service'!AG$24,'H-32A-WP06 - Debt Service'!AG$27/12,0)),"-")</f>
        <v>0</v>
      </c>
    </row>
    <row r="252" spans="2:36" hidden="1">
      <c r="B252" s="260">
        <f t="shared" si="16"/>
        <v>2042</v>
      </c>
      <c r="C252" s="281">
        <f t="shared" si="18"/>
        <v>51987</v>
      </c>
      <c r="D252" s="281"/>
      <c r="E252" s="269">
        <f>IFERROR(IF(-SUM(E$20:E251)+E$15&lt;0.000001,0,IF($C252&gt;='H-32A-WP06 - Debt Service'!C$24,'H-32A-WP06 - Debt Service'!C$27/12,0)),"-")</f>
        <v>0</v>
      </c>
      <c r="F252" s="269">
        <f>IFERROR(IF(-SUM(F$20:F251)+F$15&lt;0.000001,0,IF($C252&gt;='H-32A-WP06 - Debt Service'!D$24,'H-32A-WP06 - Debt Service'!D$27/12,0)),"-")</f>
        <v>0</v>
      </c>
      <c r="G252" s="269">
        <f>IFERROR(IF(-SUM(G$20:G251)+G$15&lt;0.000001,0,IF($C252&gt;='H-32A-WP06 - Debt Service'!E$24,'H-32A-WP06 - Debt Service'!E$27/12,0)),"-")</f>
        <v>0</v>
      </c>
      <c r="H252" s="269">
        <f>IFERROR(IF(-SUM(H$20:H251)+H$15&lt;0.000001,0,IF($C252&gt;='H-32A-WP06 - Debt Service'!F$24,'H-32A-WP06 - Debt Service'!F$27/12,0)),"-")</f>
        <v>0</v>
      </c>
      <c r="I252" s="269">
        <f>IFERROR(IF(-SUM(I$20:I251)+I$15&lt;0.000001,0,IF($C252&gt;='H-32A-WP06 - Debt Service'!G$24,'H-32A-WP06 - Debt Service'!#REF!/12,0)),"-")</f>
        <v>0</v>
      </c>
      <c r="J252" s="269">
        <f>IFERROR(IF(-SUM(J$20:J251)+J$15&lt;0.000001,0,IF($C252&gt;='H-32A-WP06 - Debt Service'!H$24,'H-32A-WP06 - Debt Service'!H$27/12,0)),"-")</f>
        <v>0</v>
      </c>
      <c r="K252" s="269">
        <f>IFERROR(IF(-SUM(K$20:K251)+K$15&lt;0.000001,0,IF($C252&gt;='H-32A-WP06 - Debt Service'!I$24,'H-32A-WP06 - Debt Service'!I$27/12,0)),"-")</f>
        <v>0</v>
      </c>
      <c r="L252" s="269">
        <f>IFERROR(IF(-SUM(L$20:L251)+L$15&lt;0.000001,0,IF($C252&gt;='H-32A-WP06 - Debt Service'!J$24,'H-32A-WP06 - Debt Service'!J$27/12,0)),"-")</f>
        <v>0</v>
      </c>
      <c r="M252" s="269">
        <f>IFERROR(IF(-SUM(M$20:M251)+M$15&lt;0.000001,0,IF($C252&gt;='H-32A-WP06 - Debt Service'!L$24,'H-32A-WP06 - Debt Service'!L$27/12,0)),"-")</f>
        <v>0</v>
      </c>
      <c r="N252" s="269">
        <v>0</v>
      </c>
      <c r="O252" s="269">
        <v>0</v>
      </c>
      <c r="P252" s="269">
        <v>0</v>
      </c>
      <c r="Q252" s="269">
        <f>IFERROR(IF(-SUM(Q$20:Q251)+Q$15&lt;0.000001,0,IF($C252&gt;='H-32A-WP06 - Debt Service'!#REF!,'H-32A-WP06 - Debt Service'!#REF!/12,0)),"-")</f>
        <v>0</v>
      </c>
      <c r="R252" s="269"/>
      <c r="S252" s="269"/>
      <c r="T252" s="269"/>
      <c r="U252" s="269"/>
      <c r="V252" s="269"/>
      <c r="X252" s="260">
        <f t="shared" si="17"/>
        <v>2042</v>
      </c>
      <c r="Y252" s="281">
        <f t="shared" si="19"/>
        <v>51987</v>
      </c>
      <c r="Z252" s="281"/>
      <c r="AA252" s="269">
        <f>IFERROR(IF(-SUM(AA$20:AA251)+AA$15&lt;0.000001,0,IF($C252&gt;='H-32A-WP06 - Debt Service'!X$24,'H-32A-WP06 - Debt Service'!X$27/12,0)),"-")</f>
        <v>0</v>
      </c>
      <c r="AB252" s="269">
        <f>IFERROR(IF(-SUM(AB$20:AB251)+AB$15&lt;0.000001,0,IF($C252&gt;='H-32A-WP06 - Debt Service'!Y$24,'H-32A-WP06 - Debt Service'!Y$27/12,0)),"-")</f>
        <v>0</v>
      </c>
      <c r="AC252" s="269">
        <f>IFERROR(IF(-SUM(AC$20:AC251)+AC$15&lt;0.000001,0,IF($C252&gt;='H-32A-WP06 - Debt Service'!Z$24,'H-32A-WP06 - Debt Service'!Z$27/12,0)),"-")</f>
        <v>0</v>
      </c>
      <c r="AD252" s="269">
        <f>IFERROR(IF(-SUM(AD$20:AD251)+AD$15&lt;0.000001,0,IF($C252&gt;='H-32A-WP06 - Debt Service'!AA$24,'H-32A-WP06 - Debt Service'!AA$27/12,0)),"-")</f>
        <v>0</v>
      </c>
      <c r="AE252" s="269">
        <f>IFERROR(IF(-SUM(AE$20:AE251)+AE$15&lt;0.000001,0,IF($C252&gt;='H-32A-WP06 - Debt Service'!AB$24,'H-32A-WP06 - Debt Service'!AB$27/12,0)),"-")</f>
        <v>0</v>
      </c>
      <c r="AF252" s="269">
        <f>IFERROR(IF(-SUM(AF$20:AF251)+AF$15&lt;0.000001,0,IF($C252&gt;='H-32A-WP06 - Debt Service'!AC$24,'H-32A-WP06 - Debt Service'!AC$27/12,0)),"-")</f>
        <v>0</v>
      </c>
      <c r="AG252" s="269">
        <f>IFERROR(IF(-SUM(AG$20:AG251)+AG$15&lt;0.000001,0,IF($C252&gt;='H-32A-WP06 - Debt Service'!AD$24,'H-32A-WP06 - Debt Service'!AD$27/12,0)),"-")</f>
        <v>0</v>
      </c>
      <c r="AH252" s="269">
        <f>IFERROR(IF(-SUM(AH$20:AH251)+AH$15&lt;0.000001,0,IF($C252&gt;='H-32A-WP06 - Debt Service'!AE$24,'H-32A-WP06 - Debt Service'!AE$27/12,0)),"-")</f>
        <v>0</v>
      </c>
      <c r="AI252" s="269">
        <f>IFERROR(IF(-SUM(AI$20:AI251)+AI$15&lt;0.000001,0,IF($C252&gt;='H-32A-WP06 - Debt Service'!AF$24,'H-32A-WP06 - Debt Service'!AF$27/12,0)),"-")</f>
        <v>0</v>
      </c>
      <c r="AJ252" s="269">
        <f>IFERROR(IF(-SUM(AJ$20:AJ251)+AJ$15&lt;0.000001,0,IF($C252&gt;='H-32A-WP06 - Debt Service'!AG$24,'H-32A-WP06 - Debt Service'!AG$27/12,0)),"-")</f>
        <v>0</v>
      </c>
    </row>
    <row r="253" spans="2:36" hidden="1">
      <c r="B253" s="260">
        <f t="shared" si="16"/>
        <v>2042</v>
      </c>
      <c r="C253" s="281">
        <f t="shared" si="18"/>
        <v>52018</v>
      </c>
      <c r="D253" s="281"/>
      <c r="E253" s="269">
        <f>IFERROR(IF(-SUM(E$20:E252)+E$15&lt;0.000001,0,IF($C253&gt;='H-32A-WP06 - Debt Service'!C$24,'H-32A-WP06 - Debt Service'!C$27/12,0)),"-")</f>
        <v>0</v>
      </c>
      <c r="F253" s="269">
        <f>IFERROR(IF(-SUM(F$20:F252)+F$15&lt;0.000001,0,IF($C253&gt;='H-32A-WP06 - Debt Service'!D$24,'H-32A-WP06 - Debt Service'!D$27/12,0)),"-")</f>
        <v>0</v>
      </c>
      <c r="G253" s="269">
        <f>IFERROR(IF(-SUM(G$20:G252)+G$15&lt;0.000001,0,IF($C253&gt;='H-32A-WP06 - Debt Service'!E$24,'H-32A-WP06 - Debt Service'!E$27/12,0)),"-")</f>
        <v>0</v>
      </c>
      <c r="H253" s="269">
        <f>IFERROR(IF(-SUM(H$20:H252)+H$15&lt;0.000001,0,IF($C253&gt;='H-32A-WP06 - Debt Service'!F$24,'H-32A-WP06 - Debt Service'!F$27/12,0)),"-")</f>
        <v>0</v>
      </c>
      <c r="I253" s="269">
        <f>IFERROR(IF(-SUM(I$20:I252)+I$15&lt;0.000001,0,IF($C253&gt;='H-32A-WP06 - Debt Service'!G$24,'H-32A-WP06 - Debt Service'!#REF!/12,0)),"-")</f>
        <v>0</v>
      </c>
      <c r="J253" s="269">
        <f>IFERROR(IF(-SUM(J$20:J252)+J$15&lt;0.000001,0,IF($C253&gt;='H-32A-WP06 - Debt Service'!H$24,'H-32A-WP06 - Debt Service'!H$27/12,0)),"-")</f>
        <v>0</v>
      </c>
      <c r="K253" s="269">
        <f>IFERROR(IF(-SUM(K$20:K252)+K$15&lt;0.000001,0,IF($C253&gt;='H-32A-WP06 - Debt Service'!I$24,'H-32A-WP06 - Debt Service'!I$27/12,0)),"-")</f>
        <v>0</v>
      </c>
      <c r="L253" s="269">
        <f>IFERROR(IF(-SUM(L$20:L252)+L$15&lt;0.000001,0,IF($C253&gt;='H-32A-WP06 - Debt Service'!J$24,'H-32A-WP06 - Debt Service'!J$27/12,0)),"-")</f>
        <v>0</v>
      </c>
      <c r="M253" s="269">
        <f>IFERROR(IF(-SUM(M$20:M252)+M$15&lt;0.000001,0,IF($C253&gt;='H-32A-WP06 - Debt Service'!L$24,'H-32A-WP06 - Debt Service'!L$27/12,0)),"-")</f>
        <v>0</v>
      </c>
      <c r="N253" s="269">
        <v>0</v>
      </c>
      <c r="O253" s="269">
        <v>0</v>
      </c>
      <c r="P253" s="269">
        <v>0</v>
      </c>
      <c r="Q253" s="269">
        <f>IFERROR(IF(-SUM(Q$20:Q252)+Q$15&lt;0.000001,0,IF($C253&gt;='H-32A-WP06 - Debt Service'!#REF!,'H-32A-WP06 - Debt Service'!#REF!/12,0)),"-")</f>
        <v>0</v>
      </c>
      <c r="R253" s="269"/>
      <c r="S253" s="269"/>
      <c r="T253" s="269"/>
      <c r="U253" s="269"/>
      <c r="V253" s="269"/>
      <c r="X253" s="260">
        <f t="shared" si="17"/>
        <v>2042</v>
      </c>
      <c r="Y253" s="281">
        <f t="shared" si="19"/>
        <v>52018</v>
      </c>
      <c r="Z253" s="281"/>
      <c r="AA253" s="269">
        <f>IFERROR(IF(-SUM(AA$20:AA252)+AA$15&lt;0.000001,0,IF($C253&gt;='H-32A-WP06 - Debt Service'!X$24,'H-32A-WP06 - Debt Service'!X$27/12,0)),"-")</f>
        <v>0</v>
      </c>
      <c r="AB253" s="269">
        <f>IFERROR(IF(-SUM(AB$20:AB252)+AB$15&lt;0.000001,0,IF($C253&gt;='H-32A-WP06 - Debt Service'!Y$24,'H-32A-WP06 - Debt Service'!Y$27/12,0)),"-")</f>
        <v>0</v>
      </c>
      <c r="AC253" s="269">
        <f>IFERROR(IF(-SUM(AC$20:AC252)+AC$15&lt;0.000001,0,IF($C253&gt;='H-32A-WP06 - Debt Service'!Z$24,'H-32A-WP06 - Debt Service'!Z$27/12,0)),"-")</f>
        <v>0</v>
      </c>
      <c r="AD253" s="269">
        <f>IFERROR(IF(-SUM(AD$20:AD252)+AD$15&lt;0.000001,0,IF($C253&gt;='H-32A-WP06 - Debt Service'!AA$24,'H-32A-WP06 - Debt Service'!AA$27/12,0)),"-")</f>
        <v>0</v>
      </c>
      <c r="AE253" s="269">
        <f>IFERROR(IF(-SUM(AE$20:AE252)+AE$15&lt;0.000001,0,IF($C253&gt;='H-32A-WP06 - Debt Service'!AB$24,'H-32A-WP06 - Debt Service'!AB$27/12,0)),"-")</f>
        <v>0</v>
      </c>
      <c r="AF253" s="269">
        <f>IFERROR(IF(-SUM(AF$20:AF252)+AF$15&lt;0.000001,0,IF($C253&gt;='H-32A-WP06 - Debt Service'!AC$24,'H-32A-WP06 - Debt Service'!AC$27/12,0)),"-")</f>
        <v>0</v>
      </c>
      <c r="AG253" s="269">
        <f>IFERROR(IF(-SUM(AG$20:AG252)+AG$15&lt;0.000001,0,IF($C253&gt;='H-32A-WP06 - Debt Service'!AD$24,'H-32A-WP06 - Debt Service'!AD$27/12,0)),"-")</f>
        <v>0</v>
      </c>
      <c r="AH253" s="269">
        <f>IFERROR(IF(-SUM(AH$20:AH252)+AH$15&lt;0.000001,0,IF($C253&gt;='H-32A-WP06 - Debt Service'!AE$24,'H-32A-WP06 - Debt Service'!AE$27/12,0)),"-")</f>
        <v>0</v>
      </c>
      <c r="AI253" s="269">
        <f>IFERROR(IF(-SUM(AI$20:AI252)+AI$15&lt;0.000001,0,IF($C253&gt;='H-32A-WP06 - Debt Service'!AF$24,'H-32A-WP06 - Debt Service'!AF$27/12,0)),"-")</f>
        <v>0</v>
      </c>
      <c r="AJ253" s="269">
        <f>IFERROR(IF(-SUM(AJ$20:AJ252)+AJ$15&lt;0.000001,0,IF($C253&gt;='H-32A-WP06 - Debt Service'!AG$24,'H-32A-WP06 - Debt Service'!AG$27/12,0)),"-")</f>
        <v>0</v>
      </c>
    </row>
    <row r="254" spans="2:36" hidden="1">
      <c r="B254" s="260">
        <f t="shared" si="16"/>
        <v>2042</v>
      </c>
      <c r="C254" s="281">
        <f t="shared" si="18"/>
        <v>52048</v>
      </c>
      <c r="D254" s="281"/>
      <c r="E254" s="269">
        <f>IFERROR(IF(-SUM(E$20:E253)+E$15&lt;0.000001,0,IF($C254&gt;='H-32A-WP06 - Debt Service'!C$24,'H-32A-WP06 - Debt Service'!C$27/12,0)),"-")</f>
        <v>0</v>
      </c>
      <c r="F254" s="269">
        <f>IFERROR(IF(-SUM(F$20:F253)+F$15&lt;0.000001,0,IF($C254&gt;='H-32A-WP06 - Debt Service'!D$24,'H-32A-WP06 - Debt Service'!D$27/12,0)),"-")</f>
        <v>0</v>
      </c>
      <c r="G254" s="269">
        <f>IFERROR(IF(-SUM(G$20:G253)+G$15&lt;0.000001,0,IF($C254&gt;='H-32A-WP06 - Debt Service'!E$24,'H-32A-WP06 - Debt Service'!E$27/12,0)),"-")</f>
        <v>0</v>
      </c>
      <c r="H254" s="269">
        <f>IFERROR(IF(-SUM(H$20:H253)+H$15&lt;0.000001,0,IF($C254&gt;='H-32A-WP06 - Debt Service'!F$24,'H-32A-WP06 - Debt Service'!F$27/12,0)),"-")</f>
        <v>0</v>
      </c>
      <c r="I254" s="269">
        <f>IFERROR(IF(-SUM(I$20:I253)+I$15&lt;0.000001,0,IF($C254&gt;='H-32A-WP06 - Debt Service'!G$24,'H-32A-WP06 - Debt Service'!#REF!/12,0)),"-")</f>
        <v>0</v>
      </c>
      <c r="J254" s="269">
        <f>IFERROR(IF(-SUM(J$20:J253)+J$15&lt;0.000001,0,IF($C254&gt;='H-32A-WP06 - Debt Service'!H$24,'H-32A-WP06 - Debt Service'!H$27/12,0)),"-")</f>
        <v>0</v>
      </c>
      <c r="K254" s="269">
        <f>IFERROR(IF(-SUM(K$20:K253)+K$15&lt;0.000001,0,IF($C254&gt;='H-32A-WP06 - Debt Service'!I$24,'H-32A-WP06 - Debt Service'!I$27/12,0)),"-")</f>
        <v>0</v>
      </c>
      <c r="L254" s="269">
        <f>IFERROR(IF(-SUM(L$20:L253)+L$15&lt;0.000001,0,IF($C254&gt;='H-32A-WP06 - Debt Service'!J$24,'H-32A-WP06 - Debt Service'!J$27/12,0)),"-")</f>
        <v>0</v>
      </c>
      <c r="M254" s="269">
        <f>IFERROR(IF(-SUM(M$20:M253)+M$15&lt;0.000001,0,IF($C254&gt;='H-32A-WP06 - Debt Service'!L$24,'H-32A-WP06 - Debt Service'!L$27/12,0)),"-")</f>
        <v>0</v>
      </c>
      <c r="N254" s="269">
        <v>0</v>
      </c>
      <c r="O254" s="269">
        <v>0</v>
      </c>
      <c r="P254" s="269">
        <v>0</v>
      </c>
      <c r="Q254" s="269">
        <f>IFERROR(IF(-SUM(Q$20:Q253)+Q$15&lt;0.000001,0,IF($C254&gt;='H-32A-WP06 - Debt Service'!#REF!,'H-32A-WP06 - Debt Service'!#REF!/12,0)),"-")</f>
        <v>0</v>
      </c>
      <c r="R254" s="269"/>
      <c r="S254" s="269"/>
      <c r="T254" s="269"/>
      <c r="U254" s="269"/>
      <c r="V254" s="269"/>
      <c r="X254" s="260">
        <f t="shared" si="17"/>
        <v>2042</v>
      </c>
      <c r="Y254" s="281">
        <f t="shared" si="19"/>
        <v>52048</v>
      </c>
      <c r="Z254" s="281"/>
      <c r="AA254" s="269">
        <f>IFERROR(IF(-SUM(AA$20:AA253)+AA$15&lt;0.000001,0,IF($C254&gt;='H-32A-WP06 - Debt Service'!X$24,'H-32A-WP06 - Debt Service'!X$27/12,0)),"-")</f>
        <v>0</v>
      </c>
      <c r="AB254" s="269">
        <f>IFERROR(IF(-SUM(AB$20:AB253)+AB$15&lt;0.000001,0,IF($C254&gt;='H-32A-WP06 - Debt Service'!Y$24,'H-32A-WP06 - Debt Service'!Y$27/12,0)),"-")</f>
        <v>0</v>
      </c>
      <c r="AC254" s="269">
        <f>IFERROR(IF(-SUM(AC$20:AC253)+AC$15&lt;0.000001,0,IF($C254&gt;='H-32A-WP06 - Debt Service'!Z$24,'H-32A-WP06 - Debt Service'!Z$27/12,0)),"-")</f>
        <v>0</v>
      </c>
      <c r="AD254" s="269">
        <f>IFERROR(IF(-SUM(AD$20:AD253)+AD$15&lt;0.000001,0,IF($C254&gt;='H-32A-WP06 - Debt Service'!AA$24,'H-32A-WP06 - Debt Service'!AA$27/12,0)),"-")</f>
        <v>0</v>
      </c>
      <c r="AE254" s="269">
        <f>IFERROR(IF(-SUM(AE$20:AE253)+AE$15&lt;0.000001,0,IF($C254&gt;='H-32A-WP06 - Debt Service'!AB$24,'H-32A-WP06 - Debt Service'!AB$27/12,0)),"-")</f>
        <v>0</v>
      </c>
      <c r="AF254" s="269">
        <f>IFERROR(IF(-SUM(AF$20:AF253)+AF$15&lt;0.000001,0,IF($C254&gt;='H-32A-WP06 - Debt Service'!AC$24,'H-32A-WP06 - Debt Service'!AC$27/12,0)),"-")</f>
        <v>0</v>
      </c>
      <c r="AG254" s="269">
        <f>IFERROR(IF(-SUM(AG$20:AG253)+AG$15&lt;0.000001,0,IF($C254&gt;='H-32A-WP06 - Debt Service'!AD$24,'H-32A-WP06 - Debt Service'!AD$27/12,0)),"-")</f>
        <v>0</v>
      </c>
      <c r="AH254" s="269">
        <f>IFERROR(IF(-SUM(AH$20:AH253)+AH$15&lt;0.000001,0,IF($C254&gt;='H-32A-WP06 - Debt Service'!AE$24,'H-32A-WP06 - Debt Service'!AE$27/12,0)),"-")</f>
        <v>0</v>
      </c>
      <c r="AI254" s="269">
        <f>IFERROR(IF(-SUM(AI$20:AI253)+AI$15&lt;0.000001,0,IF($C254&gt;='H-32A-WP06 - Debt Service'!AF$24,'H-32A-WP06 - Debt Service'!AF$27/12,0)),"-")</f>
        <v>0</v>
      </c>
      <c r="AJ254" s="269">
        <f>IFERROR(IF(-SUM(AJ$20:AJ253)+AJ$15&lt;0.000001,0,IF($C254&gt;='H-32A-WP06 - Debt Service'!AG$24,'H-32A-WP06 - Debt Service'!AG$27/12,0)),"-")</f>
        <v>0</v>
      </c>
    </row>
    <row r="255" spans="2:36" hidden="1">
      <c r="B255" s="260">
        <f t="shared" si="16"/>
        <v>2042</v>
      </c>
      <c r="C255" s="281">
        <f t="shared" si="18"/>
        <v>52079</v>
      </c>
      <c r="D255" s="281"/>
      <c r="E255" s="269">
        <f>IFERROR(IF(-SUM(E$20:E254)+E$15&lt;0.000001,0,IF($C255&gt;='H-32A-WP06 - Debt Service'!C$24,'H-32A-WP06 - Debt Service'!C$27/12,0)),"-")</f>
        <v>0</v>
      </c>
      <c r="F255" s="269">
        <f>IFERROR(IF(-SUM(F$20:F254)+F$15&lt;0.000001,0,IF($C255&gt;='H-32A-WP06 - Debt Service'!D$24,'H-32A-WP06 - Debt Service'!D$27/12,0)),"-")</f>
        <v>0</v>
      </c>
      <c r="G255" s="269">
        <f>IFERROR(IF(-SUM(G$20:G254)+G$15&lt;0.000001,0,IF($C255&gt;='H-32A-WP06 - Debt Service'!E$24,'H-32A-WP06 - Debt Service'!E$27/12,0)),"-")</f>
        <v>0</v>
      </c>
      <c r="H255" s="269">
        <f>IFERROR(IF(-SUM(H$20:H254)+H$15&lt;0.000001,0,IF($C255&gt;='H-32A-WP06 - Debt Service'!F$24,'H-32A-WP06 - Debt Service'!F$27/12,0)),"-")</f>
        <v>0</v>
      </c>
      <c r="I255" s="269">
        <f>IFERROR(IF(-SUM(I$20:I254)+I$15&lt;0.000001,0,IF($C255&gt;='H-32A-WP06 - Debt Service'!G$24,'H-32A-WP06 - Debt Service'!#REF!/12,0)),"-")</f>
        <v>0</v>
      </c>
      <c r="J255" s="269">
        <f>IFERROR(IF(-SUM(J$20:J254)+J$15&lt;0.000001,0,IF($C255&gt;='H-32A-WP06 - Debt Service'!H$24,'H-32A-WP06 - Debt Service'!H$27/12,0)),"-")</f>
        <v>0</v>
      </c>
      <c r="K255" s="269">
        <f>IFERROR(IF(-SUM(K$20:K254)+K$15&lt;0.000001,0,IF($C255&gt;='H-32A-WP06 - Debt Service'!I$24,'H-32A-WP06 - Debt Service'!I$27/12,0)),"-")</f>
        <v>0</v>
      </c>
      <c r="L255" s="269">
        <f>IFERROR(IF(-SUM(L$20:L254)+L$15&lt;0.000001,0,IF($C255&gt;='H-32A-WP06 - Debt Service'!J$24,'H-32A-WP06 - Debt Service'!J$27/12,0)),"-")</f>
        <v>0</v>
      </c>
      <c r="M255" s="269">
        <f>IFERROR(IF(-SUM(M$20:M254)+M$15&lt;0.000001,0,IF($C255&gt;='H-32A-WP06 - Debt Service'!L$24,'H-32A-WP06 - Debt Service'!L$27/12,0)),"-")</f>
        <v>0</v>
      </c>
      <c r="N255" s="269">
        <v>0</v>
      </c>
      <c r="O255" s="269">
        <v>0</v>
      </c>
      <c r="P255" s="269">
        <v>0</v>
      </c>
      <c r="Q255" s="269">
        <f>IFERROR(IF(-SUM(Q$20:Q254)+Q$15&lt;0.000001,0,IF($C255&gt;='H-32A-WP06 - Debt Service'!#REF!,'H-32A-WP06 - Debt Service'!#REF!/12,0)),"-")</f>
        <v>0</v>
      </c>
      <c r="R255" s="269"/>
      <c r="S255" s="269"/>
      <c r="T255" s="269"/>
      <c r="U255" s="269"/>
      <c r="V255" s="269"/>
      <c r="X255" s="260">
        <f t="shared" si="17"/>
        <v>2042</v>
      </c>
      <c r="Y255" s="281">
        <f t="shared" si="19"/>
        <v>52079</v>
      </c>
      <c r="Z255" s="281"/>
      <c r="AA255" s="269">
        <f>IFERROR(IF(-SUM(AA$20:AA254)+AA$15&lt;0.000001,0,IF($C255&gt;='H-32A-WP06 - Debt Service'!X$24,'H-32A-WP06 - Debt Service'!X$27/12,0)),"-")</f>
        <v>0</v>
      </c>
      <c r="AB255" s="269">
        <f>IFERROR(IF(-SUM(AB$20:AB254)+AB$15&lt;0.000001,0,IF($C255&gt;='H-32A-WP06 - Debt Service'!Y$24,'H-32A-WP06 - Debt Service'!Y$27/12,0)),"-")</f>
        <v>0</v>
      </c>
      <c r="AC255" s="269">
        <f>IFERROR(IF(-SUM(AC$20:AC254)+AC$15&lt;0.000001,0,IF($C255&gt;='H-32A-WP06 - Debt Service'!Z$24,'H-32A-WP06 - Debt Service'!Z$27/12,0)),"-")</f>
        <v>0</v>
      </c>
      <c r="AD255" s="269">
        <f>IFERROR(IF(-SUM(AD$20:AD254)+AD$15&lt;0.000001,0,IF($C255&gt;='H-32A-WP06 - Debt Service'!AA$24,'H-32A-WP06 - Debt Service'!AA$27/12,0)),"-")</f>
        <v>0</v>
      </c>
      <c r="AE255" s="269">
        <f>IFERROR(IF(-SUM(AE$20:AE254)+AE$15&lt;0.000001,0,IF($C255&gt;='H-32A-WP06 - Debt Service'!AB$24,'H-32A-WP06 - Debt Service'!AB$27/12,0)),"-")</f>
        <v>0</v>
      </c>
      <c r="AF255" s="269">
        <f>IFERROR(IF(-SUM(AF$20:AF254)+AF$15&lt;0.000001,0,IF($C255&gt;='H-32A-WP06 - Debt Service'!AC$24,'H-32A-WP06 - Debt Service'!AC$27/12,0)),"-")</f>
        <v>0</v>
      </c>
      <c r="AG255" s="269">
        <f>IFERROR(IF(-SUM(AG$20:AG254)+AG$15&lt;0.000001,0,IF($C255&gt;='H-32A-WP06 - Debt Service'!AD$24,'H-32A-WP06 - Debt Service'!AD$27/12,0)),"-")</f>
        <v>0</v>
      </c>
      <c r="AH255" s="269">
        <f>IFERROR(IF(-SUM(AH$20:AH254)+AH$15&lt;0.000001,0,IF($C255&gt;='H-32A-WP06 - Debt Service'!AE$24,'H-32A-WP06 - Debt Service'!AE$27/12,0)),"-")</f>
        <v>0</v>
      </c>
      <c r="AI255" s="269">
        <f>IFERROR(IF(-SUM(AI$20:AI254)+AI$15&lt;0.000001,0,IF($C255&gt;='H-32A-WP06 - Debt Service'!AF$24,'H-32A-WP06 - Debt Service'!AF$27/12,0)),"-")</f>
        <v>0</v>
      </c>
      <c r="AJ255" s="269">
        <f>IFERROR(IF(-SUM(AJ$20:AJ254)+AJ$15&lt;0.000001,0,IF($C255&gt;='H-32A-WP06 - Debt Service'!AG$24,'H-32A-WP06 - Debt Service'!AG$27/12,0)),"-")</f>
        <v>0</v>
      </c>
    </row>
    <row r="256" spans="2:36" hidden="1">
      <c r="B256" s="260">
        <f t="shared" si="16"/>
        <v>2042</v>
      </c>
      <c r="C256" s="281">
        <f t="shared" si="18"/>
        <v>52110</v>
      </c>
      <c r="D256" s="281"/>
      <c r="E256" s="269">
        <f>IFERROR(IF(-SUM(E$20:E255)+E$15&lt;0.000001,0,IF($C256&gt;='H-32A-WP06 - Debt Service'!C$24,'H-32A-WP06 - Debt Service'!C$27/12,0)),"-")</f>
        <v>0</v>
      </c>
      <c r="F256" s="269">
        <f>IFERROR(IF(-SUM(F$20:F255)+F$15&lt;0.000001,0,IF($C256&gt;='H-32A-WP06 - Debt Service'!D$24,'H-32A-WP06 - Debt Service'!D$27/12,0)),"-")</f>
        <v>0</v>
      </c>
      <c r="G256" s="269">
        <f>IFERROR(IF(-SUM(G$20:G255)+G$15&lt;0.000001,0,IF($C256&gt;='H-32A-WP06 - Debt Service'!E$24,'H-32A-WP06 - Debt Service'!E$27/12,0)),"-")</f>
        <v>0</v>
      </c>
      <c r="H256" s="269">
        <f>IFERROR(IF(-SUM(H$20:H255)+H$15&lt;0.000001,0,IF($C256&gt;='H-32A-WP06 - Debt Service'!F$24,'H-32A-WP06 - Debt Service'!F$27/12,0)),"-")</f>
        <v>0</v>
      </c>
      <c r="I256" s="269">
        <f>IFERROR(IF(-SUM(I$20:I255)+I$15&lt;0.000001,0,IF($C256&gt;='H-32A-WP06 - Debt Service'!G$24,'H-32A-WP06 - Debt Service'!#REF!/12,0)),"-")</f>
        <v>0</v>
      </c>
      <c r="J256" s="269">
        <f>IFERROR(IF(-SUM(J$20:J255)+J$15&lt;0.000001,0,IF($C256&gt;='H-32A-WP06 - Debt Service'!H$24,'H-32A-WP06 - Debt Service'!H$27/12,0)),"-")</f>
        <v>0</v>
      </c>
      <c r="K256" s="269">
        <f>IFERROR(IF(-SUM(K$20:K255)+K$15&lt;0.000001,0,IF($C256&gt;='H-32A-WP06 - Debt Service'!I$24,'H-32A-WP06 - Debt Service'!I$27/12,0)),"-")</f>
        <v>0</v>
      </c>
      <c r="L256" s="269">
        <f>IFERROR(IF(-SUM(L$20:L255)+L$15&lt;0.000001,0,IF($C256&gt;='H-32A-WP06 - Debt Service'!J$24,'H-32A-WP06 - Debt Service'!J$27/12,0)),"-")</f>
        <v>0</v>
      </c>
      <c r="M256" s="269">
        <f>IFERROR(IF(-SUM(M$20:M255)+M$15&lt;0.000001,0,IF($C256&gt;='H-32A-WP06 - Debt Service'!L$24,'H-32A-WP06 - Debt Service'!L$27/12,0)),"-")</f>
        <v>0</v>
      </c>
      <c r="N256" s="269">
        <v>0</v>
      </c>
      <c r="O256" s="269">
        <v>0</v>
      </c>
      <c r="P256" s="269">
        <v>0</v>
      </c>
      <c r="Q256" s="269">
        <f>IFERROR(IF(-SUM(Q$20:Q255)+Q$15&lt;0.000001,0,IF($C256&gt;='H-32A-WP06 - Debt Service'!#REF!,'H-32A-WP06 - Debt Service'!#REF!/12,0)),"-")</f>
        <v>0</v>
      </c>
      <c r="R256" s="269"/>
      <c r="S256" s="269"/>
      <c r="T256" s="269"/>
      <c r="U256" s="269"/>
      <c r="V256" s="269"/>
      <c r="X256" s="260">
        <f t="shared" si="17"/>
        <v>2042</v>
      </c>
      <c r="Y256" s="281">
        <f t="shared" si="19"/>
        <v>52110</v>
      </c>
      <c r="Z256" s="281"/>
      <c r="AA256" s="269">
        <f>IFERROR(IF(-SUM(AA$20:AA255)+AA$15&lt;0.000001,0,IF($C256&gt;='H-32A-WP06 - Debt Service'!X$24,'H-32A-WP06 - Debt Service'!X$27/12,0)),"-")</f>
        <v>0</v>
      </c>
      <c r="AB256" s="269">
        <f>IFERROR(IF(-SUM(AB$20:AB255)+AB$15&lt;0.000001,0,IF($C256&gt;='H-32A-WP06 - Debt Service'!Y$24,'H-32A-WP06 - Debt Service'!Y$27/12,0)),"-")</f>
        <v>0</v>
      </c>
      <c r="AC256" s="269">
        <f>IFERROR(IF(-SUM(AC$20:AC255)+AC$15&lt;0.000001,0,IF($C256&gt;='H-32A-WP06 - Debt Service'!Z$24,'H-32A-WP06 - Debt Service'!Z$27/12,0)),"-")</f>
        <v>0</v>
      </c>
      <c r="AD256" s="269">
        <f>IFERROR(IF(-SUM(AD$20:AD255)+AD$15&lt;0.000001,0,IF($C256&gt;='H-32A-WP06 - Debt Service'!AA$24,'H-32A-WP06 - Debt Service'!AA$27/12,0)),"-")</f>
        <v>0</v>
      </c>
      <c r="AE256" s="269">
        <f>IFERROR(IF(-SUM(AE$20:AE255)+AE$15&lt;0.000001,0,IF($C256&gt;='H-32A-WP06 - Debt Service'!AB$24,'H-32A-WP06 - Debt Service'!AB$27/12,0)),"-")</f>
        <v>0</v>
      </c>
      <c r="AF256" s="269">
        <f>IFERROR(IF(-SUM(AF$20:AF255)+AF$15&lt;0.000001,0,IF($C256&gt;='H-32A-WP06 - Debt Service'!AC$24,'H-32A-WP06 - Debt Service'!AC$27/12,0)),"-")</f>
        <v>0</v>
      </c>
      <c r="AG256" s="269">
        <f>IFERROR(IF(-SUM(AG$20:AG255)+AG$15&lt;0.000001,0,IF($C256&gt;='H-32A-WP06 - Debt Service'!AD$24,'H-32A-WP06 - Debt Service'!AD$27/12,0)),"-")</f>
        <v>0</v>
      </c>
      <c r="AH256" s="269">
        <f>IFERROR(IF(-SUM(AH$20:AH255)+AH$15&lt;0.000001,0,IF($C256&gt;='H-32A-WP06 - Debt Service'!AE$24,'H-32A-WP06 - Debt Service'!AE$27/12,0)),"-")</f>
        <v>0</v>
      </c>
      <c r="AI256" s="269">
        <f>IFERROR(IF(-SUM(AI$20:AI255)+AI$15&lt;0.000001,0,IF($C256&gt;='H-32A-WP06 - Debt Service'!AF$24,'H-32A-WP06 - Debt Service'!AF$27/12,0)),"-")</f>
        <v>0</v>
      </c>
      <c r="AJ256" s="269">
        <f>IFERROR(IF(-SUM(AJ$20:AJ255)+AJ$15&lt;0.000001,0,IF($C256&gt;='H-32A-WP06 - Debt Service'!AG$24,'H-32A-WP06 - Debt Service'!AG$27/12,0)),"-")</f>
        <v>0</v>
      </c>
    </row>
    <row r="257" spans="2:36" hidden="1">
      <c r="B257" s="260">
        <f t="shared" si="16"/>
        <v>2042</v>
      </c>
      <c r="C257" s="281">
        <f t="shared" si="18"/>
        <v>52140</v>
      </c>
      <c r="D257" s="281"/>
      <c r="E257" s="269">
        <f>IFERROR(IF(-SUM(E$20:E256)+E$15&lt;0.000001,0,IF($C257&gt;='H-32A-WP06 - Debt Service'!C$24,'H-32A-WP06 - Debt Service'!C$27/12,0)),"-")</f>
        <v>0</v>
      </c>
      <c r="F257" s="269">
        <f>IFERROR(IF(-SUM(F$20:F256)+F$15&lt;0.000001,0,IF($C257&gt;='H-32A-WP06 - Debt Service'!D$24,'H-32A-WP06 - Debt Service'!D$27/12,0)),"-")</f>
        <v>0</v>
      </c>
      <c r="G257" s="269">
        <f>IFERROR(IF(-SUM(G$20:G256)+G$15&lt;0.000001,0,IF($C257&gt;='H-32A-WP06 - Debt Service'!E$24,'H-32A-WP06 - Debt Service'!E$27/12,0)),"-")</f>
        <v>0</v>
      </c>
      <c r="H257" s="269">
        <f>IFERROR(IF(-SUM(H$20:H256)+H$15&lt;0.000001,0,IF($C257&gt;='H-32A-WP06 - Debt Service'!F$24,'H-32A-WP06 - Debt Service'!F$27/12,0)),"-")</f>
        <v>0</v>
      </c>
      <c r="I257" s="269">
        <f>IFERROR(IF(-SUM(I$20:I256)+I$15&lt;0.000001,0,IF($C257&gt;='H-32A-WP06 - Debt Service'!G$24,'H-32A-WP06 - Debt Service'!#REF!/12,0)),"-")</f>
        <v>0</v>
      </c>
      <c r="J257" s="269">
        <f>IFERROR(IF(-SUM(J$20:J256)+J$15&lt;0.000001,0,IF($C257&gt;='H-32A-WP06 - Debt Service'!H$24,'H-32A-WP06 - Debt Service'!H$27/12,0)),"-")</f>
        <v>0</v>
      </c>
      <c r="K257" s="269">
        <f>IFERROR(IF(-SUM(K$20:K256)+K$15&lt;0.000001,0,IF($C257&gt;='H-32A-WP06 - Debt Service'!I$24,'H-32A-WP06 - Debt Service'!I$27/12,0)),"-")</f>
        <v>0</v>
      </c>
      <c r="L257" s="269">
        <f>IFERROR(IF(-SUM(L$20:L256)+L$15&lt;0.000001,0,IF($C257&gt;='H-32A-WP06 - Debt Service'!J$24,'H-32A-WP06 - Debt Service'!J$27/12,0)),"-")</f>
        <v>0</v>
      </c>
      <c r="M257" s="269">
        <f>IFERROR(IF(-SUM(M$20:M256)+M$15&lt;0.000001,0,IF($C257&gt;='H-32A-WP06 - Debt Service'!L$24,'H-32A-WP06 - Debt Service'!L$27/12,0)),"-")</f>
        <v>0</v>
      </c>
      <c r="N257" s="269">
        <v>0</v>
      </c>
      <c r="O257" s="269">
        <v>0</v>
      </c>
      <c r="P257" s="269">
        <v>0</v>
      </c>
      <c r="Q257" s="269">
        <f>IFERROR(IF(-SUM(Q$20:Q256)+Q$15&lt;0.000001,0,IF($C257&gt;='H-32A-WP06 - Debt Service'!#REF!,'H-32A-WP06 - Debt Service'!#REF!/12,0)),"-")</f>
        <v>0</v>
      </c>
      <c r="R257" s="269"/>
      <c r="S257" s="269"/>
      <c r="T257" s="269"/>
      <c r="U257" s="269"/>
      <c r="V257" s="269"/>
      <c r="X257" s="260">
        <f t="shared" si="17"/>
        <v>2042</v>
      </c>
      <c r="Y257" s="281">
        <f t="shared" si="19"/>
        <v>52140</v>
      </c>
      <c r="Z257" s="281"/>
      <c r="AA257" s="269">
        <f>IFERROR(IF(-SUM(AA$20:AA256)+AA$15&lt;0.000001,0,IF($C257&gt;='H-32A-WP06 - Debt Service'!X$24,'H-32A-WP06 - Debt Service'!X$27/12,0)),"-")</f>
        <v>0</v>
      </c>
      <c r="AB257" s="269">
        <f>IFERROR(IF(-SUM(AB$20:AB256)+AB$15&lt;0.000001,0,IF($C257&gt;='H-32A-WP06 - Debt Service'!Y$24,'H-32A-WP06 - Debt Service'!Y$27/12,0)),"-")</f>
        <v>0</v>
      </c>
      <c r="AC257" s="269">
        <f>IFERROR(IF(-SUM(AC$20:AC256)+AC$15&lt;0.000001,0,IF($C257&gt;='H-32A-WP06 - Debt Service'!Z$24,'H-32A-WP06 - Debt Service'!Z$27/12,0)),"-")</f>
        <v>0</v>
      </c>
      <c r="AD257" s="269">
        <f>IFERROR(IF(-SUM(AD$20:AD256)+AD$15&lt;0.000001,0,IF($C257&gt;='H-32A-WP06 - Debt Service'!AA$24,'H-32A-WP06 - Debt Service'!AA$27/12,0)),"-")</f>
        <v>0</v>
      </c>
      <c r="AE257" s="269">
        <f>IFERROR(IF(-SUM(AE$20:AE256)+AE$15&lt;0.000001,0,IF($C257&gt;='H-32A-WP06 - Debt Service'!AB$24,'H-32A-WP06 - Debt Service'!AB$27/12,0)),"-")</f>
        <v>0</v>
      </c>
      <c r="AF257" s="269">
        <f>IFERROR(IF(-SUM(AF$20:AF256)+AF$15&lt;0.000001,0,IF($C257&gt;='H-32A-WP06 - Debt Service'!AC$24,'H-32A-WP06 - Debt Service'!AC$27/12,0)),"-")</f>
        <v>0</v>
      </c>
      <c r="AG257" s="269">
        <f>IFERROR(IF(-SUM(AG$20:AG256)+AG$15&lt;0.000001,0,IF($C257&gt;='H-32A-WP06 - Debt Service'!AD$24,'H-32A-WP06 - Debt Service'!AD$27/12,0)),"-")</f>
        <v>0</v>
      </c>
      <c r="AH257" s="269">
        <f>IFERROR(IF(-SUM(AH$20:AH256)+AH$15&lt;0.000001,0,IF($C257&gt;='H-32A-WP06 - Debt Service'!AE$24,'H-32A-WP06 - Debt Service'!AE$27/12,0)),"-")</f>
        <v>0</v>
      </c>
      <c r="AI257" s="269">
        <f>IFERROR(IF(-SUM(AI$20:AI256)+AI$15&lt;0.000001,0,IF($C257&gt;='H-32A-WP06 - Debt Service'!AF$24,'H-32A-WP06 - Debt Service'!AF$27/12,0)),"-")</f>
        <v>0</v>
      </c>
      <c r="AJ257" s="269">
        <f>IFERROR(IF(-SUM(AJ$20:AJ256)+AJ$15&lt;0.000001,0,IF($C257&gt;='H-32A-WP06 - Debt Service'!AG$24,'H-32A-WP06 - Debt Service'!AG$27/12,0)),"-")</f>
        <v>0</v>
      </c>
    </row>
    <row r="258" spans="2:36" hidden="1">
      <c r="B258" s="260">
        <f t="shared" si="16"/>
        <v>2042</v>
      </c>
      <c r="C258" s="281">
        <f t="shared" si="18"/>
        <v>52171</v>
      </c>
      <c r="D258" s="281"/>
      <c r="E258" s="269">
        <f>IFERROR(IF(-SUM(E$20:E257)+E$15&lt;0.000001,0,IF($C258&gt;='H-32A-WP06 - Debt Service'!C$24,'H-32A-WP06 - Debt Service'!C$27/12,0)),"-")</f>
        <v>0</v>
      </c>
      <c r="F258" s="269">
        <f>IFERROR(IF(-SUM(F$20:F257)+F$15&lt;0.000001,0,IF($C258&gt;='H-32A-WP06 - Debt Service'!D$24,'H-32A-WP06 - Debt Service'!D$27/12,0)),"-")</f>
        <v>0</v>
      </c>
      <c r="G258" s="269">
        <f>IFERROR(IF(-SUM(G$20:G257)+G$15&lt;0.000001,0,IF($C258&gt;='H-32A-WP06 - Debt Service'!E$24,'H-32A-WP06 - Debt Service'!E$27/12,0)),"-")</f>
        <v>0</v>
      </c>
      <c r="H258" s="269">
        <f>IFERROR(IF(-SUM(H$20:H257)+H$15&lt;0.000001,0,IF($C258&gt;='H-32A-WP06 - Debt Service'!F$24,'H-32A-WP06 - Debt Service'!F$27/12,0)),"-")</f>
        <v>0</v>
      </c>
      <c r="I258" s="269">
        <f>IFERROR(IF(-SUM(I$20:I257)+I$15&lt;0.000001,0,IF($C258&gt;='H-32A-WP06 - Debt Service'!G$24,'H-32A-WP06 - Debt Service'!#REF!/12,0)),"-")</f>
        <v>0</v>
      </c>
      <c r="J258" s="269">
        <f>IFERROR(IF(-SUM(J$20:J257)+J$15&lt;0.000001,0,IF($C258&gt;='H-32A-WP06 - Debt Service'!H$24,'H-32A-WP06 - Debt Service'!H$27/12,0)),"-")</f>
        <v>0</v>
      </c>
      <c r="K258" s="269">
        <f>IFERROR(IF(-SUM(K$20:K257)+K$15&lt;0.000001,0,IF($C258&gt;='H-32A-WP06 - Debt Service'!I$24,'H-32A-WP06 - Debt Service'!I$27/12,0)),"-")</f>
        <v>0</v>
      </c>
      <c r="L258" s="269">
        <f>IFERROR(IF(-SUM(L$20:L257)+L$15&lt;0.000001,0,IF($C258&gt;='H-32A-WP06 - Debt Service'!J$24,'H-32A-WP06 - Debt Service'!J$27/12,0)),"-")</f>
        <v>0</v>
      </c>
      <c r="M258" s="269">
        <f>IFERROR(IF(-SUM(M$20:M257)+M$15&lt;0.000001,0,IF($C258&gt;='H-32A-WP06 - Debt Service'!L$24,'H-32A-WP06 - Debt Service'!L$27/12,0)),"-")</f>
        <v>0</v>
      </c>
      <c r="N258" s="269">
        <v>0</v>
      </c>
      <c r="O258" s="269">
        <v>0</v>
      </c>
      <c r="P258" s="269">
        <v>0</v>
      </c>
      <c r="Q258" s="269">
        <f>IFERROR(IF(-SUM(Q$20:Q257)+Q$15&lt;0.000001,0,IF($C258&gt;='H-32A-WP06 - Debt Service'!#REF!,'H-32A-WP06 - Debt Service'!#REF!/12,0)),"-")</f>
        <v>0</v>
      </c>
      <c r="R258" s="269"/>
      <c r="S258" s="269"/>
      <c r="T258" s="269"/>
      <c r="U258" s="269"/>
      <c r="V258" s="269"/>
      <c r="X258" s="260">
        <f t="shared" si="17"/>
        <v>2042</v>
      </c>
      <c r="Y258" s="281">
        <f t="shared" si="19"/>
        <v>52171</v>
      </c>
      <c r="Z258" s="281"/>
      <c r="AA258" s="269">
        <f>IFERROR(IF(-SUM(AA$20:AA257)+AA$15&lt;0.000001,0,IF($C258&gt;='H-32A-WP06 - Debt Service'!X$24,'H-32A-WP06 - Debt Service'!X$27/12,0)),"-")</f>
        <v>0</v>
      </c>
      <c r="AB258" s="269">
        <f>IFERROR(IF(-SUM(AB$20:AB257)+AB$15&lt;0.000001,0,IF($C258&gt;='H-32A-WP06 - Debt Service'!Y$24,'H-32A-WP06 - Debt Service'!Y$27/12,0)),"-")</f>
        <v>0</v>
      </c>
      <c r="AC258" s="269">
        <f>IFERROR(IF(-SUM(AC$20:AC257)+AC$15&lt;0.000001,0,IF($C258&gt;='H-32A-WP06 - Debt Service'!Z$24,'H-32A-WP06 - Debt Service'!Z$27/12,0)),"-")</f>
        <v>0</v>
      </c>
      <c r="AD258" s="269">
        <f>IFERROR(IF(-SUM(AD$20:AD257)+AD$15&lt;0.000001,0,IF($C258&gt;='H-32A-WP06 - Debt Service'!AA$24,'H-32A-WP06 - Debt Service'!AA$27/12,0)),"-")</f>
        <v>0</v>
      </c>
      <c r="AE258" s="269">
        <f>IFERROR(IF(-SUM(AE$20:AE257)+AE$15&lt;0.000001,0,IF($C258&gt;='H-32A-WP06 - Debt Service'!AB$24,'H-32A-WP06 - Debt Service'!AB$27/12,0)),"-")</f>
        <v>0</v>
      </c>
      <c r="AF258" s="269">
        <f>IFERROR(IF(-SUM(AF$20:AF257)+AF$15&lt;0.000001,0,IF($C258&gt;='H-32A-WP06 - Debt Service'!AC$24,'H-32A-WP06 - Debt Service'!AC$27/12,0)),"-")</f>
        <v>0</v>
      </c>
      <c r="AG258" s="269">
        <f>IFERROR(IF(-SUM(AG$20:AG257)+AG$15&lt;0.000001,0,IF($C258&gt;='H-32A-WP06 - Debt Service'!AD$24,'H-32A-WP06 - Debt Service'!AD$27/12,0)),"-")</f>
        <v>0</v>
      </c>
      <c r="AH258" s="269">
        <f>IFERROR(IF(-SUM(AH$20:AH257)+AH$15&lt;0.000001,0,IF($C258&gt;='H-32A-WP06 - Debt Service'!AE$24,'H-32A-WP06 - Debt Service'!AE$27/12,0)),"-")</f>
        <v>0</v>
      </c>
      <c r="AI258" s="269">
        <f>IFERROR(IF(-SUM(AI$20:AI257)+AI$15&lt;0.000001,0,IF($C258&gt;='H-32A-WP06 - Debt Service'!AF$24,'H-32A-WP06 - Debt Service'!AF$27/12,0)),"-")</f>
        <v>0</v>
      </c>
      <c r="AJ258" s="269">
        <f>IFERROR(IF(-SUM(AJ$20:AJ257)+AJ$15&lt;0.000001,0,IF($C258&gt;='H-32A-WP06 - Debt Service'!AG$24,'H-32A-WP06 - Debt Service'!AG$27/12,0)),"-")</f>
        <v>0</v>
      </c>
    </row>
    <row r="259" spans="2:36" hidden="1">
      <c r="B259" s="260">
        <f t="shared" si="16"/>
        <v>2042</v>
      </c>
      <c r="C259" s="281">
        <f t="shared" si="18"/>
        <v>52201</v>
      </c>
      <c r="D259" s="281"/>
      <c r="E259" s="269">
        <f>IFERROR(IF(-SUM(E$20:E258)+E$15&lt;0.000001,0,IF($C259&gt;='H-32A-WP06 - Debt Service'!C$24,'H-32A-WP06 - Debt Service'!C$27/12,0)),"-")</f>
        <v>0</v>
      </c>
      <c r="F259" s="269">
        <f>IFERROR(IF(-SUM(F$20:F258)+F$15&lt;0.000001,0,IF($C259&gt;='H-32A-WP06 - Debt Service'!D$24,'H-32A-WP06 - Debt Service'!D$27/12,0)),"-")</f>
        <v>0</v>
      </c>
      <c r="G259" s="269">
        <f>IFERROR(IF(-SUM(G$20:G258)+G$15&lt;0.000001,0,IF($C259&gt;='H-32A-WP06 - Debt Service'!E$24,'H-32A-WP06 - Debt Service'!E$27/12,0)),"-")</f>
        <v>0</v>
      </c>
      <c r="H259" s="269">
        <f>IFERROR(IF(-SUM(H$20:H258)+H$15&lt;0.000001,0,IF($C259&gt;='H-32A-WP06 - Debt Service'!F$24,'H-32A-WP06 - Debt Service'!F$27/12,0)),"-")</f>
        <v>0</v>
      </c>
      <c r="I259" s="269">
        <f>IFERROR(IF(-SUM(I$20:I258)+I$15&lt;0.000001,0,IF($C259&gt;='H-32A-WP06 - Debt Service'!G$24,'H-32A-WP06 - Debt Service'!#REF!/12,0)),"-")</f>
        <v>0</v>
      </c>
      <c r="J259" s="269">
        <f>IFERROR(IF(-SUM(J$20:J258)+J$15&lt;0.000001,0,IF($C259&gt;='H-32A-WP06 - Debt Service'!H$24,'H-32A-WP06 - Debt Service'!H$27/12,0)),"-")</f>
        <v>0</v>
      </c>
      <c r="K259" s="269">
        <f>IFERROR(IF(-SUM(K$20:K258)+K$15&lt;0.000001,0,IF($C259&gt;='H-32A-WP06 - Debt Service'!I$24,'H-32A-WP06 - Debt Service'!I$27/12,0)),"-")</f>
        <v>0</v>
      </c>
      <c r="L259" s="269">
        <f>IFERROR(IF(-SUM(L$20:L258)+L$15&lt;0.000001,0,IF($C259&gt;='H-32A-WP06 - Debt Service'!J$24,'H-32A-WP06 - Debt Service'!J$27/12,0)),"-")</f>
        <v>0</v>
      </c>
      <c r="M259" s="269">
        <f>IFERROR(IF(-SUM(M$20:M258)+M$15&lt;0.000001,0,IF($C259&gt;='H-32A-WP06 - Debt Service'!L$24,'H-32A-WP06 - Debt Service'!L$27/12,0)),"-")</f>
        <v>0</v>
      </c>
      <c r="N259" s="269">
        <v>0</v>
      </c>
      <c r="O259" s="269">
        <v>0</v>
      </c>
      <c r="P259" s="269">
        <v>0</v>
      </c>
      <c r="Q259" s="269">
        <f>IFERROR(IF(-SUM(Q$20:Q258)+Q$15&lt;0.000001,0,IF($C259&gt;='H-32A-WP06 - Debt Service'!#REF!,'H-32A-WP06 - Debt Service'!#REF!/12,0)),"-")</f>
        <v>0</v>
      </c>
      <c r="R259" s="269"/>
      <c r="S259" s="269"/>
      <c r="T259" s="269"/>
      <c r="U259" s="269"/>
      <c r="V259" s="269"/>
      <c r="X259" s="260">
        <f t="shared" si="17"/>
        <v>2042</v>
      </c>
      <c r="Y259" s="281">
        <f t="shared" si="19"/>
        <v>52201</v>
      </c>
      <c r="Z259" s="281"/>
      <c r="AA259" s="269">
        <f>IFERROR(IF(-SUM(AA$20:AA258)+AA$15&lt;0.000001,0,IF($C259&gt;='H-32A-WP06 - Debt Service'!X$24,'H-32A-WP06 - Debt Service'!X$27/12,0)),"-")</f>
        <v>0</v>
      </c>
      <c r="AB259" s="269">
        <f>IFERROR(IF(-SUM(AB$20:AB258)+AB$15&lt;0.000001,0,IF($C259&gt;='H-32A-WP06 - Debt Service'!Y$24,'H-32A-WP06 - Debt Service'!Y$27/12,0)),"-")</f>
        <v>0</v>
      </c>
      <c r="AC259" s="269">
        <f>IFERROR(IF(-SUM(AC$20:AC258)+AC$15&lt;0.000001,0,IF($C259&gt;='H-32A-WP06 - Debt Service'!Z$24,'H-32A-WP06 - Debt Service'!Z$27/12,0)),"-")</f>
        <v>0</v>
      </c>
      <c r="AD259" s="269">
        <f>IFERROR(IF(-SUM(AD$20:AD258)+AD$15&lt;0.000001,0,IF($C259&gt;='H-32A-WP06 - Debt Service'!AA$24,'H-32A-WP06 - Debt Service'!AA$27/12,0)),"-")</f>
        <v>0</v>
      </c>
      <c r="AE259" s="269">
        <f>IFERROR(IF(-SUM(AE$20:AE258)+AE$15&lt;0.000001,0,IF($C259&gt;='H-32A-WP06 - Debt Service'!AB$24,'H-32A-WP06 - Debt Service'!AB$27/12,0)),"-")</f>
        <v>0</v>
      </c>
      <c r="AF259" s="269">
        <f>IFERROR(IF(-SUM(AF$20:AF258)+AF$15&lt;0.000001,0,IF($C259&gt;='H-32A-WP06 - Debt Service'!AC$24,'H-32A-WP06 - Debt Service'!AC$27/12,0)),"-")</f>
        <v>0</v>
      </c>
      <c r="AG259" s="269">
        <f>IFERROR(IF(-SUM(AG$20:AG258)+AG$15&lt;0.000001,0,IF($C259&gt;='H-32A-WP06 - Debt Service'!AD$24,'H-32A-WP06 - Debt Service'!AD$27/12,0)),"-")</f>
        <v>0</v>
      </c>
      <c r="AH259" s="269">
        <f>IFERROR(IF(-SUM(AH$20:AH258)+AH$15&lt;0.000001,0,IF($C259&gt;='H-32A-WP06 - Debt Service'!AE$24,'H-32A-WP06 - Debt Service'!AE$27/12,0)),"-")</f>
        <v>0</v>
      </c>
      <c r="AI259" s="269">
        <f>IFERROR(IF(-SUM(AI$20:AI258)+AI$15&lt;0.000001,0,IF($C259&gt;='H-32A-WP06 - Debt Service'!AF$24,'H-32A-WP06 - Debt Service'!AF$27/12,0)),"-")</f>
        <v>0</v>
      </c>
      <c r="AJ259" s="269">
        <f>IFERROR(IF(-SUM(AJ$20:AJ258)+AJ$15&lt;0.000001,0,IF($C259&gt;='H-32A-WP06 - Debt Service'!AG$24,'H-32A-WP06 - Debt Service'!AG$27/12,0)),"-")</f>
        <v>0</v>
      </c>
    </row>
    <row r="260" spans="2:36" hidden="1">
      <c r="B260" s="260">
        <f t="shared" si="16"/>
        <v>2043</v>
      </c>
      <c r="C260" s="281">
        <f t="shared" si="18"/>
        <v>52232</v>
      </c>
      <c r="D260" s="281"/>
      <c r="E260" s="269">
        <f>IFERROR(IF(-SUM(E$20:E259)+E$15&lt;0.000001,0,IF($C260&gt;='H-32A-WP06 - Debt Service'!C$24,'H-32A-WP06 - Debt Service'!C$27/12,0)),"-")</f>
        <v>0</v>
      </c>
      <c r="F260" s="269">
        <f>IFERROR(IF(-SUM(F$20:F259)+F$15&lt;0.000001,0,IF($C260&gt;='H-32A-WP06 - Debt Service'!D$24,'H-32A-WP06 - Debt Service'!D$27/12,0)),"-")</f>
        <v>0</v>
      </c>
      <c r="G260" s="269">
        <f>IFERROR(IF(-SUM(G$20:G259)+G$15&lt;0.000001,0,IF($C260&gt;='H-32A-WP06 - Debt Service'!E$24,'H-32A-WP06 - Debt Service'!E$27/12,0)),"-")</f>
        <v>0</v>
      </c>
      <c r="H260" s="269">
        <f>IFERROR(IF(-SUM(H$20:H259)+H$15&lt;0.000001,0,IF($C260&gt;='H-32A-WP06 - Debt Service'!F$24,'H-32A-WP06 - Debt Service'!F$27/12,0)),"-")</f>
        <v>0</v>
      </c>
      <c r="I260" s="269">
        <f>IFERROR(IF(-SUM(I$20:I259)+I$15&lt;0.000001,0,IF($C260&gt;='H-32A-WP06 - Debt Service'!G$24,'H-32A-WP06 - Debt Service'!#REF!/12,0)),"-")</f>
        <v>0</v>
      </c>
      <c r="J260" s="269">
        <f>IFERROR(IF(-SUM(J$20:J259)+J$15&lt;0.000001,0,IF($C260&gt;='H-32A-WP06 - Debt Service'!H$24,'H-32A-WP06 - Debt Service'!H$27/12,0)),"-")</f>
        <v>0</v>
      </c>
      <c r="K260" s="269">
        <f>IFERROR(IF(-SUM(K$20:K259)+K$15&lt;0.000001,0,IF($C260&gt;='H-32A-WP06 - Debt Service'!I$24,'H-32A-WP06 - Debt Service'!I$27/12,0)),"-")</f>
        <v>0</v>
      </c>
      <c r="L260" s="269">
        <f>IFERROR(IF(-SUM(L$20:L259)+L$15&lt;0.000001,0,IF($C260&gt;='H-32A-WP06 - Debt Service'!J$24,'H-32A-WP06 - Debt Service'!J$27/12,0)),"-")</f>
        <v>0</v>
      </c>
      <c r="M260" s="269">
        <f>IFERROR(IF(-SUM(M$20:M259)+M$15&lt;0.000001,0,IF($C260&gt;='H-32A-WP06 - Debt Service'!L$24,'H-32A-WP06 - Debt Service'!L$27/12,0)),"-")</f>
        <v>0</v>
      </c>
      <c r="N260" s="269">
        <v>0</v>
      </c>
      <c r="O260" s="269">
        <v>0</v>
      </c>
      <c r="P260" s="269">
        <v>0</v>
      </c>
      <c r="Q260" s="269">
        <f>IFERROR(IF(-SUM(Q$20:Q259)+Q$15&lt;0.000001,0,IF($C260&gt;='H-32A-WP06 - Debt Service'!#REF!,'H-32A-WP06 - Debt Service'!#REF!/12,0)),"-")</f>
        <v>0</v>
      </c>
      <c r="R260" s="269"/>
      <c r="S260" s="269"/>
      <c r="T260" s="269"/>
      <c r="U260" s="269"/>
      <c r="V260" s="269"/>
      <c r="X260" s="260">
        <f t="shared" si="17"/>
        <v>2043</v>
      </c>
      <c r="Y260" s="281">
        <f t="shared" si="19"/>
        <v>52232</v>
      </c>
      <c r="Z260" s="281"/>
      <c r="AA260" s="269">
        <f>IFERROR(IF(-SUM(AA$20:AA259)+AA$15&lt;0.000001,0,IF($C260&gt;='H-32A-WP06 - Debt Service'!X$24,'H-32A-WP06 - Debt Service'!X$27/12,0)),"-")</f>
        <v>0</v>
      </c>
      <c r="AB260" s="269">
        <f>IFERROR(IF(-SUM(AB$20:AB259)+AB$15&lt;0.000001,0,IF($C260&gt;='H-32A-WP06 - Debt Service'!Y$24,'H-32A-WP06 - Debt Service'!Y$27/12,0)),"-")</f>
        <v>0</v>
      </c>
      <c r="AC260" s="269">
        <f>IFERROR(IF(-SUM(AC$20:AC259)+AC$15&lt;0.000001,0,IF($C260&gt;='H-32A-WP06 - Debt Service'!Z$24,'H-32A-WP06 - Debt Service'!Z$27/12,0)),"-")</f>
        <v>0</v>
      </c>
      <c r="AD260" s="269">
        <f>IFERROR(IF(-SUM(AD$20:AD259)+AD$15&lt;0.000001,0,IF($C260&gt;='H-32A-WP06 - Debt Service'!AA$24,'H-32A-WP06 - Debt Service'!AA$27/12,0)),"-")</f>
        <v>0</v>
      </c>
      <c r="AE260" s="269">
        <f>IFERROR(IF(-SUM(AE$20:AE259)+AE$15&lt;0.000001,0,IF($C260&gt;='H-32A-WP06 - Debt Service'!AB$24,'H-32A-WP06 - Debt Service'!AB$27/12,0)),"-")</f>
        <v>0</v>
      </c>
      <c r="AF260" s="269">
        <f>IFERROR(IF(-SUM(AF$20:AF259)+AF$15&lt;0.000001,0,IF($C260&gt;='H-32A-WP06 - Debt Service'!AC$24,'H-32A-WP06 - Debt Service'!AC$27/12,0)),"-")</f>
        <v>0</v>
      </c>
      <c r="AG260" s="269">
        <f>IFERROR(IF(-SUM(AG$20:AG259)+AG$15&lt;0.000001,0,IF($C260&gt;='H-32A-WP06 - Debt Service'!AD$24,'H-32A-WP06 - Debt Service'!AD$27/12,0)),"-")</f>
        <v>0</v>
      </c>
      <c r="AH260" s="269">
        <f>IFERROR(IF(-SUM(AH$20:AH259)+AH$15&lt;0.000001,0,IF($C260&gt;='H-32A-WP06 - Debt Service'!AE$24,'H-32A-WP06 - Debt Service'!AE$27/12,0)),"-")</f>
        <v>0</v>
      </c>
      <c r="AI260" s="269">
        <f>IFERROR(IF(-SUM(AI$20:AI259)+AI$15&lt;0.000001,0,IF($C260&gt;='H-32A-WP06 - Debt Service'!AF$24,'H-32A-WP06 - Debt Service'!AF$27/12,0)),"-")</f>
        <v>0</v>
      </c>
      <c r="AJ260" s="269">
        <f>IFERROR(IF(-SUM(AJ$20:AJ259)+AJ$15&lt;0.000001,0,IF($C260&gt;='H-32A-WP06 - Debt Service'!AG$24,'H-32A-WP06 - Debt Service'!AG$27/12,0)),"-")</f>
        <v>0</v>
      </c>
    </row>
    <row r="261" spans="2:36" hidden="1">
      <c r="B261" s="260">
        <f t="shared" si="16"/>
        <v>2043</v>
      </c>
      <c r="C261" s="281">
        <f t="shared" si="18"/>
        <v>52263</v>
      </c>
      <c r="D261" s="281"/>
      <c r="E261" s="269">
        <f>IFERROR(IF(-SUM(E$20:E260)+E$15&lt;0.000001,0,IF($C261&gt;='H-32A-WP06 - Debt Service'!C$24,'H-32A-WP06 - Debt Service'!C$27/12,0)),"-")</f>
        <v>0</v>
      </c>
      <c r="F261" s="269">
        <f>IFERROR(IF(-SUM(F$20:F260)+F$15&lt;0.000001,0,IF($C261&gt;='H-32A-WP06 - Debt Service'!D$24,'H-32A-WP06 - Debt Service'!D$27/12,0)),"-")</f>
        <v>0</v>
      </c>
      <c r="G261" s="269">
        <f>IFERROR(IF(-SUM(G$20:G260)+G$15&lt;0.000001,0,IF($C261&gt;='H-32A-WP06 - Debt Service'!E$24,'H-32A-WP06 - Debt Service'!E$27/12,0)),"-")</f>
        <v>0</v>
      </c>
      <c r="H261" s="269">
        <f>IFERROR(IF(-SUM(H$20:H260)+H$15&lt;0.000001,0,IF($C261&gt;='H-32A-WP06 - Debt Service'!F$24,'H-32A-WP06 - Debt Service'!F$27/12,0)),"-")</f>
        <v>0</v>
      </c>
      <c r="I261" s="269">
        <f>IFERROR(IF(-SUM(I$20:I260)+I$15&lt;0.000001,0,IF($C261&gt;='H-32A-WP06 - Debt Service'!G$24,'H-32A-WP06 - Debt Service'!#REF!/12,0)),"-")</f>
        <v>0</v>
      </c>
      <c r="J261" s="269">
        <f>IFERROR(IF(-SUM(J$20:J260)+J$15&lt;0.000001,0,IF($C261&gt;='H-32A-WP06 - Debt Service'!H$24,'H-32A-WP06 - Debt Service'!H$27/12,0)),"-")</f>
        <v>0</v>
      </c>
      <c r="K261" s="269">
        <f>IFERROR(IF(-SUM(K$20:K260)+K$15&lt;0.000001,0,IF($C261&gt;='H-32A-WP06 - Debt Service'!I$24,'H-32A-WP06 - Debt Service'!I$27/12,0)),"-")</f>
        <v>0</v>
      </c>
      <c r="L261" s="269">
        <f>IFERROR(IF(-SUM(L$20:L260)+L$15&lt;0.000001,0,IF($C261&gt;='H-32A-WP06 - Debt Service'!J$24,'H-32A-WP06 - Debt Service'!J$27/12,0)),"-")</f>
        <v>0</v>
      </c>
      <c r="M261" s="269">
        <f>IFERROR(IF(-SUM(M$20:M260)+M$15&lt;0.000001,0,IF($C261&gt;='H-32A-WP06 - Debt Service'!L$24,'H-32A-WP06 - Debt Service'!L$27/12,0)),"-")</f>
        <v>0</v>
      </c>
      <c r="N261" s="269">
        <v>0</v>
      </c>
      <c r="O261" s="269">
        <v>0</v>
      </c>
      <c r="P261" s="269">
        <v>0</v>
      </c>
      <c r="Q261" s="269">
        <f>IFERROR(IF(-SUM(Q$20:Q260)+Q$15&lt;0.000001,0,IF($C261&gt;='H-32A-WP06 - Debt Service'!#REF!,'H-32A-WP06 - Debt Service'!#REF!/12,0)),"-")</f>
        <v>0</v>
      </c>
      <c r="R261" s="269"/>
      <c r="S261" s="269"/>
      <c r="T261" s="269"/>
      <c r="U261" s="269"/>
      <c r="V261" s="269"/>
      <c r="X261" s="260">
        <f t="shared" si="17"/>
        <v>2043</v>
      </c>
      <c r="Y261" s="281">
        <f t="shared" si="19"/>
        <v>52263</v>
      </c>
      <c r="Z261" s="281"/>
      <c r="AA261" s="269">
        <f>IFERROR(IF(-SUM(AA$20:AA260)+AA$15&lt;0.000001,0,IF($C261&gt;='H-32A-WP06 - Debt Service'!X$24,'H-32A-WP06 - Debt Service'!X$27/12,0)),"-")</f>
        <v>0</v>
      </c>
      <c r="AB261" s="269">
        <f>IFERROR(IF(-SUM(AB$20:AB260)+AB$15&lt;0.000001,0,IF($C261&gt;='H-32A-WP06 - Debt Service'!Y$24,'H-32A-WP06 - Debt Service'!Y$27/12,0)),"-")</f>
        <v>0</v>
      </c>
      <c r="AC261" s="269">
        <f>IFERROR(IF(-SUM(AC$20:AC260)+AC$15&lt;0.000001,0,IF($C261&gt;='H-32A-WP06 - Debt Service'!Z$24,'H-32A-WP06 - Debt Service'!Z$27/12,0)),"-")</f>
        <v>0</v>
      </c>
      <c r="AD261" s="269">
        <f>IFERROR(IF(-SUM(AD$20:AD260)+AD$15&lt;0.000001,0,IF($C261&gt;='H-32A-WP06 - Debt Service'!AA$24,'H-32A-WP06 - Debt Service'!AA$27/12,0)),"-")</f>
        <v>0</v>
      </c>
      <c r="AE261" s="269">
        <f>IFERROR(IF(-SUM(AE$20:AE260)+AE$15&lt;0.000001,0,IF($C261&gt;='H-32A-WP06 - Debt Service'!AB$24,'H-32A-WP06 - Debt Service'!AB$27/12,0)),"-")</f>
        <v>0</v>
      </c>
      <c r="AF261" s="269">
        <f>IFERROR(IF(-SUM(AF$20:AF260)+AF$15&lt;0.000001,0,IF($C261&gt;='H-32A-WP06 - Debt Service'!AC$24,'H-32A-WP06 - Debt Service'!AC$27/12,0)),"-")</f>
        <v>0</v>
      </c>
      <c r="AG261" s="269">
        <f>IFERROR(IF(-SUM(AG$20:AG260)+AG$15&lt;0.000001,0,IF($C261&gt;='H-32A-WP06 - Debt Service'!AD$24,'H-32A-WP06 - Debt Service'!AD$27/12,0)),"-")</f>
        <v>0</v>
      </c>
      <c r="AH261" s="269">
        <f>IFERROR(IF(-SUM(AH$20:AH260)+AH$15&lt;0.000001,0,IF($C261&gt;='H-32A-WP06 - Debt Service'!AE$24,'H-32A-WP06 - Debt Service'!AE$27/12,0)),"-")</f>
        <v>0</v>
      </c>
      <c r="AI261" s="269">
        <f>IFERROR(IF(-SUM(AI$20:AI260)+AI$15&lt;0.000001,0,IF($C261&gt;='H-32A-WP06 - Debt Service'!AF$24,'H-32A-WP06 - Debt Service'!AF$27/12,0)),"-")</f>
        <v>0</v>
      </c>
      <c r="AJ261" s="269">
        <f>IFERROR(IF(-SUM(AJ$20:AJ260)+AJ$15&lt;0.000001,0,IF($C261&gt;='H-32A-WP06 - Debt Service'!AG$24,'H-32A-WP06 - Debt Service'!AG$27/12,0)),"-")</f>
        <v>0</v>
      </c>
    </row>
    <row r="262" spans="2:36" hidden="1">
      <c r="B262" s="260">
        <f t="shared" si="16"/>
        <v>2043</v>
      </c>
      <c r="C262" s="281">
        <f t="shared" si="18"/>
        <v>52291</v>
      </c>
      <c r="D262" s="281"/>
      <c r="E262" s="269">
        <f>IFERROR(IF(-SUM(E$20:E261)+E$15&lt;0.000001,0,IF($C262&gt;='H-32A-WP06 - Debt Service'!C$24,'H-32A-WP06 - Debt Service'!C$27/12,0)),"-")</f>
        <v>0</v>
      </c>
      <c r="F262" s="269">
        <f>IFERROR(IF(-SUM(F$20:F261)+F$15&lt;0.000001,0,IF($C262&gt;='H-32A-WP06 - Debt Service'!D$24,'H-32A-WP06 - Debt Service'!D$27/12,0)),"-")</f>
        <v>0</v>
      </c>
      <c r="G262" s="269">
        <f>IFERROR(IF(-SUM(G$20:G261)+G$15&lt;0.000001,0,IF($C262&gt;='H-32A-WP06 - Debt Service'!E$24,'H-32A-WP06 - Debt Service'!E$27/12,0)),"-")</f>
        <v>0</v>
      </c>
      <c r="H262" s="269">
        <f>IFERROR(IF(-SUM(H$20:H261)+H$15&lt;0.000001,0,IF($C262&gt;='H-32A-WP06 - Debt Service'!F$24,'H-32A-WP06 - Debt Service'!F$27/12,0)),"-")</f>
        <v>0</v>
      </c>
      <c r="I262" s="269">
        <f>IFERROR(IF(-SUM(I$20:I261)+I$15&lt;0.000001,0,IF($C262&gt;='H-32A-WP06 - Debt Service'!G$24,'H-32A-WP06 - Debt Service'!#REF!/12,0)),"-")</f>
        <v>0</v>
      </c>
      <c r="J262" s="269">
        <f>IFERROR(IF(-SUM(J$20:J261)+J$15&lt;0.000001,0,IF($C262&gt;='H-32A-WP06 - Debt Service'!H$24,'H-32A-WP06 - Debt Service'!H$27/12,0)),"-")</f>
        <v>0</v>
      </c>
      <c r="K262" s="269">
        <f>IFERROR(IF(-SUM(K$20:K261)+K$15&lt;0.000001,0,IF($C262&gt;='H-32A-WP06 - Debt Service'!I$24,'H-32A-WP06 - Debt Service'!I$27/12,0)),"-")</f>
        <v>0</v>
      </c>
      <c r="L262" s="269">
        <f>IFERROR(IF(-SUM(L$20:L261)+L$15&lt;0.000001,0,IF($C262&gt;='H-32A-WP06 - Debt Service'!J$24,'H-32A-WP06 - Debt Service'!J$27/12,0)),"-")</f>
        <v>0</v>
      </c>
      <c r="M262" s="269">
        <f>IFERROR(IF(-SUM(M$20:M261)+M$15&lt;0.000001,0,IF($C262&gt;='H-32A-WP06 - Debt Service'!L$24,'H-32A-WP06 - Debt Service'!L$27/12,0)),"-")</f>
        <v>0</v>
      </c>
      <c r="N262" s="269">
        <v>0</v>
      </c>
      <c r="O262" s="269">
        <v>0</v>
      </c>
      <c r="P262" s="269">
        <v>0</v>
      </c>
      <c r="Q262" s="269">
        <f>IFERROR(IF(-SUM(Q$20:Q261)+Q$15&lt;0.000001,0,IF($C262&gt;='H-32A-WP06 - Debt Service'!#REF!,'H-32A-WP06 - Debt Service'!#REF!/12,0)),"-")</f>
        <v>0</v>
      </c>
      <c r="R262" s="269"/>
      <c r="S262" s="269"/>
      <c r="T262" s="269"/>
      <c r="U262" s="269"/>
      <c r="V262" s="269"/>
      <c r="X262" s="260">
        <f t="shared" si="17"/>
        <v>2043</v>
      </c>
      <c r="Y262" s="281">
        <f t="shared" si="19"/>
        <v>52291</v>
      </c>
      <c r="Z262" s="281"/>
      <c r="AA262" s="269">
        <f>IFERROR(IF(-SUM(AA$20:AA261)+AA$15&lt;0.000001,0,IF($C262&gt;='H-32A-WP06 - Debt Service'!X$24,'H-32A-WP06 - Debt Service'!X$27/12,0)),"-")</f>
        <v>0</v>
      </c>
      <c r="AB262" s="269">
        <f>IFERROR(IF(-SUM(AB$20:AB261)+AB$15&lt;0.000001,0,IF($C262&gt;='H-32A-WP06 - Debt Service'!Y$24,'H-32A-WP06 - Debt Service'!Y$27/12,0)),"-")</f>
        <v>0</v>
      </c>
      <c r="AC262" s="269">
        <f>IFERROR(IF(-SUM(AC$20:AC261)+AC$15&lt;0.000001,0,IF($C262&gt;='H-32A-WP06 - Debt Service'!Z$24,'H-32A-WP06 - Debt Service'!Z$27/12,0)),"-")</f>
        <v>0</v>
      </c>
      <c r="AD262" s="269">
        <f>IFERROR(IF(-SUM(AD$20:AD261)+AD$15&lt;0.000001,0,IF($C262&gt;='H-32A-WP06 - Debt Service'!AA$24,'H-32A-WP06 - Debt Service'!AA$27/12,0)),"-")</f>
        <v>0</v>
      </c>
      <c r="AE262" s="269">
        <f>IFERROR(IF(-SUM(AE$20:AE261)+AE$15&lt;0.000001,0,IF($C262&gt;='H-32A-WP06 - Debt Service'!AB$24,'H-32A-WP06 - Debt Service'!AB$27/12,0)),"-")</f>
        <v>0</v>
      </c>
      <c r="AF262" s="269">
        <f>IFERROR(IF(-SUM(AF$20:AF261)+AF$15&lt;0.000001,0,IF($C262&gt;='H-32A-WP06 - Debt Service'!AC$24,'H-32A-WP06 - Debt Service'!AC$27/12,0)),"-")</f>
        <v>0</v>
      </c>
      <c r="AG262" s="269">
        <f>IFERROR(IF(-SUM(AG$20:AG261)+AG$15&lt;0.000001,0,IF($C262&gt;='H-32A-WP06 - Debt Service'!AD$24,'H-32A-WP06 - Debt Service'!AD$27/12,0)),"-")</f>
        <v>0</v>
      </c>
      <c r="AH262" s="269">
        <f>IFERROR(IF(-SUM(AH$20:AH261)+AH$15&lt;0.000001,0,IF($C262&gt;='H-32A-WP06 - Debt Service'!AE$24,'H-32A-WP06 - Debt Service'!AE$27/12,0)),"-")</f>
        <v>0</v>
      </c>
      <c r="AI262" s="269">
        <f>IFERROR(IF(-SUM(AI$20:AI261)+AI$15&lt;0.000001,0,IF($C262&gt;='H-32A-WP06 - Debt Service'!AF$24,'H-32A-WP06 - Debt Service'!AF$27/12,0)),"-")</f>
        <v>0</v>
      </c>
      <c r="AJ262" s="269">
        <f>IFERROR(IF(-SUM(AJ$20:AJ261)+AJ$15&lt;0.000001,0,IF($C262&gt;='H-32A-WP06 - Debt Service'!AG$24,'H-32A-WP06 - Debt Service'!AG$27/12,0)),"-")</f>
        <v>0</v>
      </c>
    </row>
    <row r="263" spans="2:36" hidden="1">
      <c r="B263" s="260">
        <f t="shared" si="16"/>
        <v>2043</v>
      </c>
      <c r="C263" s="281">
        <f t="shared" si="18"/>
        <v>52322</v>
      </c>
      <c r="D263" s="281"/>
      <c r="E263" s="269">
        <f>IFERROR(IF(-SUM(E$20:E262)+E$15&lt;0.000001,0,IF($C263&gt;='H-32A-WP06 - Debt Service'!C$24,'H-32A-WP06 - Debt Service'!C$27/12,0)),"-")</f>
        <v>0</v>
      </c>
      <c r="F263" s="269">
        <f>IFERROR(IF(-SUM(F$20:F262)+F$15&lt;0.000001,0,IF($C263&gt;='H-32A-WP06 - Debt Service'!D$24,'H-32A-WP06 - Debt Service'!D$27/12,0)),"-")</f>
        <v>0</v>
      </c>
      <c r="G263" s="269">
        <f>IFERROR(IF(-SUM(G$20:G262)+G$15&lt;0.000001,0,IF($C263&gt;='H-32A-WP06 - Debt Service'!E$24,'H-32A-WP06 - Debt Service'!E$27/12,0)),"-")</f>
        <v>0</v>
      </c>
      <c r="H263" s="269">
        <f>IFERROR(IF(-SUM(H$20:H262)+H$15&lt;0.000001,0,IF($C263&gt;='H-32A-WP06 - Debt Service'!F$24,'H-32A-WP06 - Debt Service'!F$27/12,0)),"-")</f>
        <v>0</v>
      </c>
      <c r="I263" s="269">
        <f>IFERROR(IF(-SUM(I$20:I262)+I$15&lt;0.000001,0,IF($C263&gt;='H-32A-WP06 - Debt Service'!G$24,'H-32A-WP06 - Debt Service'!#REF!/12,0)),"-")</f>
        <v>0</v>
      </c>
      <c r="J263" s="269">
        <f>IFERROR(IF(-SUM(J$20:J262)+J$15&lt;0.000001,0,IF($C263&gt;='H-32A-WP06 - Debt Service'!H$24,'H-32A-WP06 - Debt Service'!H$27/12,0)),"-")</f>
        <v>0</v>
      </c>
      <c r="K263" s="269">
        <f>IFERROR(IF(-SUM(K$20:K262)+K$15&lt;0.000001,0,IF($C263&gt;='H-32A-WP06 - Debt Service'!I$24,'H-32A-WP06 - Debt Service'!I$27/12,0)),"-")</f>
        <v>0</v>
      </c>
      <c r="L263" s="269">
        <f>IFERROR(IF(-SUM(L$20:L262)+L$15&lt;0.000001,0,IF($C263&gt;='H-32A-WP06 - Debt Service'!J$24,'H-32A-WP06 - Debt Service'!J$27/12,0)),"-")</f>
        <v>0</v>
      </c>
      <c r="M263" s="269">
        <f>IFERROR(IF(-SUM(M$20:M262)+M$15&lt;0.000001,0,IF($C263&gt;='H-32A-WP06 - Debt Service'!L$24,'H-32A-WP06 - Debt Service'!L$27/12,0)),"-")</f>
        <v>0</v>
      </c>
      <c r="N263" s="269">
        <v>0</v>
      </c>
      <c r="O263" s="269">
        <v>0</v>
      </c>
      <c r="P263" s="269">
        <v>0</v>
      </c>
      <c r="Q263" s="269">
        <f>IFERROR(IF(-SUM(Q$20:Q262)+Q$15&lt;0.000001,0,IF($C263&gt;='H-32A-WP06 - Debt Service'!#REF!,'H-32A-WP06 - Debt Service'!#REF!/12,0)),"-")</f>
        <v>0</v>
      </c>
      <c r="R263" s="269"/>
      <c r="S263" s="269"/>
      <c r="T263" s="269"/>
      <c r="U263" s="269"/>
      <c r="V263" s="269"/>
      <c r="X263" s="260">
        <f t="shared" si="17"/>
        <v>2043</v>
      </c>
      <c r="Y263" s="281">
        <f t="shared" si="19"/>
        <v>52322</v>
      </c>
      <c r="Z263" s="281"/>
      <c r="AA263" s="269">
        <f>IFERROR(IF(-SUM(AA$20:AA262)+AA$15&lt;0.000001,0,IF($C263&gt;='H-32A-WP06 - Debt Service'!X$24,'H-32A-WP06 - Debt Service'!X$27/12,0)),"-")</f>
        <v>0</v>
      </c>
      <c r="AB263" s="269">
        <f>IFERROR(IF(-SUM(AB$20:AB262)+AB$15&lt;0.000001,0,IF($C263&gt;='H-32A-WP06 - Debt Service'!Y$24,'H-32A-WP06 - Debt Service'!Y$27/12,0)),"-")</f>
        <v>0</v>
      </c>
      <c r="AC263" s="269">
        <f>IFERROR(IF(-SUM(AC$20:AC262)+AC$15&lt;0.000001,0,IF($C263&gt;='H-32A-WP06 - Debt Service'!Z$24,'H-32A-WP06 - Debt Service'!Z$27/12,0)),"-")</f>
        <v>0</v>
      </c>
      <c r="AD263" s="269">
        <f>IFERROR(IF(-SUM(AD$20:AD262)+AD$15&lt;0.000001,0,IF($C263&gt;='H-32A-WP06 - Debt Service'!AA$24,'H-32A-WP06 - Debt Service'!AA$27/12,0)),"-")</f>
        <v>0</v>
      </c>
      <c r="AE263" s="269">
        <f>IFERROR(IF(-SUM(AE$20:AE262)+AE$15&lt;0.000001,0,IF($C263&gt;='H-32A-WP06 - Debt Service'!AB$24,'H-32A-WP06 - Debt Service'!AB$27/12,0)),"-")</f>
        <v>0</v>
      </c>
      <c r="AF263" s="269">
        <f>IFERROR(IF(-SUM(AF$20:AF262)+AF$15&lt;0.000001,0,IF($C263&gt;='H-32A-WP06 - Debt Service'!AC$24,'H-32A-WP06 - Debt Service'!AC$27/12,0)),"-")</f>
        <v>0</v>
      </c>
      <c r="AG263" s="269">
        <f>IFERROR(IF(-SUM(AG$20:AG262)+AG$15&lt;0.000001,0,IF($C263&gt;='H-32A-WP06 - Debt Service'!AD$24,'H-32A-WP06 - Debt Service'!AD$27/12,0)),"-")</f>
        <v>0</v>
      </c>
      <c r="AH263" s="269">
        <f>IFERROR(IF(-SUM(AH$20:AH262)+AH$15&lt;0.000001,0,IF($C263&gt;='H-32A-WP06 - Debt Service'!AE$24,'H-32A-WP06 - Debt Service'!AE$27/12,0)),"-")</f>
        <v>0</v>
      </c>
      <c r="AI263" s="269">
        <f>IFERROR(IF(-SUM(AI$20:AI262)+AI$15&lt;0.000001,0,IF($C263&gt;='H-32A-WP06 - Debt Service'!AF$24,'H-32A-WP06 - Debt Service'!AF$27/12,0)),"-")</f>
        <v>0</v>
      </c>
      <c r="AJ263" s="269">
        <f>IFERROR(IF(-SUM(AJ$20:AJ262)+AJ$15&lt;0.000001,0,IF($C263&gt;='H-32A-WP06 - Debt Service'!AG$24,'H-32A-WP06 - Debt Service'!AG$27/12,0)),"-")</f>
        <v>0</v>
      </c>
    </row>
    <row r="264" spans="2:36" hidden="1">
      <c r="B264" s="260">
        <f t="shared" si="16"/>
        <v>2043</v>
      </c>
      <c r="C264" s="281">
        <f t="shared" si="18"/>
        <v>52352</v>
      </c>
      <c r="D264" s="281"/>
      <c r="E264" s="269">
        <f>IFERROR(IF(-SUM(E$20:E263)+E$15&lt;0.000001,0,IF($C264&gt;='H-32A-WP06 - Debt Service'!C$24,'H-32A-WP06 - Debt Service'!C$27/12,0)),"-")</f>
        <v>0</v>
      </c>
      <c r="F264" s="269">
        <f>IFERROR(IF(-SUM(F$20:F263)+F$15&lt;0.000001,0,IF($C264&gt;='H-32A-WP06 - Debt Service'!D$24,'H-32A-WP06 - Debt Service'!D$27/12,0)),"-")</f>
        <v>0</v>
      </c>
      <c r="G264" s="269">
        <f>IFERROR(IF(-SUM(G$20:G263)+G$15&lt;0.000001,0,IF($C264&gt;='H-32A-WP06 - Debt Service'!E$24,'H-32A-WP06 - Debt Service'!E$27/12,0)),"-")</f>
        <v>0</v>
      </c>
      <c r="H264" s="269">
        <f>IFERROR(IF(-SUM(H$20:H263)+H$15&lt;0.000001,0,IF($C264&gt;='H-32A-WP06 - Debt Service'!F$24,'H-32A-WP06 - Debt Service'!F$27/12,0)),"-")</f>
        <v>0</v>
      </c>
      <c r="I264" s="269">
        <f>IFERROR(IF(-SUM(I$20:I263)+I$15&lt;0.000001,0,IF($C264&gt;='H-32A-WP06 - Debt Service'!G$24,'H-32A-WP06 - Debt Service'!#REF!/12,0)),"-")</f>
        <v>0</v>
      </c>
      <c r="J264" s="269">
        <f>IFERROR(IF(-SUM(J$20:J263)+J$15&lt;0.000001,0,IF($C264&gt;='H-32A-WP06 - Debt Service'!H$24,'H-32A-WP06 - Debt Service'!H$27/12,0)),"-")</f>
        <v>0</v>
      </c>
      <c r="K264" s="269">
        <f>IFERROR(IF(-SUM(K$20:K263)+K$15&lt;0.000001,0,IF($C264&gt;='H-32A-WP06 - Debt Service'!I$24,'H-32A-WP06 - Debt Service'!I$27/12,0)),"-")</f>
        <v>0</v>
      </c>
      <c r="L264" s="269">
        <f>IFERROR(IF(-SUM(L$20:L263)+L$15&lt;0.000001,0,IF($C264&gt;='H-32A-WP06 - Debt Service'!J$24,'H-32A-WP06 - Debt Service'!J$27/12,0)),"-")</f>
        <v>0</v>
      </c>
      <c r="M264" s="269">
        <f>IFERROR(IF(-SUM(M$20:M263)+M$15&lt;0.000001,0,IF($C264&gt;='H-32A-WP06 - Debt Service'!L$24,'H-32A-WP06 - Debt Service'!L$27/12,0)),"-")</f>
        <v>0</v>
      </c>
      <c r="N264" s="269">
        <v>0</v>
      </c>
      <c r="O264" s="269">
        <v>0</v>
      </c>
      <c r="P264" s="269">
        <v>0</v>
      </c>
      <c r="Q264" s="269">
        <f>IFERROR(IF(-SUM(Q$20:Q263)+Q$15&lt;0.000001,0,IF($C264&gt;='H-32A-WP06 - Debt Service'!#REF!,'H-32A-WP06 - Debt Service'!#REF!/12,0)),"-")</f>
        <v>0</v>
      </c>
      <c r="R264" s="269"/>
      <c r="S264" s="269"/>
      <c r="T264" s="269"/>
      <c r="U264" s="269"/>
      <c r="V264" s="269"/>
      <c r="X264" s="260">
        <f t="shared" si="17"/>
        <v>2043</v>
      </c>
      <c r="Y264" s="281">
        <f t="shared" si="19"/>
        <v>52352</v>
      </c>
      <c r="Z264" s="281"/>
      <c r="AA264" s="269">
        <f>IFERROR(IF(-SUM(AA$20:AA263)+AA$15&lt;0.000001,0,IF($C264&gt;='H-32A-WP06 - Debt Service'!X$24,'H-32A-WP06 - Debt Service'!X$27/12,0)),"-")</f>
        <v>0</v>
      </c>
      <c r="AB264" s="269">
        <f>IFERROR(IF(-SUM(AB$20:AB263)+AB$15&lt;0.000001,0,IF($C264&gt;='H-32A-WP06 - Debt Service'!Y$24,'H-32A-WP06 - Debt Service'!Y$27/12,0)),"-")</f>
        <v>0</v>
      </c>
      <c r="AC264" s="269">
        <f>IFERROR(IF(-SUM(AC$20:AC263)+AC$15&lt;0.000001,0,IF($C264&gt;='H-32A-WP06 - Debt Service'!Z$24,'H-32A-WP06 - Debt Service'!Z$27/12,0)),"-")</f>
        <v>0</v>
      </c>
      <c r="AD264" s="269">
        <f>IFERROR(IF(-SUM(AD$20:AD263)+AD$15&lt;0.000001,0,IF($C264&gt;='H-32A-WP06 - Debt Service'!AA$24,'H-32A-WP06 - Debt Service'!AA$27/12,0)),"-")</f>
        <v>0</v>
      </c>
      <c r="AE264" s="269">
        <f>IFERROR(IF(-SUM(AE$20:AE263)+AE$15&lt;0.000001,0,IF($C264&gt;='H-32A-WP06 - Debt Service'!AB$24,'H-32A-WP06 - Debt Service'!AB$27/12,0)),"-")</f>
        <v>0</v>
      </c>
      <c r="AF264" s="269">
        <f>IFERROR(IF(-SUM(AF$20:AF263)+AF$15&lt;0.000001,0,IF($C264&gt;='H-32A-WP06 - Debt Service'!AC$24,'H-32A-WP06 - Debt Service'!AC$27/12,0)),"-")</f>
        <v>0</v>
      </c>
      <c r="AG264" s="269">
        <f>IFERROR(IF(-SUM(AG$20:AG263)+AG$15&lt;0.000001,0,IF($C264&gt;='H-32A-WP06 - Debt Service'!AD$24,'H-32A-WP06 - Debt Service'!AD$27/12,0)),"-")</f>
        <v>0</v>
      </c>
      <c r="AH264" s="269">
        <f>IFERROR(IF(-SUM(AH$20:AH263)+AH$15&lt;0.000001,0,IF($C264&gt;='H-32A-WP06 - Debt Service'!AE$24,'H-32A-WP06 - Debt Service'!AE$27/12,0)),"-")</f>
        <v>0</v>
      </c>
      <c r="AI264" s="269">
        <f>IFERROR(IF(-SUM(AI$20:AI263)+AI$15&lt;0.000001,0,IF($C264&gt;='H-32A-WP06 - Debt Service'!AF$24,'H-32A-WP06 - Debt Service'!AF$27/12,0)),"-")</f>
        <v>0</v>
      </c>
      <c r="AJ264" s="269">
        <f>IFERROR(IF(-SUM(AJ$20:AJ263)+AJ$15&lt;0.000001,0,IF($C264&gt;='H-32A-WP06 - Debt Service'!AG$24,'H-32A-WP06 - Debt Service'!AG$27/12,0)),"-")</f>
        <v>0</v>
      </c>
    </row>
    <row r="265" spans="2:36" hidden="1">
      <c r="B265" s="260">
        <f t="shared" si="16"/>
        <v>2043</v>
      </c>
      <c r="C265" s="281">
        <f t="shared" si="18"/>
        <v>52383</v>
      </c>
      <c r="D265" s="281"/>
      <c r="E265" s="269">
        <f>IFERROR(IF(-SUM(E$20:E264)+E$15&lt;0.000001,0,IF($C265&gt;='H-32A-WP06 - Debt Service'!C$24,'H-32A-WP06 - Debt Service'!C$27/12,0)),"-")</f>
        <v>0</v>
      </c>
      <c r="F265" s="269">
        <f>IFERROR(IF(-SUM(F$20:F264)+F$15&lt;0.000001,0,IF($C265&gt;='H-32A-WP06 - Debt Service'!D$24,'H-32A-WP06 - Debt Service'!D$27/12,0)),"-")</f>
        <v>0</v>
      </c>
      <c r="G265" s="269">
        <f>IFERROR(IF(-SUM(G$20:G264)+G$15&lt;0.000001,0,IF($C265&gt;='H-32A-WP06 - Debt Service'!E$24,'H-32A-WP06 - Debt Service'!E$27/12,0)),"-")</f>
        <v>0</v>
      </c>
      <c r="H265" s="269">
        <f>IFERROR(IF(-SUM(H$20:H264)+H$15&lt;0.000001,0,IF($C265&gt;='H-32A-WP06 - Debt Service'!F$24,'H-32A-WP06 - Debt Service'!F$27/12,0)),"-")</f>
        <v>0</v>
      </c>
      <c r="I265" s="269">
        <f>IFERROR(IF(-SUM(I$20:I264)+I$15&lt;0.000001,0,IF($C265&gt;='H-32A-WP06 - Debt Service'!G$24,'H-32A-WP06 - Debt Service'!#REF!/12,0)),"-")</f>
        <v>0</v>
      </c>
      <c r="J265" s="269">
        <f>IFERROR(IF(-SUM(J$20:J264)+J$15&lt;0.000001,0,IF($C265&gt;='H-32A-WP06 - Debt Service'!H$24,'H-32A-WP06 - Debt Service'!H$27/12,0)),"-")</f>
        <v>0</v>
      </c>
      <c r="K265" s="269">
        <f>IFERROR(IF(-SUM(K$20:K264)+K$15&lt;0.000001,0,IF($C265&gt;='H-32A-WP06 - Debt Service'!I$24,'H-32A-WP06 - Debt Service'!I$27/12,0)),"-")</f>
        <v>0</v>
      </c>
      <c r="L265" s="269">
        <f>IFERROR(IF(-SUM(L$20:L264)+L$15&lt;0.000001,0,IF($C265&gt;='H-32A-WP06 - Debt Service'!J$24,'H-32A-WP06 - Debt Service'!J$27/12,0)),"-")</f>
        <v>0</v>
      </c>
      <c r="M265" s="269">
        <f>IFERROR(IF(-SUM(M$20:M264)+M$15&lt;0.000001,0,IF($C265&gt;='H-32A-WP06 - Debt Service'!L$24,'H-32A-WP06 - Debt Service'!L$27/12,0)),"-")</f>
        <v>0</v>
      </c>
      <c r="N265" s="269">
        <v>0</v>
      </c>
      <c r="O265" s="269">
        <v>0</v>
      </c>
      <c r="P265" s="269">
        <v>0</v>
      </c>
      <c r="Q265" s="269">
        <f>IFERROR(IF(-SUM(Q$20:Q264)+Q$15&lt;0.000001,0,IF($C265&gt;='H-32A-WP06 - Debt Service'!#REF!,'H-32A-WP06 - Debt Service'!#REF!/12,0)),"-")</f>
        <v>0</v>
      </c>
      <c r="R265" s="269"/>
      <c r="S265" s="269"/>
      <c r="T265" s="269"/>
      <c r="U265" s="269"/>
      <c r="V265" s="269"/>
      <c r="X265" s="260">
        <f t="shared" si="17"/>
        <v>2043</v>
      </c>
      <c r="Y265" s="281">
        <f t="shared" si="19"/>
        <v>52383</v>
      </c>
      <c r="Z265" s="281"/>
      <c r="AA265" s="269">
        <f>IFERROR(IF(-SUM(AA$20:AA264)+AA$15&lt;0.000001,0,IF($C265&gt;='H-32A-WP06 - Debt Service'!X$24,'H-32A-WP06 - Debt Service'!X$27/12,0)),"-")</f>
        <v>0</v>
      </c>
      <c r="AB265" s="269">
        <f>IFERROR(IF(-SUM(AB$20:AB264)+AB$15&lt;0.000001,0,IF($C265&gt;='H-32A-WP06 - Debt Service'!Y$24,'H-32A-WP06 - Debt Service'!Y$27/12,0)),"-")</f>
        <v>0</v>
      </c>
      <c r="AC265" s="269">
        <f>IFERROR(IF(-SUM(AC$20:AC264)+AC$15&lt;0.000001,0,IF($C265&gt;='H-32A-WP06 - Debt Service'!Z$24,'H-32A-WP06 - Debt Service'!Z$27/12,0)),"-")</f>
        <v>0</v>
      </c>
      <c r="AD265" s="269">
        <f>IFERROR(IF(-SUM(AD$20:AD264)+AD$15&lt;0.000001,0,IF($C265&gt;='H-32A-WP06 - Debt Service'!AA$24,'H-32A-WP06 - Debt Service'!AA$27/12,0)),"-")</f>
        <v>0</v>
      </c>
      <c r="AE265" s="269">
        <f>IFERROR(IF(-SUM(AE$20:AE264)+AE$15&lt;0.000001,0,IF($C265&gt;='H-32A-WP06 - Debt Service'!AB$24,'H-32A-WP06 - Debt Service'!AB$27/12,0)),"-")</f>
        <v>0</v>
      </c>
      <c r="AF265" s="269">
        <f>IFERROR(IF(-SUM(AF$20:AF264)+AF$15&lt;0.000001,0,IF($C265&gt;='H-32A-WP06 - Debt Service'!AC$24,'H-32A-WP06 - Debt Service'!AC$27/12,0)),"-")</f>
        <v>0</v>
      </c>
      <c r="AG265" s="269">
        <f>IFERROR(IF(-SUM(AG$20:AG264)+AG$15&lt;0.000001,0,IF($C265&gt;='H-32A-WP06 - Debt Service'!AD$24,'H-32A-WP06 - Debt Service'!AD$27/12,0)),"-")</f>
        <v>0</v>
      </c>
      <c r="AH265" s="269">
        <f>IFERROR(IF(-SUM(AH$20:AH264)+AH$15&lt;0.000001,0,IF($C265&gt;='H-32A-WP06 - Debt Service'!AE$24,'H-32A-WP06 - Debt Service'!AE$27/12,0)),"-")</f>
        <v>0</v>
      </c>
      <c r="AI265" s="269">
        <f>IFERROR(IF(-SUM(AI$20:AI264)+AI$15&lt;0.000001,0,IF($C265&gt;='H-32A-WP06 - Debt Service'!AF$24,'H-32A-WP06 - Debt Service'!AF$27/12,0)),"-")</f>
        <v>0</v>
      </c>
      <c r="AJ265" s="269">
        <f>IFERROR(IF(-SUM(AJ$20:AJ264)+AJ$15&lt;0.000001,0,IF($C265&gt;='H-32A-WP06 - Debt Service'!AG$24,'H-32A-WP06 - Debt Service'!AG$27/12,0)),"-")</f>
        <v>0</v>
      </c>
    </row>
    <row r="266" spans="2:36" hidden="1">
      <c r="B266" s="260">
        <f t="shared" si="16"/>
        <v>2043</v>
      </c>
      <c r="C266" s="281">
        <f t="shared" si="18"/>
        <v>52413</v>
      </c>
      <c r="D266" s="281"/>
      <c r="E266" s="269">
        <f>IFERROR(IF(-SUM(E$20:E265)+E$15&lt;0.000001,0,IF($C266&gt;='H-32A-WP06 - Debt Service'!C$24,'H-32A-WP06 - Debt Service'!C$27/12,0)),"-")</f>
        <v>0</v>
      </c>
      <c r="F266" s="269">
        <f>IFERROR(IF(-SUM(F$20:F265)+F$15&lt;0.000001,0,IF($C266&gt;='H-32A-WP06 - Debt Service'!D$24,'H-32A-WP06 - Debt Service'!D$27/12,0)),"-")</f>
        <v>0</v>
      </c>
      <c r="G266" s="269">
        <f>IFERROR(IF(-SUM(G$20:G265)+G$15&lt;0.000001,0,IF($C266&gt;='H-32A-WP06 - Debt Service'!E$24,'H-32A-WP06 - Debt Service'!E$27/12,0)),"-")</f>
        <v>0</v>
      </c>
      <c r="H266" s="269">
        <f>IFERROR(IF(-SUM(H$20:H265)+H$15&lt;0.000001,0,IF($C266&gt;='H-32A-WP06 - Debt Service'!F$24,'H-32A-WP06 - Debt Service'!F$27/12,0)),"-")</f>
        <v>0</v>
      </c>
      <c r="I266" s="269">
        <f>IFERROR(IF(-SUM(I$20:I265)+I$15&lt;0.000001,0,IF($C266&gt;='H-32A-WP06 - Debt Service'!G$24,'H-32A-WP06 - Debt Service'!#REF!/12,0)),"-")</f>
        <v>0</v>
      </c>
      <c r="J266" s="269">
        <f>IFERROR(IF(-SUM(J$20:J265)+J$15&lt;0.000001,0,IF($C266&gt;='H-32A-WP06 - Debt Service'!H$24,'H-32A-WP06 - Debt Service'!H$27/12,0)),"-")</f>
        <v>0</v>
      </c>
      <c r="K266" s="269">
        <f>IFERROR(IF(-SUM(K$20:K265)+K$15&lt;0.000001,0,IF($C266&gt;='H-32A-WP06 - Debt Service'!I$24,'H-32A-WP06 - Debt Service'!I$27/12,0)),"-")</f>
        <v>0</v>
      </c>
      <c r="L266" s="269">
        <f>IFERROR(IF(-SUM(L$20:L265)+L$15&lt;0.000001,0,IF($C266&gt;='H-32A-WP06 - Debt Service'!J$24,'H-32A-WP06 - Debt Service'!J$27/12,0)),"-")</f>
        <v>0</v>
      </c>
      <c r="M266" s="269">
        <f>IFERROR(IF(-SUM(M$20:M265)+M$15&lt;0.000001,0,IF($C266&gt;='H-32A-WP06 - Debt Service'!L$24,'H-32A-WP06 - Debt Service'!L$27/12,0)),"-")</f>
        <v>0</v>
      </c>
      <c r="N266" s="269">
        <v>0</v>
      </c>
      <c r="O266" s="269">
        <v>0</v>
      </c>
      <c r="P266" s="269">
        <v>0</v>
      </c>
      <c r="Q266" s="269">
        <f>IFERROR(IF(-SUM(Q$20:Q265)+Q$15&lt;0.000001,0,IF($C266&gt;='H-32A-WP06 - Debt Service'!#REF!,'H-32A-WP06 - Debt Service'!#REF!/12,0)),"-")</f>
        <v>0</v>
      </c>
      <c r="R266" s="269"/>
      <c r="S266" s="269"/>
      <c r="T266" s="269"/>
      <c r="U266" s="269"/>
      <c r="V266" s="269"/>
      <c r="X266" s="260">
        <f t="shared" si="17"/>
        <v>2043</v>
      </c>
      <c r="Y266" s="281">
        <f t="shared" si="19"/>
        <v>52413</v>
      </c>
      <c r="Z266" s="281"/>
      <c r="AA266" s="269">
        <f>IFERROR(IF(-SUM(AA$20:AA265)+AA$15&lt;0.000001,0,IF($C266&gt;='H-32A-WP06 - Debt Service'!X$24,'H-32A-WP06 - Debt Service'!X$27/12,0)),"-")</f>
        <v>0</v>
      </c>
      <c r="AB266" s="269">
        <f>IFERROR(IF(-SUM(AB$20:AB265)+AB$15&lt;0.000001,0,IF($C266&gt;='H-32A-WP06 - Debt Service'!Y$24,'H-32A-WP06 - Debt Service'!Y$27/12,0)),"-")</f>
        <v>0</v>
      </c>
      <c r="AC266" s="269">
        <f>IFERROR(IF(-SUM(AC$20:AC265)+AC$15&lt;0.000001,0,IF($C266&gt;='H-32A-WP06 - Debt Service'!Z$24,'H-32A-WP06 - Debt Service'!Z$27/12,0)),"-")</f>
        <v>0</v>
      </c>
      <c r="AD266" s="269">
        <f>IFERROR(IF(-SUM(AD$20:AD265)+AD$15&lt;0.000001,0,IF($C266&gt;='H-32A-WP06 - Debt Service'!AA$24,'H-32A-WP06 - Debt Service'!AA$27/12,0)),"-")</f>
        <v>0</v>
      </c>
      <c r="AE266" s="269">
        <f>IFERROR(IF(-SUM(AE$20:AE265)+AE$15&lt;0.000001,0,IF($C266&gt;='H-32A-WP06 - Debt Service'!AB$24,'H-32A-WP06 - Debt Service'!AB$27/12,0)),"-")</f>
        <v>0</v>
      </c>
      <c r="AF266" s="269">
        <f>IFERROR(IF(-SUM(AF$20:AF265)+AF$15&lt;0.000001,0,IF($C266&gt;='H-32A-WP06 - Debt Service'!AC$24,'H-32A-WP06 - Debt Service'!AC$27/12,0)),"-")</f>
        <v>0</v>
      </c>
      <c r="AG266" s="269">
        <f>IFERROR(IF(-SUM(AG$20:AG265)+AG$15&lt;0.000001,0,IF($C266&gt;='H-32A-WP06 - Debt Service'!AD$24,'H-32A-WP06 - Debt Service'!AD$27/12,0)),"-")</f>
        <v>0</v>
      </c>
      <c r="AH266" s="269">
        <f>IFERROR(IF(-SUM(AH$20:AH265)+AH$15&lt;0.000001,0,IF($C266&gt;='H-32A-WP06 - Debt Service'!AE$24,'H-32A-WP06 - Debt Service'!AE$27/12,0)),"-")</f>
        <v>0</v>
      </c>
      <c r="AI266" s="269">
        <f>IFERROR(IF(-SUM(AI$20:AI265)+AI$15&lt;0.000001,0,IF($C266&gt;='H-32A-WP06 - Debt Service'!AF$24,'H-32A-WP06 - Debt Service'!AF$27/12,0)),"-")</f>
        <v>0</v>
      </c>
      <c r="AJ266" s="269">
        <f>IFERROR(IF(-SUM(AJ$20:AJ265)+AJ$15&lt;0.000001,0,IF($C266&gt;='H-32A-WP06 - Debt Service'!AG$24,'H-32A-WP06 - Debt Service'!AG$27/12,0)),"-")</f>
        <v>0</v>
      </c>
    </row>
    <row r="267" spans="2:36" hidden="1">
      <c r="B267" s="260">
        <f t="shared" si="16"/>
        <v>2043</v>
      </c>
      <c r="C267" s="281">
        <f t="shared" si="18"/>
        <v>52444</v>
      </c>
      <c r="D267" s="281"/>
      <c r="E267" s="269">
        <f>IFERROR(IF(-SUM(E$20:E266)+E$15&lt;0.000001,0,IF($C267&gt;='H-32A-WP06 - Debt Service'!C$24,'H-32A-WP06 - Debt Service'!C$27/12,0)),"-")</f>
        <v>0</v>
      </c>
      <c r="F267" s="269">
        <f>IFERROR(IF(-SUM(F$20:F266)+F$15&lt;0.000001,0,IF($C267&gt;='H-32A-WP06 - Debt Service'!D$24,'H-32A-WP06 - Debt Service'!D$27/12,0)),"-")</f>
        <v>0</v>
      </c>
      <c r="G267" s="269">
        <f>IFERROR(IF(-SUM(G$20:G266)+G$15&lt;0.000001,0,IF($C267&gt;='H-32A-WP06 - Debt Service'!E$24,'H-32A-WP06 - Debt Service'!E$27/12,0)),"-")</f>
        <v>0</v>
      </c>
      <c r="H267" s="269">
        <f>IFERROR(IF(-SUM(H$20:H266)+H$15&lt;0.000001,0,IF($C267&gt;='H-32A-WP06 - Debt Service'!F$24,'H-32A-WP06 - Debt Service'!F$27/12,0)),"-")</f>
        <v>0</v>
      </c>
      <c r="I267" s="269">
        <f>IFERROR(IF(-SUM(I$20:I266)+I$15&lt;0.000001,0,IF($C267&gt;='H-32A-WP06 - Debt Service'!G$24,'H-32A-WP06 - Debt Service'!#REF!/12,0)),"-")</f>
        <v>0</v>
      </c>
      <c r="J267" s="269">
        <f>IFERROR(IF(-SUM(J$20:J266)+J$15&lt;0.000001,0,IF($C267&gt;='H-32A-WP06 - Debt Service'!H$24,'H-32A-WP06 - Debt Service'!H$27/12,0)),"-")</f>
        <v>0</v>
      </c>
      <c r="K267" s="269">
        <f>IFERROR(IF(-SUM(K$20:K266)+K$15&lt;0.000001,0,IF($C267&gt;='H-32A-WP06 - Debt Service'!I$24,'H-32A-WP06 - Debt Service'!I$27/12,0)),"-")</f>
        <v>0</v>
      </c>
      <c r="L267" s="269">
        <f>IFERROR(IF(-SUM(L$20:L266)+L$15&lt;0.000001,0,IF($C267&gt;='H-32A-WP06 - Debt Service'!J$24,'H-32A-WP06 - Debt Service'!J$27/12,0)),"-")</f>
        <v>0</v>
      </c>
      <c r="M267" s="269">
        <f>IFERROR(IF(-SUM(M$20:M266)+M$15&lt;0.000001,0,IF($C267&gt;='H-32A-WP06 - Debt Service'!L$24,'H-32A-WP06 - Debt Service'!L$27/12,0)),"-")</f>
        <v>0</v>
      </c>
      <c r="N267" s="269">
        <v>0</v>
      </c>
      <c r="O267" s="269">
        <v>0</v>
      </c>
      <c r="P267" s="269">
        <v>0</v>
      </c>
      <c r="Q267" s="269">
        <f>IFERROR(IF(-SUM(Q$20:Q266)+Q$15&lt;0.000001,0,IF($C267&gt;='H-32A-WP06 - Debt Service'!#REF!,'H-32A-WP06 - Debt Service'!#REF!/12,0)),"-")</f>
        <v>0</v>
      </c>
      <c r="R267" s="269"/>
      <c r="S267" s="269"/>
      <c r="T267" s="269"/>
      <c r="U267" s="269"/>
      <c r="V267" s="269"/>
      <c r="X267" s="260">
        <f t="shared" si="17"/>
        <v>2043</v>
      </c>
      <c r="Y267" s="281">
        <f t="shared" si="19"/>
        <v>52444</v>
      </c>
      <c r="Z267" s="281"/>
      <c r="AA267" s="269">
        <f>IFERROR(IF(-SUM(AA$20:AA266)+AA$15&lt;0.000001,0,IF($C267&gt;='H-32A-WP06 - Debt Service'!X$24,'H-32A-WP06 - Debt Service'!X$27/12,0)),"-")</f>
        <v>0</v>
      </c>
      <c r="AB267" s="269">
        <f>IFERROR(IF(-SUM(AB$20:AB266)+AB$15&lt;0.000001,0,IF($C267&gt;='H-32A-WP06 - Debt Service'!Y$24,'H-32A-WP06 - Debt Service'!Y$27/12,0)),"-")</f>
        <v>0</v>
      </c>
      <c r="AC267" s="269">
        <f>IFERROR(IF(-SUM(AC$20:AC266)+AC$15&lt;0.000001,0,IF($C267&gt;='H-32A-WP06 - Debt Service'!Z$24,'H-32A-WP06 - Debt Service'!Z$27/12,0)),"-")</f>
        <v>0</v>
      </c>
      <c r="AD267" s="269">
        <f>IFERROR(IF(-SUM(AD$20:AD266)+AD$15&lt;0.000001,0,IF($C267&gt;='H-32A-WP06 - Debt Service'!AA$24,'H-32A-WP06 - Debt Service'!AA$27/12,0)),"-")</f>
        <v>0</v>
      </c>
      <c r="AE267" s="269">
        <f>IFERROR(IF(-SUM(AE$20:AE266)+AE$15&lt;0.000001,0,IF($C267&gt;='H-32A-WP06 - Debt Service'!AB$24,'H-32A-WP06 - Debt Service'!AB$27/12,0)),"-")</f>
        <v>0</v>
      </c>
      <c r="AF267" s="269">
        <f>IFERROR(IF(-SUM(AF$20:AF266)+AF$15&lt;0.000001,0,IF($C267&gt;='H-32A-WP06 - Debt Service'!AC$24,'H-32A-WP06 - Debt Service'!AC$27/12,0)),"-")</f>
        <v>0</v>
      </c>
      <c r="AG267" s="269">
        <f>IFERROR(IF(-SUM(AG$20:AG266)+AG$15&lt;0.000001,0,IF($C267&gt;='H-32A-WP06 - Debt Service'!AD$24,'H-32A-WP06 - Debt Service'!AD$27/12,0)),"-")</f>
        <v>0</v>
      </c>
      <c r="AH267" s="269">
        <f>IFERROR(IF(-SUM(AH$20:AH266)+AH$15&lt;0.000001,0,IF($C267&gt;='H-32A-WP06 - Debt Service'!AE$24,'H-32A-WP06 - Debt Service'!AE$27/12,0)),"-")</f>
        <v>0</v>
      </c>
      <c r="AI267" s="269">
        <f>IFERROR(IF(-SUM(AI$20:AI266)+AI$15&lt;0.000001,0,IF($C267&gt;='H-32A-WP06 - Debt Service'!AF$24,'H-32A-WP06 - Debt Service'!AF$27/12,0)),"-")</f>
        <v>0</v>
      </c>
      <c r="AJ267" s="269">
        <f>IFERROR(IF(-SUM(AJ$20:AJ266)+AJ$15&lt;0.000001,0,IF($C267&gt;='H-32A-WP06 - Debt Service'!AG$24,'H-32A-WP06 - Debt Service'!AG$27/12,0)),"-")</f>
        <v>0</v>
      </c>
    </row>
    <row r="268" spans="2:36" hidden="1">
      <c r="B268" s="260">
        <f t="shared" si="16"/>
        <v>2043</v>
      </c>
      <c r="C268" s="281">
        <f t="shared" si="18"/>
        <v>52475</v>
      </c>
      <c r="D268" s="281"/>
      <c r="E268" s="269">
        <f>IFERROR(IF(-SUM(E$20:E267)+E$15&lt;0.000001,0,IF($C268&gt;='H-32A-WP06 - Debt Service'!C$24,'H-32A-WP06 - Debt Service'!C$27/12,0)),"-")</f>
        <v>0</v>
      </c>
      <c r="F268" s="269">
        <f>IFERROR(IF(-SUM(F$20:F267)+F$15&lt;0.000001,0,IF($C268&gt;='H-32A-WP06 - Debt Service'!D$24,'H-32A-WP06 - Debt Service'!D$27/12,0)),"-")</f>
        <v>0</v>
      </c>
      <c r="G268" s="269">
        <f>IFERROR(IF(-SUM(G$20:G267)+G$15&lt;0.000001,0,IF($C268&gt;='H-32A-WP06 - Debt Service'!E$24,'H-32A-WP06 - Debt Service'!E$27/12,0)),"-")</f>
        <v>0</v>
      </c>
      <c r="H268" s="269">
        <f>IFERROR(IF(-SUM(H$20:H267)+H$15&lt;0.000001,0,IF($C268&gt;='H-32A-WP06 - Debt Service'!F$24,'H-32A-WP06 - Debt Service'!F$27/12,0)),"-")</f>
        <v>0</v>
      </c>
      <c r="I268" s="269">
        <f>IFERROR(IF(-SUM(I$20:I267)+I$15&lt;0.000001,0,IF($C268&gt;='H-32A-WP06 - Debt Service'!G$24,'H-32A-WP06 - Debt Service'!#REF!/12,0)),"-")</f>
        <v>0</v>
      </c>
      <c r="J268" s="269">
        <f>IFERROR(IF(-SUM(J$20:J267)+J$15&lt;0.000001,0,IF($C268&gt;='H-32A-WP06 - Debt Service'!H$24,'H-32A-WP06 - Debt Service'!H$27/12,0)),"-")</f>
        <v>0</v>
      </c>
      <c r="K268" s="269">
        <f>IFERROR(IF(-SUM(K$20:K267)+K$15&lt;0.000001,0,IF($C268&gt;='H-32A-WP06 - Debt Service'!I$24,'H-32A-WP06 - Debt Service'!I$27/12,0)),"-")</f>
        <v>0</v>
      </c>
      <c r="L268" s="269">
        <f>IFERROR(IF(-SUM(L$20:L267)+L$15&lt;0.000001,0,IF($C268&gt;='H-32A-WP06 - Debt Service'!J$24,'H-32A-WP06 - Debt Service'!J$27/12,0)),"-")</f>
        <v>0</v>
      </c>
      <c r="M268" s="269">
        <f>IFERROR(IF(-SUM(M$20:M267)+M$15&lt;0.000001,0,IF($C268&gt;='H-32A-WP06 - Debt Service'!L$24,'H-32A-WP06 - Debt Service'!L$27/12,0)),"-")</f>
        <v>0</v>
      </c>
      <c r="N268" s="269">
        <v>0</v>
      </c>
      <c r="O268" s="269">
        <v>0</v>
      </c>
      <c r="P268" s="269">
        <v>0</v>
      </c>
      <c r="Q268" s="269">
        <f>IFERROR(IF(-SUM(Q$20:Q267)+Q$15&lt;0.000001,0,IF($C268&gt;='H-32A-WP06 - Debt Service'!#REF!,'H-32A-WP06 - Debt Service'!#REF!/12,0)),"-")</f>
        <v>0</v>
      </c>
      <c r="R268" s="269"/>
      <c r="S268" s="269"/>
      <c r="T268" s="269"/>
      <c r="U268" s="269"/>
      <c r="V268" s="269"/>
      <c r="X268" s="260">
        <f t="shared" si="17"/>
        <v>2043</v>
      </c>
      <c r="Y268" s="281">
        <f t="shared" si="19"/>
        <v>52475</v>
      </c>
      <c r="Z268" s="281"/>
      <c r="AA268" s="269">
        <f>IFERROR(IF(-SUM(AA$20:AA267)+AA$15&lt;0.000001,0,IF($C268&gt;='H-32A-WP06 - Debt Service'!X$24,'H-32A-WP06 - Debt Service'!X$27/12,0)),"-")</f>
        <v>0</v>
      </c>
      <c r="AB268" s="269">
        <f>IFERROR(IF(-SUM(AB$20:AB267)+AB$15&lt;0.000001,0,IF($C268&gt;='H-32A-WP06 - Debt Service'!Y$24,'H-32A-WP06 - Debt Service'!Y$27/12,0)),"-")</f>
        <v>0</v>
      </c>
      <c r="AC268" s="269">
        <f>IFERROR(IF(-SUM(AC$20:AC267)+AC$15&lt;0.000001,0,IF($C268&gt;='H-32A-WP06 - Debt Service'!Z$24,'H-32A-WP06 - Debt Service'!Z$27/12,0)),"-")</f>
        <v>0</v>
      </c>
      <c r="AD268" s="269">
        <f>IFERROR(IF(-SUM(AD$20:AD267)+AD$15&lt;0.000001,0,IF($C268&gt;='H-32A-WP06 - Debt Service'!AA$24,'H-32A-WP06 - Debt Service'!AA$27/12,0)),"-")</f>
        <v>0</v>
      </c>
      <c r="AE268" s="269">
        <f>IFERROR(IF(-SUM(AE$20:AE267)+AE$15&lt;0.000001,0,IF($C268&gt;='H-32A-WP06 - Debt Service'!AB$24,'H-32A-WP06 - Debt Service'!AB$27/12,0)),"-")</f>
        <v>0</v>
      </c>
      <c r="AF268" s="269">
        <f>IFERROR(IF(-SUM(AF$20:AF267)+AF$15&lt;0.000001,0,IF($C268&gt;='H-32A-WP06 - Debt Service'!AC$24,'H-32A-WP06 - Debt Service'!AC$27/12,0)),"-")</f>
        <v>0</v>
      </c>
      <c r="AG268" s="269">
        <f>IFERROR(IF(-SUM(AG$20:AG267)+AG$15&lt;0.000001,0,IF($C268&gt;='H-32A-WP06 - Debt Service'!AD$24,'H-32A-WP06 - Debt Service'!AD$27/12,0)),"-")</f>
        <v>0</v>
      </c>
      <c r="AH268" s="269">
        <f>IFERROR(IF(-SUM(AH$20:AH267)+AH$15&lt;0.000001,0,IF($C268&gt;='H-32A-WP06 - Debt Service'!AE$24,'H-32A-WP06 - Debt Service'!AE$27/12,0)),"-")</f>
        <v>0</v>
      </c>
      <c r="AI268" s="269">
        <f>IFERROR(IF(-SUM(AI$20:AI267)+AI$15&lt;0.000001,0,IF($C268&gt;='H-32A-WP06 - Debt Service'!AF$24,'H-32A-WP06 - Debt Service'!AF$27/12,0)),"-")</f>
        <v>0</v>
      </c>
      <c r="AJ268" s="269">
        <f>IFERROR(IF(-SUM(AJ$20:AJ267)+AJ$15&lt;0.000001,0,IF($C268&gt;='H-32A-WP06 - Debt Service'!AG$24,'H-32A-WP06 - Debt Service'!AG$27/12,0)),"-")</f>
        <v>0</v>
      </c>
    </row>
    <row r="269" spans="2:36" hidden="1">
      <c r="B269" s="260">
        <f t="shared" si="16"/>
        <v>2043</v>
      </c>
      <c r="C269" s="281">
        <f t="shared" si="18"/>
        <v>52505</v>
      </c>
      <c r="D269" s="281"/>
      <c r="E269" s="269">
        <f>IFERROR(IF(-SUM(E$20:E268)+E$15&lt;0.000001,0,IF($C269&gt;='H-32A-WP06 - Debt Service'!C$24,'H-32A-WP06 - Debt Service'!C$27/12,0)),"-")</f>
        <v>0</v>
      </c>
      <c r="F269" s="269">
        <f>IFERROR(IF(-SUM(F$20:F268)+F$15&lt;0.000001,0,IF($C269&gt;='H-32A-WP06 - Debt Service'!D$24,'H-32A-WP06 - Debt Service'!D$27/12,0)),"-")</f>
        <v>0</v>
      </c>
      <c r="G269" s="269">
        <f>IFERROR(IF(-SUM(G$20:G268)+G$15&lt;0.000001,0,IF($C269&gt;='H-32A-WP06 - Debt Service'!E$24,'H-32A-WP06 - Debt Service'!E$27/12,0)),"-")</f>
        <v>0</v>
      </c>
      <c r="H269" s="269">
        <f>IFERROR(IF(-SUM(H$20:H268)+H$15&lt;0.000001,0,IF($C269&gt;='H-32A-WP06 - Debt Service'!F$24,'H-32A-WP06 - Debt Service'!F$27/12,0)),"-")</f>
        <v>0</v>
      </c>
      <c r="I269" s="269">
        <f>IFERROR(IF(-SUM(I$20:I268)+I$15&lt;0.000001,0,IF($C269&gt;='H-32A-WP06 - Debt Service'!G$24,'H-32A-WP06 - Debt Service'!#REF!/12,0)),"-")</f>
        <v>0</v>
      </c>
      <c r="J269" s="269">
        <f>IFERROR(IF(-SUM(J$20:J268)+J$15&lt;0.000001,0,IF($C269&gt;='H-32A-WP06 - Debt Service'!H$24,'H-32A-WP06 - Debt Service'!H$27/12,0)),"-")</f>
        <v>0</v>
      </c>
      <c r="K269" s="269">
        <f>IFERROR(IF(-SUM(K$20:K268)+K$15&lt;0.000001,0,IF($C269&gt;='H-32A-WP06 - Debt Service'!I$24,'H-32A-WP06 - Debt Service'!I$27/12,0)),"-")</f>
        <v>0</v>
      </c>
      <c r="L269" s="269">
        <f>IFERROR(IF(-SUM(L$20:L268)+L$15&lt;0.000001,0,IF($C269&gt;='H-32A-WP06 - Debt Service'!J$24,'H-32A-WP06 - Debt Service'!J$27/12,0)),"-")</f>
        <v>0</v>
      </c>
      <c r="M269" s="269">
        <f>IFERROR(IF(-SUM(M$20:M268)+M$15&lt;0.000001,0,IF($C269&gt;='H-32A-WP06 - Debt Service'!L$24,'H-32A-WP06 - Debt Service'!L$27/12,0)),"-")</f>
        <v>0</v>
      </c>
      <c r="N269" s="269">
        <v>0</v>
      </c>
      <c r="O269" s="269">
        <v>0</v>
      </c>
      <c r="P269" s="269">
        <v>0</v>
      </c>
      <c r="Q269" s="269">
        <f>IFERROR(IF(-SUM(Q$20:Q268)+Q$15&lt;0.000001,0,IF($C269&gt;='H-32A-WP06 - Debt Service'!#REF!,'H-32A-WP06 - Debt Service'!#REF!/12,0)),"-")</f>
        <v>0</v>
      </c>
      <c r="R269" s="269"/>
      <c r="S269" s="269"/>
      <c r="T269" s="269"/>
      <c r="U269" s="269"/>
      <c r="V269" s="269"/>
      <c r="X269" s="260">
        <f t="shared" si="17"/>
        <v>2043</v>
      </c>
      <c r="Y269" s="281">
        <f t="shared" si="19"/>
        <v>52505</v>
      </c>
      <c r="Z269" s="281"/>
      <c r="AA269" s="269">
        <f>IFERROR(IF(-SUM(AA$20:AA268)+AA$15&lt;0.000001,0,IF($C269&gt;='H-32A-WP06 - Debt Service'!X$24,'H-32A-WP06 - Debt Service'!X$27/12,0)),"-")</f>
        <v>0</v>
      </c>
      <c r="AB269" s="269">
        <f>IFERROR(IF(-SUM(AB$20:AB268)+AB$15&lt;0.000001,0,IF($C269&gt;='H-32A-WP06 - Debt Service'!Y$24,'H-32A-WP06 - Debt Service'!Y$27/12,0)),"-")</f>
        <v>0</v>
      </c>
      <c r="AC269" s="269">
        <f>IFERROR(IF(-SUM(AC$20:AC268)+AC$15&lt;0.000001,0,IF($C269&gt;='H-32A-WP06 - Debt Service'!Z$24,'H-32A-WP06 - Debt Service'!Z$27/12,0)),"-")</f>
        <v>0</v>
      </c>
      <c r="AD269" s="269">
        <f>IFERROR(IF(-SUM(AD$20:AD268)+AD$15&lt;0.000001,0,IF($C269&gt;='H-32A-WP06 - Debt Service'!AA$24,'H-32A-WP06 - Debt Service'!AA$27/12,0)),"-")</f>
        <v>0</v>
      </c>
      <c r="AE269" s="269">
        <f>IFERROR(IF(-SUM(AE$20:AE268)+AE$15&lt;0.000001,0,IF($C269&gt;='H-32A-WP06 - Debt Service'!AB$24,'H-32A-WP06 - Debt Service'!AB$27/12,0)),"-")</f>
        <v>0</v>
      </c>
      <c r="AF269" s="269">
        <f>IFERROR(IF(-SUM(AF$20:AF268)+AF$15&lt;0.000001,0,IF($C269&gt;='H-32A-WP06 - Debt Service'!AC$24,'H-32A-WP06 - Debt Service'!AC$27/12,0)),"-")</f>
        <v>0</v>
      </c>
      <c r="AG269" s="269">
        <f>IFERROR(IF(-SUM(AG$20:AG268)+AG$15&lt;0.000001,0,IF($C269&gt;='H-32A-WP06 - Debt Service'!AD$24,'H-32A-WP06 - Debt Service'!AD$27/12,0)),"-")</f>
        <v>0</v>
      </c>
      <c r="AH269" s="269">
        <f>IFERROR(IF(-SUM(AH$20:AH268)+AH$15&lt;0.000001,0,IF($C269&gt;='H-32A-WP06 - Debt Service'!AE$24,'H-32A-WP06 - Debt Service'!AE$27/12,0)),"-")</f>
        <v>0</v>
      </c>
      <c r="AI269" s="269">
        <f>IFERROR(IF(-SUM(AI$20:AI268)+AI$15&lt;0.000001,0,IF($C269&gt;='H-32A-WP06 - Debt Service'!AF$24,'H-32A-WP06 - Debt Service'!AF$27/12,0)),"-")</f>
        <v>0</v>
      </c>
      <c r="AJ269" s="269">
        <f>IFERROR(IF(-SUM(AJ$20:AJ268)+AJ$15&lt;0.000001,0,IF($C269&gt;='H-32A-WP06 - Debt Service'!AG$24,'H-32A-WP06 - Debt Service'!AG$27/12,0)),"-")</f>
        <v>0</v>
      </c>
    </row>
    <row r="270" spans="2:36" hidden="1">
      <c r="B270" s="260">
        <f t="shared" si="16"/>
        <v>2043</v>
      </c>
      <c r="C270" s="281">
        <f t="shared" si="18"/>
        <v>52536</v>
      </c>
      <c r="D270" s="281"/>
      <c r="E270" s="269">
        <f>IFERROR(IF(-SUM(E$20:E269)+E$15&lt;0.000001,0,IF($C270&gt;='H-32A-WP06 - Debt Service'!C$24,'H-32A-WP06 - Debt Service'!C$27/12,0)),"-")</f>
        <v>0</v>
      </c>
      <c r="F270" s="269">
        <f>IFERROR(IF(-SUM(F$20:F269)+F$15&lt;0.000001,0,IF($C270&gt;='H-32A-WP06 - Debt Service'!D$24,'H-32A-WP06 - Debt Service'!D$27/12,0)),"-")</f>
        <v>0</v>
      </c>
      <c r="G270" s="269">
        <f>IFERROR(IF(-SUM(G$20:G269)+G$15&lt;0.000001,0,IF($C270&gt;='H-32A-WP06 - Debt Service'!E$24,'H-32A-WP06 - Debt Service'!E$27/12,0)),"-")</f>
        <v>0</v>
      </c>
      <c r="H270" s="269">
        <f>IFERROR(IF(-SUM(H$20:H269)+H$15&lt;0.000001,0,IF($C270&gt;='H-32A-WP06 - Debt Service'!F$24,'H-32A-WP06 - Debt Service'!F$27/12,0)),"-")</f>
        <v>0</v>
      </c>
      <c r="I270" s="269">
        <f>IFERROR(IF(-SUM(I$20:I269)+I$15&lt;0.000001,0,IF($C270&gt;='H-32A-WP06 - Debt Service'!G$24,'H-32A-WP06 - Debt Service'!#REF!/12,0)),"-")</f>
        <v>0</v>
      </c>
      <c r="J270" s="269">
        <f>IFERROR(IF(-SUM(J$20:J269)+J$15&lt;0.000001,0,IF($C270&gt;='H-32A-WP06 - Debt Service'!H$24,'H-32A-WP06 - Debt Service'!H$27/12,0)),"-")</f>
        <v>0</v>
      </c>
      <c r="K270" s="269">
        <f>IFERROR(IF(-SUM(K$20:K269)+K$15&lt;0.000001,0,IF($C270&gt;='H-32A-WP06 - Debt Service'!I$24,'H-32A-WP06 - Debt Service'!I$27/12,0)),"-")</f>
        <v>0</v>
      </c>
      <c r="L270" s="269">
        <f>IFERROR(IF(-SUM(L$20:L269)+L$15&lt;0.000001,0,IF($C270&gt;='H-32A-WP06 - Debt Service'!J$24,'H-32A-WP06 - Debt Service'!J$27/12,0)),"-")</f>
        <v>0</v>
      </c>
      <c r="M270" s="269">
        <f>IFERROR(IF(-SUM(M$20:M269)+M$15&lt;0.000001,0,IF($C270&gt;='H-32A-WP06 - Debt Service'!L$24,'H-32A-WP06 - Debt Service'!L$27/12,0)),"-")</f>
        <v>0</v>
      </c>
      <c r="N270" s="269">
        <v>0</v>
      </c>
      <c r="O270" s="269">
        <v>0</v>
      </c>
      <c r="P270" s="269">
        <v>0</v>
      </c>
      <c r="Q270" s="269">
        <f>IFERROR(IF(-SUM(Q$20:Q269)+Q$15&lt;0.000001,0,IF($C270&gt;='H-32A-WP06 - Debt Service'!#REF!,'H-32A-WP06 - Debt Service'!#REF!/12,0)),"-")</f>
        <v>0</v>
      </c>
      <c r="R270" s="269"/>
      <c r="S270" s="269"/>
      <c r="T270" s="269"/>
      <c r="U270" s="269"/>
      <c r="V270" s="269"/>
      <c r="X270" s="260">
        <f t="shared" si="17"/>
        <v>2043</v>
      </c>
      <c r="Y270" s="281">
        <f t="shared" si="19"/>
        <v>52536</v>
      </c>
      <c r="Z270" s="281"/>
      <c r="AA270" s="269">
        <f>IFERROR(IF(-SUM(AA$20:AA269)+AA$15&lt;0.000001,0,IF($C270&gt;='H-32A-WP06 - Debt Service'!X$24,'H-32A-WP06 - Debt Service'!X$27/12,0)),"-")</f>
        <v>0</v>
      </c>
      <c r="AB270" s="269">
        <f>IFERROR(IF(-SUM(AB$20:AB269)+AB$15&lt;0.000001,0,IF($C270&gt;='H-32A-WP06 - Debt Service'!Y$24,'H-32A-WP06 - Debt Service'!Y$27/12,0)),"-")</f>
        <v>0</v>
      </c>
      <c r="AC270" s="269">
        <f>IFERROR(IF(-SUM(AC$20:AC269)+AC$15&lt;0.000001,0,IF($C270&gt;='H-32A-WP06 - Debt Service'!Z$24,'H-32A-WP06 - Debt Service'!Z$27/12,0)),"-")</f>
        <v>0</v>
      </c>
      <c r="AD270" s="269">
        <f>IFERROR(IF(-SUM(AD$20:AD269)+AD$15&lt;0.000001,0,IF($C270&gt;='H-32A-WP06 - Debt Service'!AA$24,'H-32A-WP06 - Debt Service'!AA$27/12,0)),"-")</f>
        <v>0</v>
      </c>
      <c r="AE270" s="269">
        <f>IFERROR(IF(-SUM(AE$20:AE269)+AE$15&lt;0.000001,0,IF($C270&gt;='H-32A-WP06 - Debt Service'!AB$24,'H-32A-WP06 - Debt Service'!AB$27/12,0)),"-")</f>
        <v>0</v>
      </c>
      <c r="AF270" s="269">
        <f>IFERROR(IF(-SUM(AF$20:AF269)+AF$15&lt;0.000001,0,IF($C270&gt;='H-32A-WP06 - Debt Service'!AC$24,'H-32A-WP06 - Debt Service'!AC$27/12,0)),"-")</f>
        <v>0</v>
      </c>
      <c r="AG270" s="269">
        <f>IFERROR(IF(-SUM(AG$20:AG269)+AG$15&lt;0.000001,0,IF($C270&gt;='H-32A-WP06 - Debt Service'!AD$24,'H-32A-WP06 - Debt Service'!AD$27/12,0)),"-")</f>
        <v>0</v>
      </c>
      <c r="AH270" s="269">
        <f>IFERROR(IF(-SUM(AH$20:AH269)+AH$15&lt;0.000001,0,IF($C270&gt;='H-32A-WP06 - Debt Service'!AE$24,'H-32A-WP06 - Debt Service'!AE$27/12,0)),"-")</f>
        <v>0</v>
      </c>
      <c r="AI270" s="269">
        <f>IFERROR(IF(-SUM(AI$20:AI269)+AI$15&lt;0.000001,0,IF($C270&gt;='H-32A-WP06 - Debt Service'!AF$24,'H-32A-WP06 - Debt Service'!AF$27/12,0)),"-")</f>
        <v>0</v>
      </c>
      <c r="AJ270" s="269">
        <f>IFERROR(IF(-SUM(AJ$20:AJ269)+AJ$15&lt;0.000001,0,IF($C270&gt;='H-32A-WP06 - Debt Service'!AG$24,'H-32A-WP06 - Debt Service'!AG$27/12,0)),"-")</f>
        <v>0</v>
      </c>
    </row>
    <row r="271" spans="2:36" hidden="1">
      <c r="B271" s="260">
        <f t="shared" si="16"/>
        <v>2043</v>
      </c>
      <c r="C271" s="281">
        <f t="shared" si="18"/>
        <v>52566</v>
      </c>
      <c r="D271" s="281"/>
      <c r="E271" s="269">
        <f>IFERROR(IF(-SUM(E$20:E270)+E$15&lt;0.000001,0,IF($C271&gt;='H-32A-WP06 - Debt Service'!C$24,'H-32A-WP06 - Debt Service'!C$27/12,0)),"-")</f>
        <v>0</v>
      </c>
      <c r="F271" s="269">
        <f>IFERROR(IF(-SUM(F$20:F270)+F$15&lt;0.000001,0,IF($C271&gt;='H-32A-WP06 - Debt Service'!D$24,'H-32A-WP06 - Debt Service'!D$27/12,0)),"-")</f>
        <v>0</v>
      </c>
      <c r="G271" s="269">
        <f>IFERROR(IF(-SUM(G$20:G270)+G$15&lt;0.000001,0,IF($C271&gt;='H-32A-WP06 - Debt Service'!E$24,'H-32A-WP06 - Debt Service'!E$27/12,0)),"-")</f>
        <v>0</v>
      </c>
      <c r="H271" s="269">
        <f>IFERROR(IF(-SUM(H$20:H270)+H$15&lt;0.000001,0,IF($C271&gt;='H-32A-WP06 - Debt Service'!F$24,'H-32A-WP06 - Debt Service'!F$27/12,0)),"-")</f>
        <v>0</v>
      </c>
      <c r="I271" s="269">
        <f>IFERROR(IF(-SUM(I$20:I270)+I$15&lt;0.000001,0,IF($C271&gt;='H-32A-WP06 - Debt Service'!G$24,'H-32A-WP06 - Debt Service'!#REF!/12,0)),"-")</f>
        <v>0</v>
      </c>
      <c r="J271" s="269">
        <f>IFERROR(IF(-SUM(J$20:J270)+J$15&lt;0.000001,0,IF($C271&gt;='H-32A-WP06 - Debt Service'!H$24,'H-32A-WP06 - Debt Service'!H$27/12,0)),"-")</f>
        <v>0</v>
      </c>
      <c r="K271" s="269">
        <f>IFERROR(IF(-SUM(K$20:K270)+K$15&lt;0.000001,0,IF($C271&gt;='H-32A-WP06 - Debt Service'!I$24,'H-32A-WP06 - Debt Service'!I$27/12,0)),"-")</f>
        <v>0</v>
      </c>
      <c r="L271" s="269">
        <f>IFERROR(IF(-SUM(L$20:L270)+L$15&lt;0.000001,0,IF($C271&gt;='H-32A-WP06 - Debt Service'!J$24,'H-32A-WP06 - Debt Service'!J$27/12,0)),"-")</f>
        <v>0</v>
      </c>
      <c r="M271" s="269">
        <f>IFERROR(IF(-SUM(M$20:M270)+M$15&lt;0.000001,0,IF($C271&gt;='H-32A-WP06 - Debt Service'!L$24,'H-32A-WP06 - Debt Service'!L$27/12,0)),"-")</f>
        <v>0</v>
      </c>
      <c r="N271" s="269">
        <v>0</v>
      </c>
      <c r="O271" s="269">
        <v>0</v>
      </c>
      <c r="P271" s="269">
        <v>0</v>
      </c>
      <c r="Q271" s="269">
        <f>IFERROR(IF(-SUM(Q$20:Q270)+Q$15&lt;0.000001,0,IF($C271&gt;='H-32A-WP06 - Debt Service'!#REF!,'H-32A-WP06 - Debt Service'!#REF!/12,0)),"-")</f>
        <v>0</v>
      </c>
      <c r="R271" s="269"/>
      <c r="S271" s="269"/>
      <c r="T271" s="269"/>
      <c r="U271" s="269"/>
      <c r="V271" s="269"/>
      <c r="X271" s="260">
        <f t="shared" si="17"/>
        <v>2043</v>
      </c>
      <c r="Y271" s="281">
        <f t="shared" si="19"/>
        <v>52566</v>
      </c>
      <c r="Z271" s="281"/>
      <c r="AA271" s="269">
        <f>IFERROR(IF(-SUM(AA$20:AA270)+AA$15&lt;0.000001,0,IF($C271&gt;='H-32A-WP06 - Debt Service'!X$24,'H-32A-WP06 - Debt Service'!X$27/12,0)),"-")</f>
        <v>0</v>
      </c>
      <c r="AB271" s="269">
        <f>IFERROR(IF(-SUM(AB$20:AB270)+AB$15&lt;0.000001,0,IF($C271&gt;='H-32A-WP06 - Debt Service'!Y$24,'H-32A-WP06 - Debt Service'!Y$27/12,0)),"-")</f>
        <v>0</v>
      </c>
      <c r="AC271" s="269">
        <f>IFERROR(IF(-SUM(AC$20:AC270)+AC$15&lt;0.000001,0,IF($C271&gt;='H-32A-WP06 - Debt Service'!Z$24,'H-32A-WP06 - Debt Service'!Z$27/12,0)),"-")</f>
        <v>0</v>
      </c>
      <c r="AD271" s="269">
        <f>IFERROR(IF(-SUM(AD$20:AD270)+AD$15&lt;0.000001,0,IF($C271&gt;='H-32A-WP06 - Debt Service'!AA$24,'H-32A-WP06 - Debt Service'!AA$27/12,0)),"-")</f>
        <v>0</v>
      </c>
      <c r="AE271" s="269">
        <f>IFERROR(IF(-SUM(AE$20:AE270)+AE$15&lt;0.000001,0,IF($C271&gt;='H-32A-WP06 - Debt Service'!AB$24,'H-32A-WP06 - Debt Service'!AB$27/12,0)),"-")</f>
        <v>0</v>
      </c>
      <c r="AF271" s="269">
        <f>IFERROR(IF(-SUM(AF$20:AF270)+AF$15&lt;0.000001,0,IF($C271&gt;='H-32A-WP06 - Debt Service'!AC$24,'H-32A-WP06 - Debt Service'!AC$27/12,0)),"-")</f>
        <v>0</v>
      </c>
      <c r="AG271" s="269">
        <f>IFERROR(IF(-SUM(AG$20:AG270)+AG$15&lt;0.000001,0,IF($C271&gt;='H-32A-WP06 - Debt Service'!AD$24,'H-32A-WP06 - Debt Service'!AD$27/12,0)),"-")</f>
        <v>0</v>
      </c>
      <c r="AH271" s="269">
        <f>IFERROR(IF(-SUM(AH$20:AH270)+AH$15&lt;0.000001,0,IF($C271&gt;='H-32A-WP06 - Debt Service'!AE$24,'H-32A-WP06 - Debt Service'!AE$27/12,0)),"-")</f>
        <v>0</v>
      </c>
      <c r="AI271" s="269">
        <f>IFERROR(IF(-SUM(AI$20:AI270)+AI$15&lt;0.000001,0,IF($C271&gt;='H-32A-WP06 - Debt Service'!AF$24,'H-32A-WP06 - Debt Service'!AF$27/12,0)),"-")</f>
        <v>0</v>
      </c>
      <c r="AJ271" s="269">
        <f>IFERROR(IF(-SUM(AJ$20:AJ270)+AJ$15&lt;0.000001,0,IF($C271&gt;='H-32A-WP06 - Debt Service'!AG$24,'H-32A-WP06 - Debt Service'!AG$27/12,0)),"-")</f>
        <v>0</v>
      </c>
    </row>
    <row r="272" spans="2:36" hidden="1">
      <c r="B272" s="260">
        <f t="shared" si="16"/>
        <v>2044</v>
      </c>
      <c r="C272" s="281">
        <f t="shared" si="18"/>
        <v>52597</v>
      </c>
      <c r="D272" s="281"/>
      <c r="E272" s="269">
        <f>IFERROR(IF(-SUM(E$20:E271)+E$15&lt;0.000001,0,IF($C272&gt;='H-32A-WP06 - Debt Service'!C$24,'H-32A-WP06 - Debt Service'!C$27/12,0)),"-")</f>
        <v>0</v>
      </c>
      <c r="F272" s="269">
        <f>IFERROR(IF(-SUM(F$20:F271)+F$15&lt;0.000001,0,IF($C272&gt;='H-32A-WP06 - Debt Service'!D$24,'H-32A-WP06 - Debt Service'!D$27/12,0)),"-")</f>
        <v>0</v>
      </c>
      <c r="G272" s="269">
        <f>IFERROR(IF(-SUM(G$20:G271)+G$15&lt;0.000001,0,IF($C272&gt;='H-32A-WP06 - Debt Service'!E$24,'H-32A-WP06 - Debt Service'!E$27/12,0)),"-")</f>
        <v>0</v>
      </c>
      <c r="H272" s="269">
        <f>IFERROR(IF(-SUM(H$20:H271)+H$15&lt;0.000001,0,IF($C272&gt;='H-32A-WP06 - Debt Service'!F$24,'H-32A-WP06 - Debt Service'!F$27/12,0)),"-")</f>
        <v>0</v>
      </c>
      <c r="I272" s="269">
        <f>IFERROR(IF(-SUM(I$20:I271)+I$15&lt;0.000001,0,IF($C272&gt;='H-32A-WP06 - Debt Service'!G$24,'H-32A-WP06 - Debt Service'!#REF!/12,0)),"-")</f>
        <v>0</v>
      </c>
      <c r="J272" s="269">
        <f>IFERROR(IF(-SUM(J$20:J271)+J$15&lt;0.000001,0,IF($C272&gt;='H-32A-WP06 - Debt Service'!H$24,'H-32A-WP06 - Debt Service'!H$27/12,0)),"-")</f>
        <v>0</v>
      </c>
      <c r="K272" s="269">
        <f>IFERROR(IF(-SUM(K$20:K271)+K$15&lt;0.000001,0,IF($C272&gt;='H-32A-WP06 - Debt Service'!I$24,'H-32A-WP06 - Debt Service'!I$27/12,0)),"-")</f>
        <v>0</v>
      </c>
      <c r="L272" s="269">
        <f>IFERROR(IF(-SUM(L$20:L271)+L$15&lt;0.000001,0,IF($C272&gt;='H-32A-WP06 - Debt Service'!J$24,'H-32A-WP06 - Debt Service'!J$27/12,0)),"-")</f>
        <v>0</v>
      </c>
      <c r="M272" s="269">
        <f>IFERROR(IF(-SUM(M$20:M271)+M$15&lt;0.000001,0,IF($C272&gt;='H-32A-WP06 - Debt Service'!L$24,'H-32A-WP06 - Debt Service'!L$27/12,0)),"-")</f>
        <v>0</v>
      </c>
      <c r="N272" s="269">
        <v>0</v>
      </c>
      <c r="O272" s="269">
        <v>0</v>
      </c>
      <c r="P272" s="269">
        <v>0</v>
      </c>
      <c r="Q272" s="269">
        <f>IFERROR(IF(-SUM(Q$20:Q271)+Q$15&lt;0.000001,0,IF($C272&gt;='H-32A-WP06 - Debt Service'!#REF!,'H-32A-WP06 - Debt Service'!#REF!/12,0)),"-")</f>
        <v>0</v>
      </c>
      <c r="R272" s="269"/>
      <c r="S272" s="269"/>
      <c r="T272" s="269"/>
      <c r="U272" s="269"/>
      <c r="V272" s="269"/>
      <c r="X272" s="260">
        <f t="shared" si="17"/>
        <v>2044</v>
      </c>
      <c r="Y272" s="281">
        <f t="shared" si="19"/>
        <v>52597</v>
      </c>
      <c r="Z272" s="281"/>
      <c r="AA272" s="269">
        <f>IFERROR(IF(-SUM(AA$20:AA271)+AA$15&lt;0.000001,0,IF($C272&gt;='H-32A-WP06 - Debt Service'!X$24,'H-32A-WP06 - Debt Service'!X$27/12,0)),"-")</f>
        <v>0</v>
      </c>
      <c r="AB272" s="269">
        <f>IFERROR(IF(-SUM(AB$20:AB271)+AB$15&lt;0.000001,0,IF($C272&gt;='H-32A-WP06 - Debt Service'!Y$24,'H-32A-WP06 - Debt Service'!Y$27/12,0)),"-")</f>
        <v>0</v>
      </c>
      <c r="AC272" s="269">
        <f>IFERROR(IF(-SUM(AC$20:AC271)+AC$15&lt;0.000001,0,IF($C272&gt;='H-32A-WP06 - Debt Service'!Z$24,'H-32A-WP06 - Debt Service'!Z$27/12,0)),"-")</f>
        <v>0</v>
      </c>
      <c r="AD272" s="269">
        <f>IFERROR(IF(-SUM(AD$20:AD271)+AD$15&lt;0.000001,0,IF($C272&gt;='H-32A-WP06 - Debt Service'!AA$24,'H-32A-WP06 - Debt Service'!AA$27/12,0)),"-")</f>
        <v>0</v>
      </c>
      <c r="AE272" s="269">
        <f>IFERROR(IF(-SUM(AE$20:AE271)+AE$15&lt;0.000001,0,IF($C272&gt;='H-32A-WP06 - Debt Service'!AB$24,'H-32A-WP06 - Debt Service'!AB$27/12,0)),"-")</f>
        <v>0</v>
      </c>
      <c r="AF272" s="269">
        <f>IFERROR(IF(-SUM(AF$20:AF271)+AF$15&lt;0.000001,0,IF($C272&gt;='H-32A-WP06 - Debt Service'!AC$24,'H-32A-WP06 - Debt Service'!AC$27/12,0)),"-")</f>
        <v>0</v>
      </c>
      <c r="AG272" s="269">
        <f>IFERROR(IF(-SUM(AG$20:AG271)+AG$15&lt;0.000001,0,IF($C272&gt;='H-32A-WP06 - Debt Service'!AD$24,'H-32A-WP06 - Debt Service'!AD$27/12,0)),"-")</f>
        <v>0</v>
      </c>
      <c r="AH272" s="269">
        <f>IFERROR(IF(-SUM(AH$20:AH271)+AH$15&lt;0.000001,0,IF($C272&gt;='H-32A-WP06 - Debt Service'!AE$24,'H-32A-WP06 - Debt Service'!AE$27/12,0)),"-")</f>
        <v>0</v>
      </c>
      <c r="AI272" s="269">
        <f>IFERROR(IF(-SUM(AI$20:AI271)+AI$15&lt;0.000001,0,IF($C272&gt;='H-32A-WP06 - Debt Service'!AF$24,'H-32A-WP06 - Debt Service'!AF$27/12,0)),"-")</f>
        <v>0</v>
      </c>
      <c r="AJ272" s="269">
        <f>IFERROR(IF(-SUM(AJ$20:AJ271)+AJ$15&lt;0.000001,0,IF($C272&gt;='H-32A-WP06 - Debt Service'!AG$24,'H-32A-WP06 - Debt Service'!AG$27/12,0)),"-")</f>
        <v>0</v>
      </c>
    </row>
    <row r="273" spans="2:36" hidden="1">
      <c r="B273" s="260">
        <f t="shared" si="16"/>
        <v>2044</v>
      </c>
      <c r="C273" s="281">
        <f t="shared" si="18"/>
        <v>52628</v>
      </c>
      <c r="D273" s="281"/>
      <c r="E273" s="269">
        <f>IFERROR(IF(-SUM(E$20:E272)+E$15&lt;0.000001,0,IF($C273&gt;='H-32A-WP06 - Debt Service'!C$24,'H-32A-WP06 - Debt Service'!C$27/12,0)),"-")</f>
        <v>0</v>
      </c>
      <c r="F273" s="269">
        <f>IFERROR(IF(-SUM(F$20:F272)+F$15&lt;0.000001,0,IF($C273&gt;='H-32A-WP06 - Debt Service'!D$24,'H-32A-WP06 - Debt Service'!D$27/12,0)),"-")</f>
        <v>0</v>
      </c>
      <c r="G273" s="269">
        <f>IFERROR(IF(-SUM(G$20:G272)+G$15&lt;0.000001,0,IF($C273&gt;='H-32A-WP06 - Debt Service'!E$24,'H-32A-WP06 - Debt Service'!E$27/12,0)),"-")</f>
        <v>0</v>
      </c>
      <c r="H273" s="269">
        <f>IFERROR(IF(-SUM(H$20:H272)+H$15&lt;0.000001,0,IF($C273&gt;='H-32A-WP06 - Debt Service'!F$24,'H-32A-WP06 - Debt Service'!F$27/12,0)),"-")</f>
        <v>0</v>
      </c>
      <c r="I273" s="269">
        <f>IFERROR(IF(-SUM(I$20:I272)+I$15&lt;0.000001,0,IF($C273&gt;='H-32A-WP06 - Debt Service'!G$24,'H-32A-WP06 - Debt Service'!#REF!/12,0)),"-")</f>
        <v>0</v>
      </c>
      <c r="J273" s="269">
        <f>IFERROR(IF(-SUM(J$20:J272)+J$15&lt;0.000001,0,IF($C273&gt;='H-32A-WP06 - Debt Service'!H$24,'H-32A-WP06 - Debt Service'!H$27/12,0)),"-")</f>
        <v>0</v>
      </c>
      <c r="K273" s="269">
        <f>IFERROR(IF(-SUM(K$20:K272)+K$15&lt;0.000001,0,IF($C273&gt;='H-32A-WP06 - Debt Service'!I$24,'H-32A-WP06 - Debt Service'!I$27/12,0)),"-")</f>
        <v>0</v>
      </c>
      <c r="L273" s="269">
        <f>IFERROR(IF(-SUM(L$20:L272)+L$15&lt;0.000001,0,IF($C273&gt;='H-32A-WP06 - Debt Service'!J$24,'H-32A-WP06 - Debt Service'!J$27/12,0)),"-")</f>
        <v>0</v>
      </c>
      <c r="M273" s="269">
        <f>IFERROR(IF(-SUM(M$20:M272)+M$15&lt;0.000001,0,IF($C273&gt;='H-32A-WP06 - Debt Service'!L$24,'H-32A-WP06 - Debt Service'!L$27/12,0)),"-")</f>
        <v>0</v>
      </c>
      <c r="N273" s="269">
        <v>0</v>
      </c>
      <c r="O273" s="269">
        <v>0</v>
      </c>
      <c r="P273" s="269">
        <v>0</v>
      </c>
      <c r="Q273" s="269">
        <f>IFERROR(IF(-SUM(Q$20:Q272)+Q$15&lt;0.000001,0,IF($C273&gt;='H-32A-WP06 - Debt Service'!#REF!,'H-32A-WP06 - Debt Service'!#REF!/12,0)),"-")</f>
        <v>0</v>
      </c>
      <c r="R273" s="269"/>
      <c r="S273" s="269"/>
      <c r="T273" s="269"/>
      <c r="U273" s="269"/>
      <c r="V273" s="269"/>
      <c r="X273" s="260">
        <f t="shared" si="17"/>
        <v>2044</v>
      </c>
      <c r="Y273" s="281">
        <f t="shared" si="19"/>
        <v>52628</v>
      </c>
      <c r="Z273" s="281"/>
      <c r="AA273" s="269">
        <f>IFERROR(IF(-SUM(AA$20:AA272)+AA$15&lt;0.000001,0,IF($C273&gt;='H-32A-WP06 - Debt Service'!X$24,'H-32A-WP06 - Debt Service'!X$27/12,0)),"-")</f>
        <v>0</v>
      </c>
      <c r="AB273" s="269">
        <f>IFERROR(IF(-SUM(AB$20:AB272)+AB$15&lt;0.000001,0,IF($C273&gt;='H-32A-WP06 - Debt Service'!Y$24,'H-32A-WP06 - Debt Service'!Y$27/12,0)),"-")</f>
        <v>0</v>
      </c>
      <c r="AC273" s="269">
        <f>IFERROR(IF(-SUM(AC$20:AC272)+AC$15&lt;0.000001,0,IF($C273&gt;='H-32A-WP06 - Debt Service'!Z$24,'H-32A-WP06 - Debt Service'!Z$27/12,0)),"-")</f>
        <v>0</v>
      </c>
      <c r="AD273" s="269">
        <f>IFERROR(IF(-SUM(AD$20:AD272)+AD$15&lt;0.000001,0,IF($C273&gt;='H-32A-WP06 - Debt Service'!AA$24,'H-32A-WP06 - Debt Service'!AA$27/12,0)),"-")</f>
        <v>0</v>
      </c>
      <c r="AE273" s="269">
        <f>IFERROR(IF(-SUM(AE$20:AE272)+AE$15&lt;0.000001,0,IF($C273&gt;='H-32A-WP06 - Debt Service'!AB$24,'H-32A-WP06 - Debt Service'!AB$27/12,0)),"-")</f>
        <v>0</v>
      </c>
      <c r="AF273" s="269">
        <f>IFERROR(IF(-SUM(AF$20:AF272)+AF$15&lt;0.000001,0,IF($C273&gt;='H-32A-WP06 - Debt Service'!AC$24,'H-32A-WP06 - Debt Service'!AC$27/12,0)),"-")</f>
        <v>0</v>
      </c>
      <c r="AG273" s="269">
        <f>IFERROR(IF(-SUM(AG$20:AG272)+AG$15&lt;0.000001,0,IF($C273&gt;='H-32A-WP06 - Debt Service'!AD$24,'H-32A-WP06 - Debt Service'!AD$27/12,0)),"-")</f>
        <v>0</v>
      </c>
      <c r="AH273" s="269">
        <f>IFERROR(IF(-SUM(AH$20:AH272)+AH$15&lt;0.000001,0,IF($C273&gt;='H-32A-WP06 - Debt Service'!AE$24,'H-32A-WP06 - Debt Service'!AE$27/12,0)),"-")</f>
        <v>0</v>
      </c>
      <c r="AI273" s="269">
        <f>IFERROR(IF(-SUM(AI$20:AI272)+AI$15&lt;0.000001,0,IF($C273&gt;='H-32A-WP06 - Debt Service'!AF$24,'H-32A-WP06 - Debt Service'!AF$27/12,0)),"-")</f>
        <v>0</v>
      </c>
      <c r="AJ273" s="269">
        <f>IFERROR(IF(-SUM(AJ$20:AJ272)+AJ$15&lt;0.000001,0,IF($C273&gt;='H-32A-WP06 - Debt Service'!AG$24,'H-32A-WP06 - Debt Service'!AG$27/12,0)),"-")</f>
        <v>0</v>
      </c>
    </row>
    <row r="274" spans="2:36" hidden="1">
      <c r="B274" s="260">
        <f t="shared" si="16"/>
        <v>2044</v>
      </c>
      <c r="C274" s="281">
        <f t="shared" si="18"/>
        <v>52657</v>
      </c>
      <c r="D274" s="281"/>
      <c r="E274" s="269">
        <f>IFERROR(IF(-SUM(E$20:E273)+E$15&lt;0.000001,0,IF($C274&gt;='H-32A-WP06 - Debt Service'!C$24,'H-32A-WP06 - Debt Service'!C$27/12,0)),"-")</f>
        <v>0</v>
      </c>
      <c r="F274" s="269">
        <f>IFERROR(IF(-SUM(F$20:F273)+F$15&lt;0.000001,0,IF($C274&gt;='H-32A-WP06 - Debt Service'!D$24,'H-32A-WP06 - Debt Service'!D$27/12,0)),"-")</f>
        <v>0</v>
      </c>
      <c r="G274" s="269">
        <f>IFERROR(IF(-SUM(G$20:G273)+G$15&lt;0.000001,0,IF($C274&gt;='H-32A-WP06 - Debt Service'!E$24,'H-32A-WP06 - Debt Service'!E$27/12,0)),"-")</f>
        <v>0</v>
      </c>
      <c r="H274" s="269">
        <f>IFERROR(IF(-SUM(H$20:H273)+H$15&lt;0.000001,0,IF($C274&gt;='H-32A-WP06 - Debt Service'!F$24,'H-32A-WP06 - Debt Service'!F$27/12,0)),"-")</f>
        <v>0</v>
      </c>
      <c r="I274" s="269">
        <f>IFERROR(IF(-SUM(I$20:I273)+I$15&lt;0.000001,0,IF($C274&gt;='H-32A-WP06 - Debt Service'!G$24,'H-32A-WP06 - Debt Service'!#REF!/12,0)),"-")</f>
        <v>0</v>
      </c>
      <c r="J274" s="269">
        <f>IFERROR(IF(-SUM(J$20:J273)+J$15&lt;0.000001,0,IF($C274&gt;='H-32A-WP06 - Debt Service'!H$24,'H-32A-WP06 - Debt Service'!H$27/12,0)),"-")</f>
        <v>0</v>
      </c>
      <c r="K274" s="269">
        <f>IFERROR(IF(-SUM(K$20:K273)+K$15&lt;0.000001,0,IF($C274&gt;='H-32A-WP06 - Debt Service'!I$24,'H-32A-WP06 - Debt Service'!I$27/12,0)),"-")</f>
        <v>0</v>
      </c>
      <c r="L274" s="269">
        <f>IFERROR(IF(-SUM(L$20:L273)+L$15&lt;0.000001,0,IF($C274&gt;='H-32A-WP06 - Debt Service'!J$24,'H-32A-WP06 - Debt Service'!J$27/12,0)),"-")</f>
        <v>0</v>
      </c>
      <c r="M274" s="269">
        <f>IFERROR(IF(-SUM(M$20:M273)+M$15&lt;0.000001,0,IF($C274&gt;='H-32A-WP06 - Debt Service'!L$24,'H-32A-WP06 - Debt Service'!L$27/12,0)),"-")</f>
        <v>0</v>
      </c>
      <c r="N274" s="269">
        <v>0</v>
      </c>
      <c r="O274" s="269">
        <v>0</v>
      </c>
      <c r="P274" s="269">
        <v>0</v>
      </c>
      <c r="Q274" s="269">
        <f>IFERROR(IF(-SUM(Q$20:Q273)+Q$15&lt;0.000001,0,IF($C274&gt;='H-32A-WP06 - Debt Service'!#REF!,'H-32A-WP06 - Debt Service'!#REF!/12,0)),"-")</f>
        <v>0</v>
      </c>
      <c r="R274" s="269"/>
      <c r="S274" s="269"/>
      <c r="T274" s="269"/>
      <c r="U274" s="269"/>
      <c r="V274" s="269"/>
      <c r="X274" s="260">
        <f t="shared" si="17"/>
        <v>2044</v>
      </c>
      <c r="Y274" s="281">
        <f t="shared" si="19"/>
        <v>52657</v>
      </c>
      <c r="Z274" s="281"/>
      <c r="AA274" s="269">
        <f>IFERROR(IF(-SUM(AA$20:AA273)+AA$15&lt;0.000001,0,IF($C274&gt;='H-32A-WP06 - Debt Service'!X$24,'H-32A-WP06 - Debt Service'!X$27/12,0)),"-")</f>
        <v>0</v>
      </c>
      <c r="AB274" s="269">
        <f>IFERROR(IF(-SUM(AB$20:AB273)+AB$15&lt;0.000001,0,IF($C274&gt;='H-32A-WP06 - Debt Service'!Y$24,'H-32A-WP06 - Debt Service'!Y$27/12,0)),"-")</f>
        <v>0</v>
      </c>
      <c r="AC274" s="269">
        <f>IFERROR(IF(-SUM(AC$20:AC273)+AC$15&lt;0.000001,0,IF($C274&gt;='H-32A-WP06 - Debt Service'!Z$24,'H-32A-WP06 - Debt Service'!Z$27/12,0)),"-")</f>
        <v>0</v>
      </c>
      <c r="AD274" s="269">
        <f>IFERROR(IF(-SUM(AD$20:AD273)+AD$15&lt;0.000001,0,IF($C274&gt;='H-32A-WP06 - Debt Service'!AA$24,'H-32A-WP06 - Debt Service'!AA$27/12,0)),"-")</f>
        <v>0</v>
      </c>
      <c r="AE274" s="269">
        <f>IFERROR(IF(-SUM(AE$20:AE273)+AE$15&lt;0.000001,0,IF($C274&gt;='H-32A-WP06 - Debt Service'!AB$24,'H-32A-WP06 - Debt Service'!AB$27/12,0)),"-")</f>
        <v>0</v>
      </c>
      <c r="AF274" s="269">
        <f>IFERROR(IF(-SUM(AF$20:AF273)+AF$15&lt;0.000001,0,IF($C274&gt;='H-32A-WP06 - Debt Service'!AC$24,'H-32A-WP06 - Debt Service'!AC$27/12,0)),"-")</f>
        <v>0</v>
      </c>
      <c r="AG274" s="269">
        <f>IFERROR(IF(-SUM(AG$20:AG273)+AG$15&lt;0.000001,0,IF($C274&gt;='H-32A-WP06 - Debt Service'!AD$24,'H-32A-WP06 - Debt Service'!AD$27/12,0)),"-")</f>
        <v>0</v>
      </c>
      <c r="AH274" s="269">
        <f>IFERROR(IF(-SUM(AH$20:AH273)+AH$15&lt;0.000001,0,IF($C274&gt;='H-32A-WP06 - Debt Service'!AE$24,'H-32A-WP06 - Debt Service'!AE$27/12,0)),"-")</f>
        <v>0</v>
      </c>
      <c r="AI274" s="269">
        <f>IFERROR(IF(-SUM(AI$20:AI273)+AI$15&lt;0.000001,0,IF($C274&gt;='H-32A-WP06 - Debt Service'!AF$24,'H-32A-WP06 - Debt Service'!AF$27/12,0)),"-")</f>
        <v>0</v>
      </c>
      <c r="AJ274" s="269">
        <f>IFERROR(IF(-SUM(AJ$20:AJ273)+AJ$15&lt;0.000001,0,IF($C274&gt;='H-32A-WP06 - Debt Service'!AG$24,'H-32A-WP06 - Debt Service'!AG$27/12,0)),"-")</f>
        <v>0</v>
      </c>
    </row>
    <row r="275" spans="2:36" hidden="1">
      <c r="B275" s="260">
        <f t="shared" si="16"/>
        <v>2044</v>
      </c>
      <c r="C275" s="281">
        <f t="shared" si="18"/>
        <v>52688</v>
      </c>
      <c r="D275" s="281"/>
      <c r="E275" s="269">
        <f>IFERROR(IF(-SUM(E$20:E274)+E$15&lt;0.000001,0,IF($C275&gt;='H-32A-WP06 - Debt Service'!C$24,'H-32A-WP06 - Debt Service'!C$27/12,0)),"-")</f>
        <v>0</v>
      </c>
      <c r="F275" s="269">
        <f>IFERROR(IF(-SUM(F$20:F274)+F$15&lt;0.000001,0,IF($C275&gt;='H-32A-WP06 - Debt Service'!D$24,'H-32A-WP06 - Debt Service'!D$27/12,0)),"-")</f>
        <v>0</v>
      </c>
      <c r="G275" s="269">
        <f>IFERROR(IF(-SUM(G$20:G274)+G$15&lt;0.000001,0,IF($C275&gt;='H-32A-WP06 - Debt Service'!E$24,'H-32A-WP06 - Debt Service'!E$27/12,0)),"-")</f>
        <v>0</v>
      </c>
      <c r="H275" s="269">
        <f>IFERROR(IF(-SUM(H$20:H274)+H$15&lt;0.000001,0,IF($C275&gt;='H-32A-WP06 - Debt Service'!F$24,'H-32A-WP06 - Debt Service'!F$27/12,0)),"-")</f>
        <v>0</v>
      </c>
      <c r="I275" s="269">
        <f>IFERROR(IF(-SUM(I$20:I274)+I$15&lt;0.000001,0,IF($C275&gt;='H-32A-WP06 - Debt Service'!G$24,'H-32A-WP06 - Debt Service'!#REF!/12,0)),"-")</f>
        <v>0</v>
      </c>
      <c r="J275" s="269">
        <f>IFERROR(IF(-SUM(J$20:J274)+J$15&lt;0.000001,0,IF($C275&gt;='H-32A-WP06 - Debt Service'!H$24,'H-32A-WP06 - Debt Service'!H$27/12,0)),"-")</f>
        <v>0</v>
      </c>
      <c r="K275" s="269">
        <f>IFERROR(IF(-SUM(K$20:K274)+K$15&lt;0.000001,0,IF($C275&gt;='H-32A-WP06 - Debt Service'!I$24,'H-32A-WP06 - Debt Service'!I$27/12,0)),"-")</f>
        <v>0</v>
      </c>
      <c r="L275" s="269">
        <f>IFERROR(IF(-SUM(L$20:L274)+L$15&lt;0.000001,0,IF($C275&gt;='H-32A-WP06 - Debt Service'!J$24,'H-32A-WP06 - Debt Service'!J$27/12,0)),"-")</f>
        <v>0</v>
      </c>
      <c r="M275" s="269">
        <f>IFERROR(IF(-SUM(M$20:M274)+M$15&lt;0.000001,0,IF($C275&gt;='H-32A-WP06 - Debt Service'!L$24,'H-32A-WP06 - Debt Service'!L$27/12,0)),"-")</f>
        <v>0</v>
      </c>
      <c r="N275" s="269">
        <v>0</v>
      </c>
      <c r="O275" s="269">
        <v>0</v>
      </c>
      <c r="P275" s="269">
        <v>0</v>
      </c>
      <c r="Q275" s="269">
        <f>IFERROR(IF(-SUM(Q$20:Q274)+Q$15&lt;0.000001,0,IF($C275&gt;='H-32A-WP06 - Debt Service'!#REF!,'H-32A-WP06 - Debt Service'!#REF!/12,0)),"-")</f>
        <v>0</v>
      </c>
      <c r="R275" s="269"/>
      <c r="S275" s="269"/>
      <c r="T275" s="269"/>
      <c r="U275" s="269"/>
      <c r="V275" s="269"/>
      <c r="X275" s="260">
        <f t="shared" si="17"/>
        <v>2044</v>
      </c>
      <c r="Y275" s="281">
        <f t="shared" si="19"/>
        <v>52688</v>
      </c>
      <c r="Z275" s="281"/>
      <c r="AA275" s="269">
        <f>IFERROR(IF(-SUM(AA$20:AA274)+AA$15&lt;0.000001,0,IF($C275&gt;='H-32A-WP06 - Debt Service'!X$24,'H-32A-WP06 - Debt Service'!X$27/12,0)),"-")</f>
        <v>0</v>
      </c>
      <c r="AB275" s="269">
        <f>IFERROR(IF(-SUM(AB$20:AB274)+AB$15&lt;0.000001,0,IF($C275&gt;='H-32A-WP06 - Debt Service'!Y$24,'H-32A-WP06 - Debt Service'!Y$27/12,0)),"-")</f>
        <v>0</v>
      </c>
      <c r="AC275" s="269">
        <f>IFERROR(IF(-SUM(AC$20:AC274)+AC$15&lt;0.000001,0,IF($C275&gt;='H-32A-WP06 - Debt Service'!Z$24,'H-32A-WP06 - Debt Service'!Z$27/12,0)),"-")</f>
        <v>0</v>
      </c>
      <c r="AD275" s="269">
        <f>IFERROR(IF(-SUM(AD$20:AD274)+AD$15&lt;0.000001,0,IF($C275&gt;='H-32A-WP06 - Debt Service'!AA$24,'H-32A-WP06 - Debt Service'!AA$27/12,0)),"-")</f>
        <v>0</v>
      </c>
      <c r="AE275" s="269">
        <f>IFERROR(IF(-SUM(AE$20:AE274)+AE$15&lt;0.000001,0,IF($C275&gt;='H-32A-WP06 - Debt Service'!AB$24,'H-32A-WP06 - Debt Service'!AB$27/12,0)),"-")</f>
        <v>0</v>
      </c>
      <c r="AF275" s="269">
        <f>IFERROR(IF(-SUM(AF$20:AF274)+AF$15&lt;0.000001,0,IF($C275&gt;='H-32A-WP06 - Debt Service'!AC$24,'H-32A-WP06 - Debt Service'!AC$27/12,0)),"-")</f>
        <v>0</v>
      </c>
      <c r="AG275" s="269">
        <f>IFERROR(IF(-SUM(AG$20:AG274)+AG$15&lt;0.000001,0,IF($C275&gt;='H-32A-WP06 - Debt Service'!AD$24,'H-32A-WP06 - Debt Service'!AD$27/12,0)),"-")</f>
        <v>0</v>
      </c>
      <c r="AH275" s="269">
        <f>IFERROR(IF(-SUM(AH$20:AH274)+AH$15&lt;0.000001,0,IF($C275&gt;='H-32A-WP06 - Debt Service'!AE$24,'H-32A-WP06 - Debt Service'!AE$27/12,0)),"-")</f>
        <v>0</v>
      </c>
      <c r="AI275" s="269">
        <f>IFERROR(IF(-SUM(AI$20:AI274)+AI$15&lt;0.000001,0,IF($C275&gt;='H-32A-WP06 - Debt Service'!AF$24,'H-32A-WP06 - Debt Service'!AF$27/12,0)),"-")</f>
        <v>0</v>
      </c>
      <c r="AJ275" s="269">
        <f>IFERROR(IF(-SUM(AJ$20:AJ274)+AJ$15&lt;0.000001,0,IF($C275&gt;='H-32A-WP06 - Debt Service'!AG$24,'H-32A-WP06 - Debt Service'!AG$27/12,0)),"-")</f>
        <v>0</v>
      </c>
    </row>
    <row r="276" spans="2:36" hidden="1">
      <c r="B276" s="260">
        <f t="shared" si="16"/>
        <v>2044</v>
      </c>
      <c r="C276" s="281">
        <f t="shared" si="18"/>
        <v>52718</v>
      </c>
      <c r="D276" s="281"/>
      <c r="E276" s="269">
        <f>IFERROR(IF(-SUM(E$20:E275)+E$15&lt;0.000001,0,IF($C276&gt;='H-32A-WP06 - Debt Service'!C$24,'H-32A-WP06 - Debt Service'!C$27/12,0)),"-")</f>
        <v>0</v>
      </c>
      <c r="F276" s="269">
        <f>IFERROR(IF(-SUM(F$20:F275)+F$15&lt;0.000001,0,IF($C276&gt;='H-32A-WP06 - Debt Service'!D$24,'H-32A-WP06 - Debt Service'!D$27/12,0)),"-")</f>
        <v>0</v>
      </c>
      <c r="G276" s="269">
        <f>IFERROR(IF(-SUM(G$20:G275)+G$15&lt;0.000001,0,IF($C276&gt;='H-32A-WP06 - Debt Service'!E$24,'H-32A-WP06 - Debt Service'!E$27/12,0)),"-")</f>
        <v>0</v>
      </c>
      <c r="H276" s="269">
        <f>IFERROR(IF(-SUM(H$20:H275)+H$15&lt;0.000001,0,IF($C276&gt;='H-32A-WP06 - Debt Service'!F$24,'H-32A-WP06 - Debt Service'!F$27/12,0)),"-")</f>
        <v>0</v>
      </c>
      <c r="I276" s="269">
        <f>IFERROR(IF(-SUM(I$20:I275)+I$15&lt;0.000001,0,IF($C276&gt;='H-32A-WP06 - Debt Service'!G$24,'H-32A-WP06 - Debt Service'!#REF!/12,0)),"-")</f>
        <v>0</v>
      </c>
      <c r="J276" s="269">
        <f>IFERROR(IF(-SUM(J$20:J275)+J$15&lt;0.000001,0,IF($C276&gt;='H-32A-WP06 - Debt Service'!H$24,'H-32A-WP06 - Debt Service'!H$27/12,0)),"-")</f>
        <v>0</v>
      </c>
      <c r="K276" s="269">
        <f>IFERROR(IF(-SUM(K$20:K275)+K$15&lt;0.000001,0,IF($C276&gt;='H-32A-WP06 - Debt Service'!I$24,'H-32A-WP06 - Debt Service'!I$27/12,0)),"-")</f>
        <v>0</v>
      </c>
      <c r="L276" s="269">
        <f>IFERROR(IF(-SUM(L$20:L275)+L$15&lt;0.000001,0,IF($C276&gt;='H-32A-WP06 - Debt Service'!J$24,'H-32A-WP06 - Debt Service'!J$27/12,0)),"-")</f>
        <v>0</v>
      </c>
      <c r="M276" s="269">
        <f>IFERROR(IF(-SUM(M$20:M275)+M$15&lt;0.000001,0,IF($C276&gt;='H-32A-WP06 - Debt Service'!L$24,'H-32A-WP06 - Debt Service'!L$27/12,0)),"-")</f>
        <v>0</v>
      </c>
      <c r="N276" s="269">
        <v>0</v>
      </c>
      <c r="O276" s="269">
        <v>0</v>
      </c>
      <c r="P276" s="269">
        <v>0</v>
      </c>
      <c r="Q276" s="269">
        <f>IFERROR(IF(-SUM(Q$20:Q275)+Q$15&lt;0.000001,0,IF($C276&gt;='H-32A-WP06 - Debt Service'!#REF!,'H-32A-WP06 - Debt Service'!#REF!/12,0)),"-")</f>
        <v>0</v>
      </c>
      <c r="R276" s="269"/>
      <c r="S276" s="269"/>
      <c r="T276" s="269"/>
      <c r="U276" s="269"/>
      <c r="V276" s="269"/>
      <c r="X276" s="260">
        <f t="shared" si="17"/>
        <v>2044</v>
      </c>
      <c r="Y276" s="281">
        <f t="shared" si="19"/>
        <v>52718</v>
      </c>
      <c r="Z276" s="281"/>
      <c r="AA276" s="269">
        <f>IFERROR(IF(-SUM(AA$20:AA275)+AA$15&lt;0.000001,0,IF($C276&gt;='H-32A-WP06 - Debt Service'!X$24,'H-32A-WP06 - Debt Service'!X$27/12,0)),"-")</f>
        <v>0</v>
      </c>
      <c r="AB276" s="269">
        <f>IFERROR(IF(-SUM(AB$20:AB275)+AB$15&lt;0.000001,0,IF($C276&gt;='H-32A-WP06 - Debt Service'!Y$24,'H-32A-WP06 - Debt Service'!Y$27/12,0)),"-")</f>
        <v>0</v>
      </c>
      <c r="AC276" s="269">
        <f>IFERROR(IF(-SUM(AC$20:AC275)+AC$15&lt;0.000001,0,IF($C276&gt;='H-32A-WP06 - Debt Service'!Z$24,'H-32A-WP06 - Debt Service'!Z$27/12,0)),"-")</f>
        <v>0</v>
      </c>
      <c r="AD276" s="269">
        <f>IFERROR(IF(-SUM(AD$20:AD275)+AD$15&lt;0.000001,0,IF($C276&gt;='H-32A-WP06 - Debt Service'!AA$24,'H-32A-WP06 - Debt Service'!AA$27/12,0)),"-")</f>
        <v>0</v>
      </c>
      <c r="AE276" s="269">
        <f>IFERROR(IF(-SUM(AE$20:AE275)+AE$15&lt;0.000001,0,IF($C276&gt;='H-32A-WP06 - Debt Service'!AB$24,'H-32A-WP06 - Debt Service'!AB$27/12,0)),"-")</f>
        <v>0</v>
      </c>
      <c r="AF276" s="269">
        <f>IFERROR(IF(-SUM(AF$20:AF275)+AF$15&lt;0.000001,0,IF($C276&gt;='H-32A-WP06 - Debt Service'!AC$24,'H-32A-WP06 - Debt Service'!AC$27/12,0)),"-")</f>
        <v>0</v>
      </c>
      <c r="AG276" s="269">
        <f>IFERROR(IF(-SUM(AG$20:AG275)+AG$15&lt;0.000001,0,IF($C276&gt;='H-32A-WP06 - Debt Service'!AD$24,'H-32A-WP06 - Debt Service'!AD$27/12,0)),"-")</f>
        <v>0</v>
      </c>
      <c r="AH276" s="269">
        <f>IFERROR(IF(-SUM(AH$20:AH275)+AH$15&lt;0.000001,0,IF($C276&gt;='H-32A-WP06 - Debt Service'!AE$24,'H-32A-WP06 - Debt Service'!AE$27/12,0)),"-")</f>
        <v>0</v>
      </c>
      <c r="AI276" s="269">
        <f>IFERROR(IF(-SUM(AI$20:AI275)+AI$15&lt;0.000001,0,IF($C276&gt;='H-32A-WP06 - Debt Service'!AF$24,'H-32A-WP06 - Debt Service'!AF$27/12,0)),"-")</f>
        <v>0</v>
      </c>
      <c r="AJ276" s="269">
        <f>IFERROR(IF(-SUM(AJ$20:AJ275)+AJ$15&lt;0.000001,0,IF($C276&gt;='H-32A-WP06 - Debt Service'!AG$24,'H-32A-WP06 - Debt Service'!AG$27/12,0)),"-")</f>
        <v>0</v>
      </c>
    </row>
    <row r="277" spans="2:36" hidden="1">
      <c r="B277" s="260">
        <f t="shared" si="16"/>
        <v>2044</v>
      </c>
      <c r="C277" s="281">
        <f t="shared" si="18"/>
        <v>52749</v>
      </c>
      <c r="D277" s="281"/>
      <c r="E277" s="269">
        <f>IFERROR(IF(-SUM(E$20:E276)+E$15&lt;0.000001,0,IF($C277&gt;='H-32A-WP06 - Debt Service'!C$24,'H-32A-WP06 - Debt Service'!C$27/12,0)),"-")</f>
        <v>0</v>
      </c>
      <c r="F277" s="269">
        <f>IFERROR(IF(-SUM(F$20:F276)+F$15&lt;0.000001,0,IF($C277&gt;='H-32A-WP06 - Debt Service'!D$24,'H-32A-WP06 - Debt Service'!D$27/12,0)),"-")</f>
        <v>0</v>
      </c>
      <c r="G277" s="269">
        <f>IFERROR(IF(-SUM(G$20:G276)+G$15&lt;0.000001,0,IF($C277&gt;='H-32A-WP06 - Debt Service'!E$24,'H-32A-WP06 - Debt Service'!E$27/12,0)),"-")</f>
        <v>0</v>
      </c>
      <c r="H277" s="269">
        <f>IFERROR(IF(-SUM(H$20:H276)+H$15&lt;0.000001,0,IF($C277&gt;='H-32A-WP06 - Debt Service'!F$24,'H-32A-WP06 - Debt Service'!F$27/12,0)),"-")</f>
        <v>0</v>
      </c>
      <c r="I277" s="269">
        <f>IFERROR(IF(-SUM(I$20:I276)+I$15&lt;0.000001,0,IF($C277&gt;='H-32A-WP06 - Debt Service'!G$24,'H-32A-WP06 - Debt Service'!#REF!/12,0)),"-")</f>
        <v>0</v>
      </c>
      <c r="J277" s="269">
        <f>IFERROR(IF(-SUM(J$20:J276)+J$15&lt;0.000001,0,IF($C277&gt;='H-32A-WP06 - Debt Service'!H$24,'H-32A-WP06 - Debt Service'!H$27/12,0)),"-")</f>
        <v>0</v>
      </c>
      <c r="K277" s="269">
        <f>IFERROR(IF(-SUM(K$20:K276)+K$15&lt;0.000001,0,IF($C277&gt;='H-32A-WP06 - Debt Service'!I$24,'H-32A-WP06 - Debt Service'!I$27/12,0)),"-")</f>
        <v>0</v>
      </c>
      <c r="L277" s="269">
        <f>IFERROR(IF(-SUM(L$20:L276)+L$15&lt;0.000001,0,IF($C277&gt;='H-32A-WP06 - Debt Service'!J$24,'H-32A-WP06 - Debt Service'!J$27/12,0)),"-")</f>
        <v>0</v>
      </c>
      <c r="M277" s="269">
        <f>IFERROR(IF(-SUM(M$20:M276)+M$15&lt;0.000001,0,IF($C277&gt;='H-32A-WP06 - Debt Service'!L$24,'H-32A-WP06 - Debt Service'!L$27/12,0)),"-")</f>
        <v>0</v>
      </c>
      <c r="N277" s="269">
        <v>0</v>
      </c>
      <c r="O277" s="269">
        <v>0</v>
      </c>
      <c r="P277" s="269">
        <v>0</v>
      </c>
      <c r="Q277" s="269">
        <f>IFERROR(IF(-SUM(Q$20:Q276)+Q$15&lt;0.000001,0,IF($C277&gt;='H-32A-WP06 - Debt Service'!#REF!,'H-32A-WP06 - Debt Service'!#REF!/12,0)),"-")</f>
        <v>0</v>
      </c>
      <c r="R277" s="269"/>
      <c r="S277" s="269"/>
      <c r="T277" s="269"/>
      <c r="U277" s="269"/>
      <c r="V277" s="269"/>
      <c r="X277" s="260">
        <f t="shared" si="17"/>
        <v>2044</v>
      </c>
      <c r="Y277" s="281">
        <f t="shared" si="19"/>
        <v>52749</v>
      </c>
      <c r="Z277" s="281"/>
      <c r="AA277" s="269">
        <f>IFERROR(IF(-SUM(AA$20:AA276)+AA$15&lt;0.000001,0,IF($C277&gt;='H-32A-WP06 - Debt Service'!X$24,'H-32A-WP06 - Debt Service'!X$27/12,0)),"-")</f>
        <v>0</v>
      </c>
      <c r="AB277" s="269">
        <f>IFERROR(IF(-SUM(AB$20:AB276)+AB$15&lt;0.000001,0,IF($C277&gt;='H-32A-WP06 - Debt Service'!Y$24,'H-32A-WP06 - Debt Service'!Y$27/12,0)),"-")</f>
        <v>0</v>
      </c>
      <c r="AC277" s="269">
        <f>IFERROR(IF(-SUM(AC$20:AC276)+AC$15&lt;0.000001,0,IF($C277&gt;='H-32A-WP06 - Debt Service'!Z$24,'H-32A-WP06 - Debt Service'!Z$27/12,0)),"-")</f>
        <v>0</v>
      </c>
      <c r="AD277" s="269">
        <f>IFERROR(IF(-SUM(AD$20:AD276)+AD$15&lt;0.000001,0,IF($C277&gt;='H-32A-WP06 - Debt Service'!AA$24,'H-32A-WP06 - Debt Service'!AA$27/12,0)),"-")</f>
        <v>0</v>
      </c>
      <c r="AE277" s="269">
        <f>IFERROR(IF(-SUM(AE$20:AE276)+AE$15&lt;0.000001,0,IF($C277&gt;='H-32A-WP06 - Debt Service'!AB$24,'H-32A-WP06 - Debt Service'!AB$27/12,0)),"-")</f>
        <v>0</v>
      </c>
      <c r="AF277" s="269">
        <f>IFERROR(IF(-SUM(AF$20:AF276)+AF$15&lt;0.000001,0,IF($C277&gt;='H-32A-WP06 - Debt Service'!AC$24,'H-32A-WP06 - Debt Service'!AC$27/12,0)),"-")</f>
        <v>0</v>
      </c>
      <c r="AG277" s="269">
        <f>IFERROR(IF(-SUM(AG$20:AG276)+AG$15&lt;0.000001,0,IF($C277&gt;='H-32A-WP06 - Debt Service'!AD$24,'H-32A-WP06 - Debt Service'!AD$27/12,0)),"-")</f>
        <v>0</v>
      </c>
      <c r="AH277" s="269">
        <f>IFERROR(IF(-SUM(AH$20:AH276)+AH$15&lt;0.000001,0,IF($C277&gt;='H-32A-WP06 - Debt Service'!AE$24,'H-32A-WP06 - Debt Service'!AE$27/12,0)),"-")</f>
        <v>0</v>
      </c>
      <c r="AI277" s="269">
        <f>IFERROR(IF(-SUM(AI$20:AI276)+AI$15&lt;0.000001,0,IF($C277&gt;='H-32A-WP06 - Debt Service'!AF$24,'H-32A-WP06 - Debt Service'!AF$27/12,0)),"-")</f>
        <v>0</v>
      </c>
      <c r="AJ277" s="269">
        <f>IFERROR(IF(-SUM(AJ$20:AJ276)+AJ$15&lt;0.000001,0,IF($C277&gt;='H-32A-WP06 - Debt Service'!AG$24,'H-32A-WP06 - Debt Service'!AG$27/12,0)),"-")</f>
        <v>0</v>
      </c>
    </row>
    <row r="278" spans="2:36" hidden="1">
      <c r="B278" s="260">
        <f t="shared" si="16"/>
        <v>2044</v>
      </c>
      <c r="C278" s="281">
        <f t="shared" si="18"/>
        <v>52779</v>
      </c>
      <c r="D278" s="281"/>
      <c r="E278" s="269">
        <f>IFERROR(IF(-SUM(E$20:E277)+E$15&lt;0.000001,0,IF($C278&gt;='H-32A-WP06 - Debt Service'!C$24,'H-32A-WP06 - Debt Service'!C$27/12,0)),"-")</f>
        <v>0</v>
      </c>
      <c r="F278" s="269">
        <f>IFERROR(IF(-SUM(F$20:F277)+F$15&lt;0.000001,0,IF($C278&gt;='H-32A-WP06 - Debt Service'!D$24,'H-32A-WP06 - Debt Service'!D$27/12,0)),"-")</f>
        <v>0</v>
      </c>
      <c r="G278" s="269">
        <f>IFERROR(IF(-SUM(G$20:G277)+G$15&lt;0.000001,0,IF($C278&gt;='H-32A-WP06 - Debt Service'!E$24,'H-32A-WP06 - Debt Service'!E$27/12,0)),"-")</f>
        <v>0</v>
      </c>
      <c r="H278" s="269">
        <f>IFERROR(IF(-SUM(H$20:H277)+H$15&lt;0.000001,0,IF($C278&gt;='H-32A-WP06 - Debt Service'!F$24,'H-32A-WP06 - Debt Service'!F$27/12,0)),"-")</f>
        <v>0</v>
      </c>
      <c r="I278" s="269">
        <f>IFERROR(IF(-SUM(I$20:I277)+I$15&lt;0.000001,0,IF($C278&gt;='H-32A-WP06 - Debt Service'!G$24,'H-32A-WP06 - Debt Service'!#REF!/12,0)),"-")</f>
        <v>0</v>
      </c>
      <c r="J278" s="269">
        <f>IFERROR(IF(-SUM(J$20:J277)+J$15&lt;0.000001,0,IF($C278&gt;='H-32A-WP06 - Debt Service'!H$24,'H-32A-WP06 - Debt Service'!H$27/12,0)),"-")</f>
        <v>0</v>
      </c>
      <c r="K278" s="269">
        <f>IFERROR(IF(-SUM(K$20:K277)+K$15&lt;0.000001,0,IF($C278&gt;='H-32A-WP06 - Debt Service'!I$24,'H-32A-WP06 - Debt Service'!I$27/12,0)),"-")</f>
        <v>0</v>
      </c>
      <c r="L278" s="269">
        <f>IFERROR(IF(-SUM(L$20:L277)+L$15&lt;0.000001,0,IF($C278&gt;='H-32A-WP06 - Debt Service'!J$24,'H-32A-WP06 - Debt Service'!J$27/12,0)),"-")</f>
        <v>0</v>
      </c>
      <c r="M278" s="269">
        <f>IFERROR(IF(-SUM(M$20:M277)+M$15&lt;0.000001,0,IF($C278&gt;='H-32A-WP06 - Debt Service'!L$24,'H-32A-WP06 - Debt Service'!L$27/12,0)),"-")</f>
        <v>0</v>
      </c>
      <c r="N278" s="269">
        <v>0</v>
      </c>
      <c r="O278" s="269">
        <v>0</v>
      </c>
      <c r="P278" s="269">
        <v>0</v>
      </c>
      <c r="Q278" s="269">
        <f>IFERROR(IF(-SUM(Q$20:Q277)+Q$15&lt;0.000001,0,IF($C278&gt;='H-32A-WP06 - Debt Service'!#REF!,'H-32A-WP06 - Debt Service'!#REF!/12,0)),"-")</f>
        <v>0</v>
      </c>
      <c r="R278" s="269"/>
      <c r="S278" s="269"/>
      <c r="T278" s="269"/>
      <c r="U278" s="269"/>
      <c r="V278" s="269"/>
      <c r="X278" s="260">
        <f t="shared" si="17"/>
        <v>2044</v>
      </c>
      <c r="Y278" s="281">
        <f t="shared" si="19"/>
        <v>52779</v>
      </c>
      <c r="Z278" s="281"/>
      <c r="AA278" s="269">
        <f>IFERROR(IF(-SUM(AA$20:AA277)+AA$15&lt;0.000001,0,IF($C278&gt;='H-32A-WP06 - Debt Service'!X$24,'H-32A-WP06 - Debt Service'!X$27/12,0)),"-")</f>
        <v>0</v>
      </c>
      <c r="AB278" s="269">
        <f>IFERROR(IF(-SUM(AB$20:AB277)+AB$15&lt;0.000001,0,IF($C278&gt;='H-32A-WP06 - Debt Service'!Y$24,'H-32A-WP06 - Debt Service'!Y$27/12,0)),"-")</f>
        <v>0</v>
      </c>
      <c r="AC278" s="269">
        <f>IFERROR(IF(-SUM(AC$20:AC277)+AC$15&lt;0.000001,0,IF($C278&gt;='H-32A-WP06 - Debt Service'!Z$24,'H-32A-WP06 - Debt Service'!Z$27/12,0)),"-")</f>
        <v>0</v>
      </c>
      <c r="AD278" s="269">
        <f>IFERROR(IF(-SUM(AD$20:AD277)+AD$15&lt;0.000001,0,IF($C278&gt;='H-32A-WP06 - Debt Service'!AA$24,'H-32A-WP06 - Debt Service'!AA$27/12,0)),"-")</f>
        <v>0</v>
      </c>
      <c r="AE278" s="269">
        <f>IFERROR(IF(-SUM(AE$20:AE277)+AE$15&lt;0.000001,0,IF($C278&gt;='H-32A-WP06 - Debt Service'!AB$24,'H-32A-WP06 - Debt Service'!AB$27/12,0)),"-")</f>
        <v>0</v>
      </c>
      <c r="AF278" s="269">
        <f>IFERROR(IF(-SUM(AF$20:AF277)+AF$15&lt;0.000001,0,IF($C278&gt;='H-32A-WP06 - Debt Service'!AC$24,'H-32A-WP06 - Debt Service'!AC$27/12,0)),"-")</f>
        <v>0</v>
      </c>
      <c r="AG278" s="269">
        <f>IFERROR(IF(-SUM(AG$20:AG277)+AG$15&lt;0.000001,0,IF($C278&gt;='H-32A-WP06 - Debt Service'!AD$24,'H-32A-WP06 - Debt Service'!AD$27/12,0)),"-")</f>
        <v>0</v>
      </c>
      <c r="AH278" s="269">
        <f>IFERROR(IF(-SUM(AH$20:AH277)+AH$15&lt;0.000001,0,IF($C278&gt;='H-32A-WP06 - Debt Service'!AE$24,'H-32A-WP06 - Debt Service'!AE$27/12,0)),"-")</f>
        <v>0</v>
      </c>
      <c r="AI278" s="269">
        <f>IFERROR(IF(-SUM(AI$20:AI277)+AI$15&lt;0.000001,0,IF($C278&gt;='H-32A-WP06 - Debt Service'!AF$24,'H-32A-WP06 - Debt Service'!AF$27/12,0)),"-")</f>
        <v>0</v>
      </c>
      <c r="AJ278" s="269">
        <f>IFERROR(IF(-SUM(AJ$20:AJ277)+AJ$15&lt;0.000001,0,IF($C278&gt;='H-32A-WP06 - Debt Service'!AG$24,'H-32A-WP06 - Debt Service'!AG$27/12,0)),"-")</f>
        <v>0</v>
      </c>
    </row>
    <row r="279" spans="2:36" hidden="1">
      <c r="B279" s="260">
        <f t="shared" si="16"/>
        <v>2044</v>
      </c>
      <c r="C279" s="281">
        <f t="shared" si="18"/>
        <v>52810</v>
      </c>
      <c r="D279" s="281"/>
      <c r="E279" s="269">
        <f>IFERROR(IF(-SUM(E$20:E278)+E$15&lt;0.000001,0,IF($C279&gt;='H-32A-WP06 - Debt Service'!C$24,'H-32A-WP06 - Debt Service'!C$27/12,0)),"-")</f>
        <v>0</v>
      </c>
      <c r="F279" s="269">
        <f>IFERROR(IF(-SUM(F$20:F278)+F$15&lt;0.000001,0,IF($C279&gt;='H-32A-WP06 - Debt Service'!D$24,'H-32A-WP06 - Debt Service'!D$27/12,0)),"-")</f>
        <v>0</v>
      </c>
      <c r="G279" s="269">
        <f>IFERROR(IF(-SUM(G$20:G278)+G$15&lt;0.000001,0,IF($C279&gt;='H-32A-WP06 - Debt Service'!E$24,'H-32A-WP06 - Debt Service'!E$27/12,0)),"-")</f>
        <v>0</v>
      </c>
      <c r="H279" s="269">
        <f>IFERROR(IF(-SUM(H$20:H278)+H$15&lt;0.000001,0,IF($C279&gt;='H-32A-WP06 - Debt Service'!F$24,'H-32A-WP06 - Debt Service'!F$27/12,0)),"-")</f>
        <v>0</v>
      </c>
      <c r="I279" s="269">
        <f>IFERROR(IF(-SUM(I$20:I278)+I$15&lt;0.000001,0,IF($C279&gt;='H-32A-WP06 - Debt Service'!G$24,'H-32A-WP06 - Debt Service'!#REF!/12,0)),"-")</f>
        <v>0</v>
      </c>
      <c r="J279" s="269">
        <f>IFERROR(IF(-SUM(J$20:J278)+J$15&lt;0.000001,0,IF($C279&gt;='H-32A-WP06 - Debt Service'!H$24,'H-32A-WP06 - Debt Service'!H$27/12,0)),"-")</f>
        <v>0</v>
      </c>
      <c r="K279" s="269">
        <f>IFERROR(IF(-SUM(K$20:K278)+K$15&lt;0.000001,0,IF($C279&gt;='H-32A-WP06 - Debt Service'!I$24,'H-32A-WP06 - Debt Service'!I$27/12,0)),"-")</f>
        <v>0</v>
      </c>
      <c r="L279" s="269">
        <f>IFERROR(IF(-SUM(L$20:L278)+L$15&lt;0.000001,0,IF($C279&gt;='H-32A-WP06 - Debt Service'!J$24,'H-32A-WP06 - Debt Service'!J$27/12,0)),"-")</f>
        <v>0</v>
      </c>
      <c r="M279" s="269">
        <f>IFERROR(IF(-SUM(M$20:M278)+M$15&lt;0.000001,0,IF($C279&gt;='H-32A-WP06 - Debt Service'!L$24,'H-32A-WP06 - Debt Service'!L$27/12,0)),"-")</f>
        <v>0</v>
      </c>
      <c r="N279" s="269">
        <v>0</v>
      </c>
      <c r="O279" s="269">
        <v>0</v>
      </c>
      <c r="P279" s="269">
        <v>0</v>
      </c>
      <c r="Q279" s="269">
        <f>IFERROR(IF(-SUM(Q$20:Q278)+Q$15&lt;0.000001,0,IF($C279&gt;='H-32A-WP06 - Debt Service'!#REF!,'H-32A-WP06 - Debt Service'!#REF!/12,0)),"-")</f>
        <v>0</v>
      </c>
      <c r="R279" s="269"/>
      <c r="S279" s="269"/>
      <c r="T279" s="269"/>
      <c r="U279" s="269"/>
      <c r="V279" s="269"/>
      <c r="X279" s="260">
        <f t="shared" si="17"/>
        <v>2044</v>
      </c>
      <c r="Y279" s="281">
        <f t="shared" si="19"/>
        <v>52810</v>
      </c>
      <c r="Z279" s="281"/>
      <c r="AA279" s="269">
        <f>IFERROR(IF(-SUM(AA$20:AA278)+AA$15&lt;0.000001,0,IF($C279&gt;='H-32A-WP06 - Debt Service'!X$24,'H-32A-WP06 - Debt Service'!X$27/12,0)),"-")</f>
        <v>0</v>
      </c>
      <c r="AB279" s="269">
        <f>IFERROR(IF(-SUM(AB$20:AB278)+AB$15&lt;0.000001,0,IF($C279&gt;='H-32A-WP06 - Debt Service'!Y$24,'H-32A-WP06 - Debt Service'!Y$27/12,0)),"-")</f>
        <v>0</v>
      </c>
      <c r="AC279" s="269">
        <f>IFERROR(IF(-SUM(AC$20:AC278)+AC$15&lt;0.000001,0,IF($C279&gt;='H-32A-WP06 - Debt Service'!Z$24,'H-32A-WP06 - Debt Service'!Z$27/12,0)),"-")</f>
        <v>0</v>
      </c>
      <c r="AD279" s="269">
        <f>IFERROR(IF(-SUM(AD$20:AD278)+AD$15&lt;0.000001,0,IF($C279&gt;='H-32A-WP06 - Debt Service'!AA$24,'H-32A-WP06 - Debt Service'!AA$27/12,0)),"-")</f>
        <v>0</v>
      </c>
      <c r="AE279" s="269">
        <f>IFERROR(IF(-SUM(AE$20:AE278)+AE$15&lt;0.000001,0,IF($C279&gt;='H-32A-WP06 - Debt Service'!AB$24,'H-32A-WP06 - Debt Service'!AB$27/12,0)),"-")</f>
        <v>0</v>
      </c>
      <c r="AF279" s="269">
        <f>IFERROR(IF(-SUM(AF$20:AF278)+AF$15&lt;0.000001,0,IF($C279&gt;='H-32A-WP06 - Debt Service'!AC$24,'H-32A-WP06 - Debt Service'!AC$27/12,0)),"-")</f>
        <v>0</v>
      </c>
      <c r="AG279" s="269">
        <f>IFERROR(IF(-SUM(AG$20:AG278)+AG$15&lt;0.000001,0,IF($C279&gt;='H-32A-WP06 - Debt Service'!AD$24,'H-32A-WP06 - Debt Service'!AD$27/12,0)),"-")</f>
        <v>0</v>
      </c>
      <c r="AH279" s="269">
        <f>IFERROR(IF(-SUM(AH$20:AH278)+AH$15&lt;0.000001,0,IF($C279&gt;='H-32A-WP06 - Debt Service'!AE$24,'H-32A-WP06 - Debt Service'!AE$27/12,0)),"-")</f>
        <v>0</v>
      </c>
      <c r="AI279" s="269">
        <f>IFERROR(IF(-SUM(AI$20:AI278)+AI$15&lt;0.000001,0,IF($C279&gt;='H-32A-WP06 - Debt Service'!AF$24,'H-32A-WP06 - Debt Service'!AF$27/12,0)),"-")</f>
        <v>0</v>
      </c>
      <c r="AJ279" s="269">
        <f>IFERROR(IF(-SUM(AJ$20:AJ278)+AJ$15&lt;0.000001,0,IF($C279&gt;='H-32A-WP06 - Debt Service'!AG$24,'H-32A-WP06 - Debt Service'!AG$27/12,0)),"-")</f>
        <v>0</v>
      </c>
    </row>
    <row r="280" spans="2:36" hidden="1">
      <c r="B280" s="260">
        <f t="shared" si="16"/>
        <v>2044</v>
      </c>
      <c r="C280" s="281">
        <f t="shared" si="18"/>
        <v>52841</v>
      </c>
      <c r="D280" s="281"/>
      <c r="E280" s="269">
        <f>IFERROR(IF(-SUM(E$20:E279)+E$15&lt;0.000001,0,IF($C280&gt;='H-32A-WP06 - Debt Service'!C$24,'H-32A-WP06 - Debt Service'!C$27/12,0)),"-")</f>
        <v>0</v>
      </c>
      <c r="F280" s="269">
        <f>IFERROR(IF(-SUM(F$20:F279)+F$15&lt;0.000001,0,IF($C280&gt;='H-32A-WP06 - Debt Service'!D$24,'H-32A-WP06 - Debt Service'!D$27/12,0)),"-")</f>
        <v>0</v>
      </c>
      <c r="G280" s="269">
        <f>IFERROR(IF(-SUM(G$20:G279)+G$15&lt;0.000001,0,IF($C280&gt;='H-32A-WP06 - Debt Service'!E$24,'H-32A-WP06 - Debt Service'!E$27/12,0)),"-")</f>
        <v>0</v>
      </c>
      <c r="H280" s="269">
        <f>IFERROR(IF(-SUM(H$20:H279)+H$15&lt;0.000001,0,IF($C280&gt;='H-32A-WP06 - Debt Service'!F$24,'H-32A-WP06 - Debt Service'!F$27/12,0)),"-")</f>
        <v>0</v>
      </c>
      <c r="I280" s="269">
        <f>IFERROR(IF(-SUM(I$20:I279)+I$15&lt;0.000001,0,IF($C280&gt;='H-32A-WP06 - Debt Service'!G$24,'H-32A-WP06 - Debt Service'!#REF!/12,0)),"-")</f>
        <v>0</v>
      </c>
      <c r="J280" s="269">
        <f>IFERROR(IF(-SUM(J$20:J279)+J$15&lt;0.000001,0,IF($C280&gt;='H-32A-WP06 - Debt Service'!H$24,'H-32A-WP06 - Debt Service'!H$27/12,0)),"-")</f>
        <v>0</v>
      </c>
      <c r="K280" s="269">
        <f>IFERROR(IF(-SUM(K$20:K279)+K$15&lt;0.000001,0,IF($C280&gt;='H-32A-WP06 - Debt Service'!I$24,'H-32A-WP06 - Debt Service'!I$27/12,0)),"-")</f>
        <v>0</v>
      </c>
      <c r="L280" s="269">
        <f>IFERROR(IF(-SUM(L$20:L279)+L$15&lt;0.000001,0,IF($C280&gt;='H-32A-WP06 - Debt Service'!J$24,'H-32A-WP06 - Debt Service'!J$27/12,0)),"-")</f>
        <v>0</v>
      </c>
      <c r="M280" s="269">
        <f>IFERROR(IF(-SUM(M$20:M279)+M$15&lt;0.000001,0,IF($C280&gt;='H-32A-WP06 - Debt Service'!L$24,'H-32A-WP06 - Debt Service'!L$27/12,0)),"-")</f>
        <v>0</v>
      </c>
      <c r="N280" s="269">
        <v>0</v>
      </c>
      <c r="O280" s="269">
        <v>0</v>
      </c>
      <c r="P280" s="269">
        <v>0</v>
      </c>
      <c r="Q280" s="269">
        <f>IFERROR(IF(-SUM(Q$20:Q279)+Q$15&lt;0.000001,0,IF($C280&gt;='H-32A-WP06 - Debt Service'!#REF!,'H-32A-WP06 - Debt Service'!#REF!/12,0)),"-")</f>
        <v>0</v>
      </c>
      <c r="R280" s="269"/>
      <c r="S280" s="269"/>
      <c r="T280" s="269"/>
      <c r="U280" s="269"/>
      <c r="V280" s="269"/>
      <c r="X280" s="260">
        <f t="shared" si="17"/>
        <v>2044</v>
      </c>
      <c r="Y280" s="281">
        <f t="shared" si="19"/>
        <v>52841</v>
      </c>
      <c r="Z280" s="281"/>
      <c r="AA280" s="269">
        <f>IFERROR(IF(-SUM(AA$20:AA279)+AA$15&lt;0.000001,0,IF($C280&gt;='H-32A-WP06 - Debt Service'!X$24,'H-32A-WP06 - Debt Service'!X$27/12,0)),"-")</f>
        <v>0</v>
      </c>
      <c r="AB280" s="269">
        <f>IFERROR(IF(-SUM(AB$20:AB279)+AB$15&lt;0.000001,0,IF($C280&gt;='H-32A-WP06 - Debt Service'!Y$24,'H-32A-WP06 - Debt Service'!Y$27/12,0)),"-")</f>
        <v>0</v>
      </c>
      <c r="AC280" s="269">
        <f>IFERROR(IF(-SUM(AC$20:AC279)+AC$15&lt;0.000001,0,IF($C280&gt;='H-32A-WP06 - Debt Service'!Z$24,'H-32A-WP06 - Debt Service'!Z$27/12,0)),"-")</f>
        <v>0</v>
      </c>
      <c r="AD280" s="269">
        <f>IFERROR(IF(-SUM(AD$20:AD279)+AD$15&lt;0.000001,0,IF($C280&gt;='H-32A-WP06 - Debt Service'!AA$24,'H-32A-WP06 - Debt Service'!AA$27/12,0)),"-")</f>
        <v>0</v>
      </c>
      <c r="AE280" s="269">
        <f>IFERROR(IF(-SUM(AE$20:AE279)+AE$15&lt;0.000001,0,IF($C280&gt;='H-32A-WP06 - Debt Service'!AB$24,'H-32A-WP06 - Debt Service'!AB$27/12,0)),"-")</f>
        <v>0</v>
      </c>
      <c r="AF280" s="269">
        <f>IFERROR(IF(-SUM(AF$20:AF279)+AF$15&lt;0.000001,0,IF($C280&gt;='H-32A-WP06 - Debt Service'!AC$24,'H-32A-WP06 - Debt Service'!AC$27/12,0)),"-")</f>
        <v>0</v>
      </c>
      <c r="AG280" s="269">
        <f>IFERROR(IF(-SUM(AG$20:AG279)+AG$15&lt;0.000001,0,IF($C280&gt;='H-32A-WP06 - Debt Service'!AD$24,'H-32A-WP06 - Debt Service'!AD$27/12,0)),"-")</f>
        <v>0</v>
      </c>
      <c r="AH280" s="269">
        <f>IFERROR(IF(-SUM(AH$20:AH279)+AH$15&lt;0.000001,0,IF($C280&gt;='H-32A-WP06 - Debt Service'!AE$24,'H-32A-WP06 - Debt Service'!AE$27/12,0)),"-")</f>
        <v>0</v>
      </c>
      <c r="AI280" s="269">
        <f>IFERROR(IF(-SUM(AI$20:AI279)+AI$15&lt;0.000001,0,IF($C280&gt;='H-32A-WP06 - Debt Service'!AF$24,'H-32A-WP06 - Debt Service'!AF$27/12,0)),"-")</f>
        <v>0</v>
      </c>
      <c r="AJ280" s="269">
        <f>IFERROR(IF(-SUM(AJ$20:AJ279)+AJ$15&lt;0.000001,0,IF($C280&gt;='H-32A-WP06 - Debt Service'!AG$24,'H-32A-WP06 - Debt Service'!AG$27/12,0)),"-")</f>
        <v>0</v>
      </c>
    </row>
    <row r="281" spans="2:36" hidden="1">
      <c r="B281" s="260">
        <f t="shared" si="16"/>
        <v>2044</v>
      </c>
      <c r="C281" s="281">
        <f t="shared" si="18"/>
        <v>52871</v>
      </c>
      <c r="D281" s="281"/>
      <c r="E281" s="269">
        <f>IFERROR(IF(-SUM(E$20:E280)+E$15&lt;0.000001,0,IF($C281&gt;='H-32A-WP06 - Debt Service'!C$24,'H-32A-WP06 - Debt Service'!C$27/12,0)),"-")</f>
        <v>0</v>
      </c>
      <c r="F281" s="269">
        <f>IFERROR(IF(-SUM(F$20:F280)+F$15&lt;0.000001,0,IF($C281&gt;='H-32A-WP06 - Debt Service'!D$24,'H-32A-WP06 - Debt Service'!D$27/12,0)),"-")</f>
        <v>0</v>
      </c>
      <c r="G281" s="269">
        <f>IFERROR(IF(-SUM(G$20:G280)+G$15&lt;0.000001,0,IF($C281&gt;='H-32A-WP06 - Debt Service'!E$24,'H-32A-WP06 - Debt Service'!E$27/12,0)),"-")</f>
        <v>0</v>
      </c>
      <c r="H281" s="269">
        <f>IFERROR(IF(-SUM(H$20:H280)+H$15&lt;0.000001,0,IF($C281&gt;='H-32A-WP06 - Debt Service'!F$24,'H-32A-WP06 - Debt Service'!F$27/12,0)),"-")</f>
        <v>0</v>
      </c>
      <c r="I281" s="269">
        <f>IFERROR(IF(-SUM(I$20:I280)+I$15&lt;0.000001,0,IF($C281&gt;='H-32A-WP06 - Debt Service'!G$24,'H-32A-WP06 - Debt Service'!#REF!/12,0)),"-")</f>
        <v>0</v>
      </c>
      <c r="J281" s="269">
        <f>IFERROR(IF(-SUM(J$20:J280)+J$15&lt;0.000001,0,IF($C281&gt;='H-32A-WP06 - Debt Service'!H$24,'H-32A-WP06 - Debt Service'!H$27/12,0)),"-")</f>
        <v>0</v>
      </c>
      <c r="K281" s="269">
        <f>IFERROR(IF(-SUM(K$20:K280)+K$15&lt;0.000001,0,IF($C281&gt;='H-32A-WP06 - Debt Service'!I$24,'H-32A-WP06 - Debt Service'!I$27/12,0)),"-")</f>
        <v>0</v>
      </c>
      <c r="L281" s="269">
        <f>IFERROR(IF(-SUM(L$20:L280)+L$15&lt;0.000001,0,IF($C281&gt;='H-32A-WP06 - Debt Service'!J$24,'H-32A-WP06 - Debt Service'!J$27/12,0)),"-")</f>
        <v>0</v>
      </c>
      <c r="M281" s="269">
        <f>IFERROR(IF(-SUM(M$20:M280)+M$15&lt;0.000001,0,IF($C281&gt;='H-32A-WP06 - Debt Service'!L$24,'H-32A-WP06 - Debt Service'!L$27/12,0)),"-")</f>
        <v>0</v>
      </c>
      <c r="N281" s="269">
        <v>0</v>
      </c>
      <c r="O281" s="269">
        <v>0</v>
      </c>
      <c r="P281" s="269">
        <v>0</v>
      </c>
      <c r="Q281" s="269">
        <f>IFERROR(IF(-SUM(Q$20:Q280)+Q$15&lt;0.000001,0,IF($C281&gt;='H-32A-WP06 - Debt Service'!#REF!,'H-32A-WP06 - Debt Service'!#REF!/12,0)),"-")</f>
        <v>0</v>
      </c>
      <c r="R281" s="269"/>
      <c r="S281" s="269"/>
      <c r="T281" s="269"/>
      <c r="U281" s="269"/>
      <c r="V281" s="269"/>
      <c r="X281" s="260">
        <f t="shared" si="17"/>
        <v>2044</v>
      </c>
      <c r="Y281" s="281">
        <f t="shared" si="19"/>
        <v>52871</v>
      </c>
      <c r="Z281" s="281"/>
      <c r="AA281" s="269">
        <f>IFERROR(IF(-SUM(AA$20:AA280)+AA$15&lt;0.000001,0,IF($C281&gt;='H-32A-WP06 - Debt Service'!X$24,'H-32A-WP06 - Debt Service'!X$27/12,0)),"-")</f>
        <v>0</v>
      </c>
      <c r="AB281" s="269">
        <f>IFERROR(IF(-SUM(AB$20:AB280)+AB$15&lt;0.000001,0,IF($C281&gt;='H-32A-WP06 - Debt Service'!Y$24,'H-32A-WP06 - Debt Service'!Y$27/12,0)),"-")</f>
        <v>0</v>
      </c>
      <c r="AC281" s="269">
        <f>IFERROR(IF(-SUM(AC$20:AC280)+AC$15&lt;0.000001,0,IF($C281&gt;='H-32A-WP06 - Debt Service'!Z$24,'H-32A-WP06 - Debt Service'!Z$27/12,0)),"-")</f>
        <v>0</v>
      </c>
      <c r="AD281" s="269">
        <f>IFERROR(IF(-SUM(AD$20:AD280)+AD$15&lt;0.000001,0,IF($C281&gt;='H-32A-WP06 - Debt Service'!AA$24,'H-32A-WP06 - Debt Service'!AA$27/12,0)),"-")</f>
        <v>0</v>
      </c>
      <c r="AE281" s="269">
        <f>IFERROR(IF(-SUM(AE$20:AE280)+AE$15&lt;0.000001,0,IF($C281&gt;='H-32A-WP06 - Debt Service'!AB$24,'H-32A-WP06 - Debt Service'!AB$27/12,0)),"-")</f>
        <v>0</v>
      </c>
      <c r="AF281" s="269">
        <f>IFERROR(IF(-SUM(AF$20:AF280)+AF$15&lt;0.000001,0,IF($C281&gt;='H-32A-WP06 - Debt Service'!AC$24,'H-32A-WP06 - Debt Service'!AC$27/12,0)),"-")</f>
        <v>0</v>
      </c>
      <c r="AG281" s="269">
        <f>IFERROR(IF(-SUM(AG$20:AG280)+AG$15&lt;0.000001,0,IF($C281&gt;='H-32A-WP06 - Debt Service'!AD$24,'H-32A-WP06 - Debt Service'!AD$27/12,0)),"-")</f>
        <v>0</v>
      </c>
      <c r="AH281" s="269">
        <f>IFERROR(IF(-SUM(AH$20:AH280)+AH$15&lt;0.000001,0,IF($C281&gt;='H-32A-WP06 - Debt Service'!AE$24,'H-32A-WP06 - Debt Service'!AE$27/12,0)),"-")</f>
        <v>0</v>
      </c>
      <c r="AI281" s="269">
        <f>IFERROR(IF(-SUM(AI$20:AI280)+AI$15&lt;0.000001,0,IF($C281&gt;='H-32A-WP06 - Debt Service'!AF$24,'H-32A-WP06 - Debt Service'!AF$27/12,0)),"-")</f>
        <v>0</v>
      </c>
      <c r="AJ281" s="269">
        <f>IFERROR(IF(-SUM(AJ$20:AJ280)+AJ$15&lt;0.000001,0,IF($C281&gt;='H-32A-WP06 - Debt Service'!AG$24,'H-32A-WP06 - Debt Service'!AG$27/12,0)),"-")</f>
        <v>0</v>
      </c>
    </row>
    <row r="282" spans="2:36" hidden="1">
      <c r="B282" s="260">
        <f t="shared" si="16"/>
        <v>2044</v>
      </c>
      <c r="C282" s="281">
        <f t="shared" si="18"/>
        <v>52902</v>
      </c>
      <c r="D282" s="281"/>
      <c r="E282" s="269">
        <f>IFERROR(IF(-SUM(E$20:E281)+E$15&lt;0.000001,0,IF($C282&gt;='H-32A-WP06 - Debt Service'!C$24,'H-32A-WP06 - Debt Service'!C$27/12,0)),"-")</f>
        <v>0</v>
      </c>
      <c r="F282" s="269">
        <f>IFERROR(IF(-SUM(F$20:F281)+F$15&lt;0.000001,0,IF($C282&gt;='H-32A-WP06 - Debt Service'!D$24,'H-32A-WP06 - Debt Service'!D$27/12,0)),"-")</f>
        <v>0</v>
      </c>
      <c r="G282" s="269">
        <f>IFERROR(IF(-SUM(G$20:G281)+G$15&lt;0.000001,0,IF($C282&gt;='H-32A-WP06 - Debt Service'!E$24,'H-32A-WP06 - Debt Service'!E$27/12,0)),"-")</f>
        <v>0</v>
      </c>
      <c r="H282" s="269">
        <f>IFERROR(IF(-SUM(H$20:H281)+H$15&lt;0.000001,0,IF($C282&gt;='H-32A-WP06 - Debt Service'!F$24,'H-32A-WP06 - Debt Service'!F$27/12,0)),"-")</f>
        <v>0</v>
      </c>
      <c r="I282" s="269">
        <f>IFERROR(IF(-SUM(I$20:I281)+I$15&lt;0.000001,0,IF($C282&gt;='H-32A-WP06 - Debt Service'!G$24,'H-32A-WP06 - Debt Service'!#REF!/12,0)),"-")</f>
        <v>0</v>
      </c>
      <c r="J282" s="269">
        <f>IFERROR(IF(-SUM(J$20:J281)+J$15&lt;0.000001,0,IF($C282&gt;='H-32A-WP06 - Debt Service'!H$24,'H-32A-WP06 - Debt Service'!H$27/12,0)),"-")</f>
        <v>0</v>
      </c>
      <c r="K282" s="269">
        <f>IFERROR(IF(-SUM(K$20:K281)+K$15&lt;0.000001,0,IF($C282&gt;='H-32A-WP06 - Debt Service'!I$24,'H-32A-WP06 - Debt Service'!I$27/12,0)),"-")</f>
        <v>0</v>
      </c>
      <c r="L282" s="269">
        <f>IFERROR(IF(-SUM(L$20:L281)+L$15&lt;0.000001,0,IF($C282&gt;='H-32A-WP06 - Debt Service'!J$24,'H-32A-WP06 - Debt Service'!J$27/12,0)),"-")</f>
        <v>0</v>
      </c>
      <c r="M282" s="269">
        <f>IFERROR(IF(-SUM(M$20:M281)+M$15&lt;0.000001,0,IF($C282&gt;='H-32A-WP06 - Debt Service'!L$24,'H-32A-WP06 - Debt Service'!L$27/12,0)),"-")</f>
        <v>0</v>
      </c>
      <c r="N282" s="269">
        <v>0</v>
      </c>
      <c r="O282" s="269">
        <v>0</v>
      </c>
      <c r="P282" s="269">
        <v>0</v>
      </c>
      <c r="Q282" s="269">
        <f>IFERROR(IF(-SUM(Q$20:Q281)+Q$15&lt;0.000001,0,IF($C282&gt;='H-32A-WP06 - Debt Service'!#REF!,'H-32A-WP06 - Debt Service'!#REF!/12,0)),"-")</f>
        <v>0</v>
      </c>
      <c r="R282" s="269"/>
      <c r="S282" s="269"/>
      <c r="T282" s="269"/>
      <c r="U282" s="269"/>
      <c r="V282" s="269"/>
      <c r="X282" s="260">
        <f t="shared" si="17"/>
        <v>2044</v>
      </c>
      <c r="Y282" s="281">
        <f t="shared" si="19"/>
        <v>52902</v>
      </c>
      <c r="Z282" s="281"/>
      <c r="AA282" s="269">
        <f>IFERROR(IF(-SUM(AA$20:AA281)+AA$15&lt;0.000001,0,IF($C282&gt;='H-32A-WP06 - Debt Service'!X$24,'H-32A-WP06 - Debt Service'!X$27/12,0)),"-")</f>
        <v>0</v>
      </c>
      <c r="AB282" s="269">
        <f>IFERROR(IF(-SUM(AB$20:AB281)+AB$15&lt;0.000001,0,IF($C282&gt;='H-32A-WP06 - Debt Service'!Y$24,'H-32A-WP06 - Debt Service'!Y$27/12,0)),"-")</f>
        <v>0</v>
      </c>
      <c r="AC282" s="269">
        <f>IFERROR(IF(-SUM(AC$20:AC281)+AC$15&lt;0.000001,0,IF($C282&gt;='H-32A-WP06 - Debt Service'!Z$24,'H-32A-WP06 - Debt Service'!Z$27/12,0)),"-")</f>
        <v>0</v>
      </c>
      <c r="AD282" s="269">
        <f>IFERROR(IF(-SUM(AD$20:AD281)+AD$15&lt;0.000001,0,IF($C282&gt;='H-32A-WP06 - Debt Service'!AA$24,'H-32A-WP06 - Debt Service'!AA$27/12,0)),"-")</f>
        <v>0</v>
      </c>
      <c r="AE282" s="269">
        <f>IFERROR(IF(-SUM(AE$20:AE281)+AE$15&lt;0.000001,0,IF($C282&gt;='H-32A-WP06 - Debt Service'!AB$24,'H-32A-WP06 - Debt Service'!AB$27/12,0)),"-")</f>
        <v>0</v>
      </c>
      <c r="AF282" s="269">
        <f>IFERROR(IF(-SUM(AF$20:AF281)+AF$15&lt;0.000001,0,IF($C282&gt;='H-32A-WP06 - Debt Service'!AC$24,'H-32A-WP06 - Debt Service'!AC$27/12,0)),"-")</f>
        <v>0</v>
      </c>
      <c r="AG282" s="269">
        <f>IFERROR(IF(-SUM(AG$20:AG281)+AG$15&lt;0.000001,0,IF($C282&gt;='H-32A-WP06 - Debt Service'!AD$24,'H-32A-WP06 - Debt Service'!AD$27/12,0)),"-")</f>
        <v>0</v>
      </c>
      <c r="AH282" s="269">
        <f>IFERROR(IF(-SUM(AH$20:AH281)+AH$15&lt;0.000001,0,IF($C282&gt;='H-32A-WP06 - Debt Service'!AE$24,'H-32A-WP06 - Debt Service'!AE$27/12,0)),"-")</f>
        <v>0</v>
      </c>
      <c r="AI282" s="269">
        <f>IFERROR(IF(-SUM(AI$20:AI281)+AI$15&lt;0.000001,0,IF($C282&gt;='H-32A-WP06 - Debt Service'!AF$24,'H-32A-WP06 - Debt Service'!AF$27/12,0)),"-")</f>
        <v>0</v>
      </c>
      <c r="AJ282" s="269">
        <f>IFERROR(IF(-SUM(AJ$20:AJ281)+AJ$15&lt;0.000001,0,IF($C282&gt;='H-32A-WP06 - Debt Service'!AG$24,'H-32A-WP06 - Debt Service'!AG$27/12,0)),"-")</f>
        <v>0</v>
      </c>
    </row>
    <row r="283" spans="2:36" hidden="1">
      <c r="B283" s="260">
        <f t="shared" si="16"/>
        <v>2044</v>
      </c>
      <c r="C283" s="281">
        <f t="shared" si="18"/>
        <v>52932</v>
      </c>
      <c r="D283" s="281"/>
      <c r="E283" s="269">
        <f>IFERROR(IF(-SUM(E$20:E282)+E$15&lt;0.000001,0,IF($C283&gt;='H-32A-WP06 - Debt Service'!C$24,'H-32A-WP06 - Debt Service'!C$27/12,0)),"-")</f>
        <v>0</v>
      </c>
      <c r="F283" s="269">
        <f>IFERROR(IF(-SUM(F$20:F282)+F$15&lt;0.000001,0,IF($C283&gt;='H-32A-WP06 - Debt Service'!D$24,'H-32A-WP06 - Debt Service'!D$27/12,0)),"-")</f>
        <v>0</v>
      </c>
      <c r="G283" s="269">
        <f>IFERROR(IF(-SUM(G$20:G282)+G$15&lt;0.000001,0,IF($C283&gt;='H-32A-WP06 - Debt Service'!E$24,'H-32A-WP06 - Debt Service'!E$27/12,0)),"-")</f>
        <v>0</v>
      </c>
      <c r="H283" s="269">
        <f>IFERROR(IF(-SUM(H$20:H282)+H$15&lt;0.000001,0,IF($C283&gt;='H-32A-WP06 - Debt Service'!F$24,'H-32A-WP06 - Debt Service'!F$27/12,0)),"-")</f>
        <v>0</v>
      </c>
      <c r="I283" s="269">
        <f>IFERROR(IF(-SUM(I$20:I282)+I$15&lt;0.000001,0,IF($C283&gt;='H-32A-WP06 - Debt Service'!G$24,'H-32A-WP06 - Debt Service'!#REF!/12,0)),"-")</f>
        <v>0</v>
      </c>
      <c r="J283" s="269">
        <f>IFERROR(IF(-SUM(J$20:J282)+J$15&lt;0.000001,0,IF($C283&gt;='H-32A-WP06 - Debt Service'!H$24,'H-32A-WP06 - Debt Service'!H$27/12,0)),"-")</f>
        <v>0</v>
      </c>
      <c r="K283" s="269">
        <f>IFERROR(IF(-SUM(K$20:K282)+K$15&lt;0.000001,0,IF($C283&gt;='H-32A-WP06 - Debt Service'!I$24,'H-32A-WP06 - Debt Service'!I$27/12,0)),"-")</f>
        <v>0</v>
      </c>
      <c r="L283" s="269">
        <f>IFERROR(IF(-SUM(L$20:L282)+L$15&lt;0.000001,0,IF($C283&gt;='H-32A-WP06 - Debt Service'!J$24,'H-32A-WP06 - Debt Service'!J$27/12,0)),"-")</f>
        <v>0</v>
      </c>
      <c r="M283" s="269">
        <f>IFERROR(IF(-SUM(M$20:M282)+M$15&lt;0.000001,0,IF($C283&gt;='H-32A-WP06 - Debt Service'!L$24,'H-32A-WP06 - Debt Service'!L$27/12,0)),"-")</f>
        <v>0</v>
      </c>
      <c r="N283" s="269">
        <v>0</v>
      </c>
      <c r="O283" s="269">
        <v>0</v>
      </c>
      <c r="P283" s="269">
        <v>0</v>
      </c>
      <c r="Q283" s="269">
        <f>IFERROR(IF(-SUM(Q$20:Q282)+Q$15&lt;0.000001,0,IF($C283&gt;='H-32A-WP06 - Debt Service'!#REF!,'H-32A-WP06 - Debt Service'!#REF!/12,0)),"-")</f>
        <v>0</v>
      </c>
      <c r="R283" s="269"/>
      <c r="S283" s="269"/>
      <c r="T283" s="269"/>
      <c r="U283" s="269"/>
      <c r="V283" s="269"/>
      <c r="X283" s="260">
        <f t="shared" si="17"/>
        <v>2044</v>
      </c>
      <c r="Y283" s="281">
        <f t="shared" si="19"/>
        <v>52932</v>
      </c>
      <c r="Z283" s="281"/>
      <c r="AA283" s="269">
        <f>IFERROR(IF(-SUM(AA$20:AA282)+AA$15&lt;0.000001,0,IF($C283&gt;='H-32A-WP06 - Debt Service'!X$24,'H-32A-WP06 - Debt Service'!X$27/12,0)),"-")</f>
        <v>0</v>
      </c>
      <c r="AB283" s="269">
        <f>IFERROR(IF(-SUM(AB$20:AB282)+AB$15&lt;0.000001,0,IF($C283&gt;='H-32A-WP06 - Debt Service'!Y$24,'H-32A-WP06 - Debt Service'!Y$27/12,0)),"-")</f>
        <v>0</v>
      </c>
      <c r="AC283" s="269">
        <f>IFERROR(IF(-SUM(AC$20:AC282)+AC$15&lt;0.000001,0,IF($C283&gt;='H-32A-WP06 - Debt Service'!Z$24,'H-32A-WP06 - Debt Service'!Z$27/12,0)),"-")</f>
        <v>0</v>
      </c>
      <c r="AD283" s="269">
        <f>IFERROR(IF(-SUM(AD$20:AD282)+AD$15&lt;0.000001,0,IF($C283&gt;='H-32A-WP06 - Debt Service'!AA$24,'H-32A-WP06 - Debt Service'!AA$27/12,0)),"-")</f>
        <v>0</v>
      </c>
      <c r="AE283" s="269">
        <f>IFERROR(IF(-SUM(AE$20:AE282)+AE$15&lt;0.000001,0,IF($C283&gt;='H-32A-WP06 - Debt Service'!AB$24,'H-32A-WP06 - Debt Service'!AB$27/12,0)),"-")</f>
        <v>0</v>
      </c>
      <c r="AF283" s="269">
        <f>IFERROR(IF(-SUM(AF$20:AF282)+AF$15&lt;0.000001,0,IF($C283&gt;='H-32A-WP06 - Debt Service'!AC$24,'H-32A-WP06 - Debt Service'!AC$27/12,0)),"-")</f>
        <v>0</v>
      </c>
      <c r="AG283" s="269">
        <f>IFERROR(IF(-SUM(AG$20:AG282)+AG$15&lt;0.000001,0,IF($C283&gt;='H-32A-WP06 - Debt Service'!AD$24,'H-32A-WP06 - Debt Service'!AD$27/12,0)),"-")</f>
        <v>0</v>
      </c>
      <c r="AH283" s="269">
        <f>IFERROR(IF(-SUM(AH$20:AH282)+AH$15&lt;0.000001,0,IF($C283&gt;='H-32A-WP06 - Debt Service'!AE$24,'H-32A-WP06 - Debt Service'!AE$27/12,0)),"-")</f>
        <v>0</v>
      </c>
      <c r="AI283" s="269">
        <f>IFERROR(IF(-SUM(AI$20:AI282)+AI$15&lt;0.000001,0,IF($C283&gt;='H-32A-WP06 - Debt Service'!AF$24,'H-32A-WP06 - Debt Service'!AF$27/12,0)),"-")</f>
        <v>0</v>
      </c>
      <c r="AJ283" s="269">
        <f>IFERROR(IF(-SUM(AJ$20:AJ282)+AJ$15&lt;0.000001,0,IF($C283&gt;='H-32A-WP06 - Debt Service'!AG$24,'H-32A-WP06 - Debt Service'!AG$27/12,0)),"-")</f>
        <v>0</v>
      </c>
    </row>
    <row r="284" spans="2:36" hidden="1">
      <c r="B284" s="260">
        <f t="shared" si="16"/>
        <v>2045</v>
      </c>
      <c r="C284" s="281">
        <f t="shared" si="18"/>
        <v>52963</v>
      </c>
      <c r="D284" s="281"/>
      <c r="E284" s="269">
        <f>IFERROR(IF(-SUM(E$20:E283)+E$15&lt;0.000001,0,IF($C284&gt;='H-32A-WP06 - Debt Service'!C$24,'H-32A-WP06 - Debt Service'!C$27/12,0)),"-")</f>
        <v>0</v>
      </c>
      <c r="F284" s="269">
        <f>IFERROR(IF(-SUM(F$20:F283)+F$15&lt;0.000001,0,IF($C284&gt;='H-32A-WP06 - Debt Service'!D$24,'H-32A-WP06 - Debt Service'!D$27/12,0)),"-")</f>
        <v>0</v>
      </c>
      <c r="G284" s="269">
        <f>IFERROR(IF(-SUM(G$20:G283)+G$15&lt;0.000001,0,IF($C284&gt;='H-32A-WP06 - Debt Service'!E$24,'H-32A-WP06 - Debt Service'!E$27/12,0)),"-")</f>
        <v>0</v>
      </c>
      <c r="H284" s="269">
        <f>IFERROR(IF(-SUM(H$20:H283)+H$15&lt;0.000001,0,IF($C284&gt;='H-32A-WP06 - Debt Service'!F$24,'H-32A-WP06 - Debt Service'!F$27/12,0)),"-")</f>
        <v>0</v>
      </c>
      <c r="I284" s="269">
        <f>IFERROR(IF(-SUM(I$20:I283)+I$15&lt;0.000001,0,IF($C284&gt;='H-32A-WP06 - Debt Service'!G$24,'H-32A-WP06 - Debt Service'!#REF!/12,0)),"-")</f>
        <v>0</v>
      </c>
      <c r="J284" s="269">
        <f>IFERROR(IF(-SUM(J$20:J283)+J$15&lt;0.000001,0,IF($C284&gt;='H-32A-WP06 - Debt Service'!H$24,'H-32A-WP06 - Debt Service'!H$27/12,0)),"-")</f>
        <v>0</v>
      </c>
      <c r="K284" s="269">
        <f>IFERROR(IF(-SUM(K$20:K283)+K$15&lt;0.000001,0,IF($C284&gt;='H-32A-WP06 - Debt Service'!I$24,'H-32A-WP06 - Debt Service'!I$27/12,0)),"-")</f>
        <v>0</v>
      </c>
      <c r="L284" s="269">
        <f>IFERROR(IF(-SUM(L$20:L283)+L$15&lt;0.000001,0,IF($C284&gt;='H-32A-WP06 - Debt Service'!J$24,'H-32A-WP06 - Debt Service'!J$27/12,0)),"-")</f>
        <v>0</v>
      </c>
      <c r="M284" s="269">
        <f>IFERROR(IF(-SUM(M$20:M283)+M$15&lt;0.000001,0,IF($C284&gt;='H-32A-WP06 - Debt Service'!L$24,'H-32A-WP06 - Debt Service'!L$27/12,0)),"-")</f>
        <v>0</v>
      </c>
      <c r="N284" s="269">
        <v>0</v>
      </c>
      <c r="O284" s="269">
        <v>0</v>
      </c>
      <c r="P284" s="269">
        <v>0</v>
      </c>
      <c r="Q284" s="269">
        <f>IFERROR(IF(-SUM(Q$20:Q283)+Q$15&lt;0.000001,0,IF($C284&gt;='H-32A-WP06 - Debt Service'!#REF!,'H-32A-WP06 - Debt Service'!#REF!/12,0)),"-")</f>
        <v>0</v>
      </c>
      <c r="R284" s="269"/>
      <c r="S284" s="269"/>
      <c r="T284" s="269"/>
      <c r="U284" s="269"/>
      <c r="V284" s="269"/>
      <c r="X284" s="260">
        <f t="shared" si="17"/>
        <v>2045</v>
      </c>
      <c r="Y284" s="281">
        <f t="shared" si="19"/>
        <v>52963</v>
      </c>
      <c r="Z284" s="281"/>
      <c r="AA284" s="269">
        <f>IFERROR(IF(-SUM(AA$20:AA283)+AA$15&lt;0.000001,0,IF($C284&gt;='H-32A-WP06 - Debt Service'!X$24,'H-32A-WP06 - Debt Service'!X$27/12,0)),"-")</f>
        <v>0</v>
      </c>
      <c r="AB284" s="269">
        <f>IFERROR(IF(-SUM(AB$20:AB283)+AB$15&lt;0.000001,0,IF($C284&gt;='H-32A-WP06 - Debt Service'!Y$24,'H-32A-WP06 - Debt Service'!Y$27/12,0)),"-")</f>
        <v>0</v>
      </c>
      <c r="AC284" s="269">
        <f>IFERROR(IF(-SUM(AC$20:AC283)+AC$15&lt;0.000001,0,IF($C284&gt;='H-32A-WP06 - Debt Service'!Z$24,'H-32A-WP06 - Debt Service'!Z$27/12,0)),"-")</f>
        <v>0</v>
      </c>
      <c r="AD284" s="269">
        <f>IFERROR(IF(-SUM(AD$20:AD283)+AD$15&lt;0.000001,0,IF($C284&gt;='H-32A-WP06 - Debt Service'!AA$24,'H-32A-WP06 - Debt Service'!AA$27/12,0)),"-")</f>
        <v>0</v>
      </c>
      <c r="AE284" s="269">
        <f>IFERROR(IF(-SUM(AE$20:AE283)+AE$15&lt;0.000001,0,IF($C284&gt;='H-32A-WP06 - Debt Service'!AB$24,'H-32A-WP06 - Debt Service'!AB$27/12,0)),"-")</f>
        <v>0</v>
      </c>
      <c r="AF284" s="269">
        <f>IFERROR(IF(-SUM(AF$20:AF283)+AF$15&lt;0.000001,0,IF($C284&gt;='H-32A-WP06 - Debt Service'!AC$24,'H-32A-WP06 - Debt Service'!AC$27/12,0)),"-")</f>
        <v>0</v>
      </c>
      <c r="AG284" s="269">
        <f>IFERROR(IF(-SUM(AG$20:AG283)+AG$15&lt;0.000001,0,IF($C284&gt;='H-32A-WP06 - Debt Service'!AD$24,'H-32A-WP06 - Debt Service'!AD$27/12,0)),"-")</f>
        <v>0</v>
      </c>
      <c r="AH284" s="269">
        <f>IFERROR(IF(-SUM(AH$20:AH283)+AH$15&lt;0.000001,0,IF($C284&gt;='H-32A-WP06 - Debt Service'!AE$24,'H-32A-WP06 - Debt Service'!AE$27/12,0)),"-")</f>
        <v>0</v>
      </c>
      <c r="AI284" s="269">
        <f>IFERROR(IF(-SUM(AI$20:AI283)+AI$15&lt;0.000001,0,IF($C284&gt;='H-32A-WP06 - Debt Service'!AF$24,'H-32A-WP06 - Debt Service'!AF$27/12,0)),"-")</f>
        <v>0</v>
      </c>
      <c r="AJ284" s="269">
        <f>IFERROR(IF(-SUM(AJ$20:AJ283)+AJ$15&lt;0.000001,0,IF($C284&gt;='H-32A-WP06 - Debt Service'!AG$24,'H-32A-WP06 - Debt Service'!AG$27/12,0)),"-")</f>
        <v>0</v>
      </c>
    </row>
    <row r="285" spans="2:36" hidden="1">
      <c r="B285" s="260">
        <f t="shared" si="16"/>
        <v>2045</v>
      </c>
      <c r="C285" s="281">
        <f t="shared" si="18"/>
        <v>52994</v>
      </c>
      <c r="D285" s="281"/>
      <c r="E285" s="269">
        <f>IFERROR(IF(-SUM(E$20:E284)+E$15&lt;0.000001,0,IF($C285&gt;='H-32A-WP06 - Debt Service'!C$24,'H-32A-WP06 - Debt Service'!C$27/12,0)),"-")</f>
        <v>0</v>
      </c>
      <c r="F285" s="269">
        <f>IFERROR(IF(-SUM(F$20:F284)+F$15&lt;0.000001,0,IF($C285&gt;='H-32A-WP06 - Debt Service'!D$24,'H-32A-WP06 - Debt Service'!D$27/12,0)),"-")</f>
        <v>0</v>
      </c>
      <c r="G285" s="269">
        <f>IFERROR(IF(-SUM(G$20:G284)+G$15&lt;0.000001,0,IF($C285&gt;='H-32A-WP06 - Debt Service'!E$24,'H-32A-WP06 - Debt Service'!E$27/12,0)),"-")</f>
        <v>0</v>
      </c>
      <c r="H285" s="269">
        <f>IFERROR(IF(-SUM(H$20:H284)+H$15&lt;0.000001,0,IF($C285&gt;='H-32A-WP06 - Debt Service'!F$24,'H-32A-WP06 - Debt Service'!F$27/12,0)),"-")</f>
        <v>0</v>
      </c>
      <c r="I285" s="269">
        <f>IFERROR(IF(-SUM(I$20:I284)+I$15&lt;0.000001,0,IF($C285&gt;='H-32A-WP06 - Debt Service'!G$24,'H-32A-WP06 - Debt Service'!#REF!/12,0)),"-")</f>
        <v>0</v>
      </c>
      <c r="J285" s="269">
        <f>IFERROR(IF(-SUM(J$20:J284)+J$15&lt;0.000001,0,IF($C285&gt;='H-32A-WP06 - Debt Service'!H$24,'H-32A-WP06 - Debt Service'!H$27/12,0)),"-")</f>
        <v>0</v>
      </c>
      <c r="K285" s="269">
        <f>IFERROR(IF(-SUM(K$20:K284)+K$15&lt;0.000001,0,IF($C285&gt;='H-32A-WP06 - Debt Service'!I$24,'H-32A-WP06 - Debt Service'!I$27/12,0)),"-")</f>
        <v>0</v>
      </c>
      <c r="L285" s="269">
        <f>IFERROR(IF(-SUM(L$20:L284)+L$15&lt;0.000001,0,IF($C285&gt;='H-32A-WP06 - Debt Service'!J$24,'H-32A-WP06 - Debt Service'!J$27/12,0)),"-")</f>
        <v>0</v>
      </c>
      <c r="M285" s="269">
        <f>IFERROR(IF(-SUM(M$20:M284)+M$15&lt;0.000001,0,IF($C285&gt;='H-32A-WP06 - Debt Service'!L$24,'H-32A-WP06 - Debt Service'!L$27/12,0)),"-")</f>
        <v>0</v>
      </c>
      <c r="N285" s="269">
        <v>0</v>
      </c>
      <c r="O285" s="269">
        <v>0</v>
      </c>
      <c r="P285" s="269">
        <v>0</v>
      </c>
      <c r="Q285" s="269">
        <f>IFERROR(IF(-SUM(Q$20:Q284)+Q$15&lt;0.000001,0,IF($C285&gt;='H-32A-WP06 - Debt Service'!#REF!,'H-32A-WP06 - Debt Service'!#REF!/12,0)),"-")</f>
        <v>0</v>
      </c>
      <c r="R285" s="269"/>
      <c r="S285" s="269"/>
      <c r="T285" s="269"/>
      <c r="U285" s="269"/>
      <c r="V285" s="269"/>
      <c r="X285" s="260">
        <f t="shared" si="17"/>
        <v>2045</v>
      </c>
      <c r="Y285" s="281">
        <f t="shared" si="19"/>
        <v>52994</v>
      </c>
      <c r="Z285" s="281"/>
      <c r="AA285" s="269">
        <f>IFERROR(IF(-SUM(AA$20:AA284)+AA$15&lt;0.000001,0,IF($C285&gt;='H-32A-WP06 - Debt Service'!X$24,'H-32A-WP06 - Debt Service'!X$27/12,0)),"-")</f>
        <v>0</v>
      </c>
      <c r="AB285" s="269">
        <f>IFERROR(IF(-SUM(AB$20:AB284)+AB$15&lt;0.000001,0,IF($C285&gt;='H-32A-WP06 - Debt Service'!Y$24,'H-32A-WP06 - Debt Service'!Y$27/12,0)),"-")</f>
        <v>0</v>
      </c>
      <c r="AC285" s="269">
        <f>IFERROR(IF(-SUM(AC$20:AC284)+AC$15&lt;0.000001,0,IF($C285&gt;='H-32A-WP06 - Debt Service'!Z$24,'H-32A-WP06 - Debt Service'!Z$27/12,0)),"-")</f>
        <v>0</v>
      </c>
      <c r="AD285" s="269">
        <f>IFERROR(IF(-SUM(AD$20:AD284)+AD$15&lt;0.000001,0,IF($C285&gt;='H-32A-WP06 - Debt Service'!AA$24,'H-32A-WP06 - Debt Service'!AA$27/12,0)),"-")</f>
        <v>0</v>
      </c>
      <c r="AE285" s="269">
        <f>IFERROR(IF(-SUM(AE$20:AE284)+AE$15&lt;0.000001,0,IF($C285&gt;='H-32A-WP06 - Debt Service'!AB$24,'H-32A-WP06 - Debt Service'!AB$27/12,0)),"-")</f>
        <v>0</v>
      </c>
      <c r="AF285" s="269">
        <f>IFERROR(IF(-SUM(AF$20:AF284)+AF$15&lt;0.000001,0,IF($C285&gt;='H-32A-WP06 - Debt Service'!AC$24,'H-32A-WP06 - Debt Service'!AC$27/12,0)),"-")</f>
        <v>0</v>
      </c>
      <c r="AG285" s="269">
        <f>IFERROR(IF(-SUM(AG$20:AG284)+AG$15&lt;0.000001,0,IF($C285&gt;='H-32A-WP06 - Debt Service'!AD$24,'H-32A-WP06 - Debt Service'!AD$27/12,0)),"-")</f>
        <v>0</v>
      </c>
      <c r="AH285" s="269">
        <f>IFERROR(IF(-SUM(AH$20:AH284)+AH$15&lt;0.000001,0,IF($C285&gt;='H-32A-WP06 - Debt Service'!AE$24,'H-32A-WP06 - Debt Service'!AE$27/12,0)),"-")</f>
        <v>0</v>
      </c>
      <c r="AI285" s="269">
        <f>IFERROR(IF(-SUM(AI$20:AI284)+AI$15&lt;0.000001,0,IF($C285&gt;='H-32A-WP06 - Debt Service'!AF$24,'H-32A-WP06 - Debt Service'!AF$27/12,0)),"-")</f>
        <v>0</v>
      </c>
      <c r="AJ285" s="269">
        <f>IFERROR(IF(-SUM(AJ$20:AJ284)+AJ$15&lt;0.000001,0,IF($C285&gt;='H-32A-WP06 - Debt Service'!AG$24,'H-32A-WP06 - Debt Service'!AG$27/12,0)),"-")</f>
        <v>0</v>
      </c>
    </row>
    <row r="286" spans="2:36" hidden="1">
      <c r="B286" s="260">
        <f t="shared" si="16"/>
        <v>2045</v>
      </c>
      <c r="C286" s="281">
        <f t="shared" si="18"/>
        <v>53022</v>
      </c>
      <c r="D286" s="281"/>
      <c r="E286" s="269">
        <f>IFERROR(IF(-SUM(E$20:E285)+E$15&lt;0.000001,0,IF($C286&gt;='H-32A-WP06 - Debt Service'!C$24,'H-32A-WP06 - Debt Service'!C$27/12,0)),"-")</f>
        <v>0</v>
      </c>
      <c r="F286" s="269">
        <f>IFERROR(IF(-SUM(F$20:F285)+F$15&lt;0.000001,0,IF($C286&gt;='H-32A-WP06 - Debt Service'!D$24,'H-32A-WP06 - Debt Service'!D$27/12,0)),"-")</f>
        <v>0</v>
      </c>
      <c r="G286" s="269">
        <f>IFERROR(IF(-SUM(G$20:G285)+G$15&lt;0.000001,0,IF($C286&gt;='H-32A-WP06 - Debt Service'!E$24,'H-32A-WP06 - Debt Service'!E$27/12,0)),"-")</f>
        <v>0</v>
      </c>
      <c r="H286" s="269">
        <f>IFERROR(IF(-SUM(H$20:H285)+H$15&lt;0.000001,0,IF($C286&gt;='H-32A-WP06 - Debt Service'!F$24,'H-32A-WP06 - Debt Service'!F$27/12,0)),"-")</f>
        <v>0</v>
      </c>
      <c r="I286" s="269">
        <f>IFERROR(IF(-SUM(I$20:I285)+I$15&lt;0.000001,0,IF($C286&gt;='H-32A-WP06 - Debt Service'!G$24,'H-32A-WP06 - Debt Service'!#REF!/12,0)),"-")</f>
        <v>0</v>
      </c>
      <c r="J286" s="269">
        <f>IFERROR(IF(-SUM(J$20:J285)+J$15&lt;0.000001,0,IF($C286&gt;='H-32A-WP06 - Debt Service'!H$24,'H-32A-WP06 - Debt Service'!H$27/12,0)),"-")</f>
        <v>0</v>
      </c>
      <c r="K286" s="269">
        <f>IFERROR(IF(-SUM(K$20:K285)+K$15&lt;0.000001,0,IF($C286&gt;='H-32A-WP06 - Debt Service'!I$24,'H-32A-WP06 - Debt Service'!I$27/12,0)),"-")</f>
        <v>0</v>
      </c>
      <c r="L286" s="269">
        <f>IFERROR(IF(-SUM(L$20:L285)+L$15&lt;0.000001,0,IF($C286&gt;='H-32A-WP06 - Debt Service'!J$24,'H-32A-WP06 - Debt Service'!J$27/12,0)),"-")</f>
        <v>0</v>
      </c>
      <c r="M286" s="269">
        <f>IFERROR(IF(-SUM(M$20:M285)+M$15&lt;0.000001,0,IF($C286&gt;='H-32A-WP06 - Debt Service'!L$24,'H-32A-WP06 - Debt Service'!L$27/12,0)),"-")</f>
        <v>0</v>
      </c>
      <c r="N286" s="269">
        <v>0</v>
      </c>
      <c r="O286" s="269">
        <v>0</v>
      </c>
      <c r="P286" s="269">
        <v>0</v>
      </c>
      <c r="Q286" s="269">
        <f>IFERROR(IF(-SUM(Q$20:Q285)+Q$15&lt;0.000001,0,IF($C286&gt;='H-32A-WP06 - Debt Service'!#REF!,'H-32A-WP06 - Debt Service'!#REF!/12,0)),"-")</f>
        <v>0</v>
      </c>
      <c r="R286" s="269"/>
      <c r="S286" s="269"/>
      <c r="T286" s="269"/>
      <c r="U286" s="269"/>
      <c r="V286" s="269"/>
      <c r="X286" s="260">
        <f t="shared" si="17"/>
        <v>2045</v>
      </c>
      <c r="Y286" s="281">
        <f t="shared" si="19"/>
        <v>53022</v>
      </c>
      <c r="Z286" s="281"/>
      <c r="AA286" s="269">
        <f>IFERROR(IF(-SUM(AA$20:AA285)+AA$15&lt;0.000001,0,IF($C286&gt;='H-32A-WP06 - Debt Service'!X$24,'H-32A-WP06 - Debt Service'!X$27/12,0)),"-")</f>
        <v>0</v>
      </c>
      <c r="AB286" s="269">
        <f>IFERROR(IF(-SUM(AB$20:AB285)+AB$15&lt;0.000001,0,IF($C286&gt;='H-32A-WP06 - Debt Service'!Y$24,'H-32A-WP06 - Debt Service'!Y$27/12,0)),"-")</f>
        <v>0</v>
      </c>
      <c r="AC286" s="269">
        <f>IFERROR(IF(-SUM(AC$20:AC285)+AC$15&lt;0.000001,0,IF($C286&gt;='H-32A-WP06 - Debt Service'!Z$24,'H-32A-WP06 - Debt Service'!Z$27/12,0)),"-")</f>
        <v>0</v>
      </c>
      <c r="AD286" s="269">
        <f>IFERROR(IF(-SUM(AD$20:AD285)+AD$15&lt;0.000001,0,IF($C286&gt;='H-32A-WP06 - Debt Service'!AA$24,'H-32A-WP06 - Debt Service'!AA$27/12,0)),"-")</f>
        <v>0</v>
      </c>
      <c r="AE286" s="269">
        <f>IFERROR(IF(-SUM(AE$20:AE285)+AE$15&lt;0.000001,0,IF($C286&gt;='H-32A-WP06 - Debt Service'!AB$24,'H-32A-WP06 - Debt Service'!AB$27/12,0)),"-")</f>
        <v>0</v>
      </c>
      <c r="AF286" s="269">
        <f>IFERROR(IF(-SUM(AF$20:AF285)+AF$15&lt;0.000001,0,IF($C286&gt;='H-32A-WP06 - Debt Service'!AC$24,'H-32A-WP06 - Debt Service'!AC$27/12,0)),"-")</f>
        <v>0</v>
      </c>
      <c r="AG286" s="269">
        <f>IFERROR(IF(-SUM(AG$20:AG285)+AG$15&lt;0.000001,0,IF($C286&gt;='H-32A-WP06 - Debt Service'!AD$24,'H-32A-WP06 - Debt Service'!AD$27/12,0)),"-")</f>
        <v>0</v>
      </c>
      <c r="AH286" s="269">
        <f>IFERROR(IF(-SUM(AH$20:AH285)+AH$15&lt;0.000001,0,IF($C286&gt;='H-32A-WP06 - Debt Service'!AE$24,'H-32A-WP06 - Debt Service'!AE$27/12,0)),"-")</f>
        <v>0</v>
      </c>
      <c r="AI286" s="269">
        <f>IFERROR(IF(-SUM(AI$20:AI285)+AI$15&lt;0.000001,0,IF($C286&gt;='H-32A-WP06 - Debt Service'!AF$24,'H-32A-WP06 - Debt Service'!AF$27/12,0)),"-")</f>
        <v>0</v>
      </c>
      <c r="AJ286" s="269">
        <f>IFERROR(IF(-SUM(AJ$20:AJ285)+AJ$15&lt;0.000001,0,IF($C286&gt;='H-32A-WP06 - Debt Service'!AG$24,'H-32A-WP06 - Debt Service'!AG$27/12,0)),"-")</f>
        <v>0</v>
      </c>
    </row>
    <row r="287" spans="2:36" hidden="1">
      <c r="B287" s="260">
        <f t="shared" si="16"/>
        <v>2045</v>
      </c>
      <c r="C287" s="281">
        <f t="shared" si="18"/>
        <v>53053</v>
      </c>
      <c r="D287" s="281"/>
      <c r="E287" s="269">
        <f>IFERROR(IF(-SUM(E$20:E286)+E$15&lt;0.000001,0,IF($C287&gt;='H-32A-WP06 - Debt Service'!C$24,'H-32A-WP06 - Debt Service'!C$27/12,0)),"-")</f>
        <v>0</v>
      </c>
      <c r="F287" s="269">
        <f>IFERROR(IF(-SUM(F$20:F286)+F$15&lt;0.000001,0,IF($C287&gt;='H-32A-WP06 - Debt Service'!D$24,'H-32A-WP06 - Debt Service'!D$27/12,0)),"-")</f>
        <v>0</v>
      </c>
      <c r="G287" s="269">
        <f>IFERROR(IF(-SUM(G$20:G286)+G$15&lt;0.000001,0,IF($C287&gt;='H-32A-WP06 - Debt Service'!E$24,'H-32A-WP06 - Debt Service'!E$27/12,0)),"-")</f>
        <v>0</v>
      </c>
      <c r="H287" s="269">
        <f>IFERROR(IF(-SUM(H$20:H286)+H$15&lt;0.000001,0,IF($C287&gt;='H-32A-WP06 - Debt Service'!F$24,'H-32A-WP06 - Debt Service'!F$27/12,0)),"-")</f>
        <v>0</v>
      </c>
      <c r="I287" s="269">
        <f>IFERROR(IF(-SUM(I$20:I286)+I$15&lt;0.000001,0,IF($C287&gt;='H-32A-WP06 - Debt Service'!G$24,'H-32A-WP06 - Debt Service'!#REF!/12,0)),"-")</f>
        <v>0</v>
      </c>
      <c r="J287" s="269">
        <f>IFERROR(IF(-SUM(J$20:J286)+J$15&lt;0.000001,0,IF($C287&gt;='H-32A-WP06 - Debt Service'!H$24,'H-32A-WP06 - Debt Service'!H$27/12,0)),"-")</f>
        <v>0</v>
      </c>
      <c r="K287" s="269">
        <f>IFERROR(IF(-SUM(K$20:K286)+K$15&lt;0.000001,0,IF($C287&gt;='H-32A-WP06 - Debt Service'!I$24,'H-32A-WP06 - Debt Service'!I$27/12,0)),"-")</f>
        <v>0</v>
      </c>
      <c r="L287" s="269">
        <f>IFERROR(IF(-SUM(L$20:L286)+L$15&lt;0.000001,0,IF($C287&gt;='H-32A-WP06 - Debt Service'!J$24,'H-32A-WP06 - Debt Service'!J$27/12,0)),"-")</f>
        <v>0</v>
      </c>
      <c r="M287" s="269">
        <f>IFERROR(IF(-SUM(M$20:M286)+M$15&lt;0.000001,0,IF($C287&gt;='H-32A-WP06 - Debt Service'!L$24,'H-32A-WP06 - Debt Service'!L$27/12,0)),"-")</f>
        <v>0</v>
      </c>
      <c r="N287" s="269">
        <v>0</v>
      </c>
      <c r="O287" s="269">
        <v>0</v>
      </c>
      <c r="P287" s="269">
        <v>0</v>
      </c>
      <c r="Q287" s="269">
        <f>IFERROR(IF(-SUM(Q$20:Q286)+Q$15&lt;0.000001,0,IF($C287&gt;='H-32A-WP06 - Debt Service'!#REF!,'H-32A-WP06 - Debt Service'!#REF!/12,0)),"-")</f>
        <v>0</v>
      </c>
      <c r="R287" s="269"/>
      <c r="S287" s="269"/>
      <c r="T287" s="269"/>
      <c r="U287" s="269"/>
      <c r="V287" s="269"/>
      <c r="X287" s="260">
        <f t="shared" si="17"/>
        <v>2045</v>
      </c>
      <c r="Y287" s="281">
        <f t="shared" si="19"/>
        <v>53053</v>
      </c>
      <c r="Z287" s="281"/>
      <c r="AA287" s="269">
        <f>IFERROR(IF(-SUM(AA$20:AA286)+AA$15&lt;0.000001,0,IF($C287&gt;='H-32A-WP06 - Debt Service'!X$24,'H-32A-WP06 - Debt Service'!X$27/12,0)),"-")</f>
        <v>0</v>
      </c>
      <c r="AB287" s="269">
        <f>IFERROR(IF(-SUM(AB$20:AB286)+AB$15&lt;0.000001,0,IF($C287&gt;='H-32A-WP06 - Debt Service'!Y$24,'H-32A-WP06 - Debt Service'!Y$27/12,0)),"-")</f>
        <v>0</v>
      </c>
      <c r="AC287" s="269">
        <f>IFERROR(IF(-SUM(AC$20:AC286)+AC$15&lt;0.000001,0,IF($C287&gt;='H-32A-WP06 - Debt Service'!Z$24,'H-32A-WP06 - Debt Service'!Z$27/12,0)),"-")</f>
        <v>0</v>
      </c>
      <c r="AD287" s="269">
        <f>IFERROR(IF(-SUM(AD$20:AD286)+AD$15&lt;0.000001,0,IF($C287&gt;='H-32A-WP06 - Debt Service'!AA$24,'H-32A-WP06 - Debt Service'!AA$27/12,0)),"-")</f>
        <v>0</v>
      </c>
      <c r="AE287" s="269">
        <f>IFERROR(IF(-SUM(AE$20:AE286)+AE$15&lt;0.000001,0,IF($C287&gt;='H-32A-WP06 - Debt Service'!AB$24,'H-32A-WP06 - Debt Service'!AB$27/12,0)),"-")</f>
        <v>0</v>
      </c>
      <c r="AF287" s="269">
        <f>IFERROR(IF(-SUM(AF$20:AF286)+AF$15&lt;0.000001,0,IF($C287&gt;='H-32A-WP06 - Debt Service'!AC$24,'H-32A-WP06 - Debt Service'!AC$27/12,0)),"-")</f>
        <v>0</v>
      </c>
      <c r="AG287" s="269">
        <f>IFERROR(IF(-SUM(AG$20:AG286)+AG$15&lt;0.000001,0,IF($C287&gt;='H-32A-WP06 - Debt Service'!AD$24,'H-32A-WP06 - Debt Service'!AD$27/12,0)),"-")</f>
        <v>0</v>
      </c>
      <c r="AH287" s="269">
        <f>IFERROR(IF(-SUM(AH$20:AH286)+AH$15&lt;0.000001,0,IF($C287&gt;='H-32A-WP06 - Debt Service'!AE$24,'H-32A-WP06 - Debt Service'!AE$27/12,0)),"-")</f>
        <v>0</v>
      </c>
      <c r="AI287" s="269">
        <f>IFERROR(IF(-SUM(AI$20:AI286)+AI$15&lt;0.000001,0,IF($C287&gt;='H-32A-WP06 - Debt Service'!AF$24,'H-32A-WP06 - Debt Service'!AF$27/12,0)),"-")</f>
        <v>0</v>
      </c>
      <c r="AJ287" s="269">
        <f>IFERROR(IF(-SUM(AJ$20:AJ286)+AJ$15&lt;0.000001,0,IF($C287&gt;='H-32A-WP06 - Debt Service'!AG$24,'H-32A-WP06 - Debt Service'!AG$27/12,0)),"-")</f>
        <v>0</v>
      </c>
    </row>
    <row r="288" spans="2:36" hidden="1">
      <c r="B288" s="260">
        <f t="shared" si="16"/>
        <v>2045</v>
      </c>
      <c r="C288" s="281">
        <f t="shared" si="18"/>
        <v>53083</v>
      </c>
      <c r="D288" s="281"/>
      <c r="E288" s="269">
        <f>IFERROR(IF(-SUM(E$20:E287)+E$15&lt;0.000001,0,IF($C288&gt;='H-32A-WP06 - Debt Service'!C$24,'H-32A-WP06 - Debt Service'!C$27/12,0)),"-")</f>
        <v>0</v>
      </c>
      <c r="F288" s="269">
        <f>IFERROR(IF(-SUM(F$20:F287)+F$15&lt;0.000001,0,IF($C288&gt;='H-32A-WP06 - Debt Service'!D$24,'H-32A-WP06 - Debt Service'!D$27/12,0)),"-")</f>
        <v>0</v>
      </c>
      <c r="G288" s="269">
        <f>IFERROR(IF(-SUM(G$20:G287)+G$15&lt;0.000001,0,IF($C288&gt;='H-32A-WP06 - Debt Service'!E$24,'H-32A-WP06 - Debt Service'!E$27/12,0)),"-")</f>
        <v>0</v>
      </c>
      <c r="H288" s="269">
        <f>IFERROR(IF(-SUM(H$20:H287)+H$15&lt;0.000001,0,IF($C288&gt;='H-32A-WP06 - Debt Service'!F$24,'H-32A-WP06 - Debt Service'!F$27/12,0)),"-")</f>
        <v>0</v>
      </c>
      <c r="I288" s="269">
        <f>IFERROR(IF(-SUM(I$20:I287)+I$15&lt;0.000001,0,IF($C288&gt;='H-32A-WP06 - Debt Service'!G$24,'H-32A-WP06 - Debt Service'!#REF!/12,0)),"-")</f>
        <v>0</v>
      </c>
      <c r="J288" s="269">
        <f>IFERROR(IF(-SUM(J$20:J287)+J$15&lt;0.000001,0,IF($C288&gt;='H-32A-WP06 - Debt Service'!H$24,'H-32A-WP06 - Debt Service'!H$27/12,0)),"-")</f>
        <v>0</v>
      </c>
      <c r="K288" s="269">
        <f>IFERROR(IF(-SUM(K$20:K287)+K$15&lt;0.000001,0,IF($C288&gt;='H-32A-WP06 - Debt Service'!I$24,'H-32A-WP06 - Debt Service'!I$27/12,0)),"-")</f>
        <v>0</v>
      </c>
      <c r="L288" s="269">
        <f>IFERROR(IF(-SUM(L$20:L287)+L$15&lt;0.000001,0,IF($C288&gt;='H-32A-WP06 - Debt Service'!J$24,'H-32A-WP06 - Debt Service'!J$27/12,0)),"-")</f>
        <v>0</v>
      </c>
      <c r="M288" s="269">
        <f>IFERROR(IF(-SUM(M$20:M287)+M$15&lt;0.000001,0,IF($C288&gt;='H-32A-WP06 - Debt Service'!L$24,'H-32A-WP06 - Debt Service'!L$27/12,0)),"-")</f>
        <v>0</v>
      </c>
      <c r="N288" s="269">
        <v>0</v>
      </c>
      <c r="O288" s="269">
        <v>0</v>
      </c>
      <c r="P288" s="269">
        <v>0</v>
      </c>
      <c r="Q288" s="269">
        <f>IFERROR(IF(-SUM(Q$20:Q287)+Q$15&lt;0.000001,0,IF($C288&gt;='H-32A-WP06 - Debt Service'!#REF!,'H-32A-WP06 - Debt Service'!#REF!/12,0)),"-")</f>
        <v>0</v>
      </c>
      <c r="R288" s="269"/>
      <c r="S288" s="269"/>
      <c r="T288" s="269"/>
      <c r="U288" s="269"/>
      <c r="V288" s="269"/>
      <c r="X288" s="260">
        <f t="shared" si="17"/>
        <v>2045</v>
      </c>
      <c r="Y288" s="281">
        <f t="shared" si="19"/>
        <v>53083</v>
      </c>
      <c r="Z288" s="281"/>
      <c r="AA288" s="269">
        <f>IFERROR(IF(-SUM(AA$20:AA287)+AA$15&lt;0.000001,0,IF($C288&gt;='H-32A-WP06 - Debt Service'!X$24,'H-32A-WP06 - Debt Service'!X$27/12,0)),"-")</f>
        <v>0</v>
      </c>
      <c r="AB288" s="269">
        <f>IFERROR(IF(-SUM(AB$20:AB287)+AB$15&lt;0.000001,0,IF($C288&gt;='H-32A-WP06 - Debt Service'!Y$24,'H-32A-WP06 - Debt Service'!Y$27/12,0)),"-")</f>
        <v>0</v>
      </c>
      <c r="AC288" s="269">
        <f>IFERROR(IF(-SUM(AC$20:AC287)+AC$15&lt;0.000001,0,IF($C288&gt;='H-32A-WP06 - Debt Service'!Z$24,'H-32A-WP06 - Debt Service'!Z$27/12,0)),"-")</f>
        <v>0</v>
      </c>
      <c r="AD288" s="269">
        <f>IFERROR(IF(-SUM(AD$20:AD287)+AD$15&lt;0.000001,0,IF($C288&gt;='H-32A-WP06 - Debt Service'!AA$24,'H-32A-WP06 - Debt Service'!AA$27/12,0)),"-")</f>
        <v>0</v>
      </c>
      <c r="AE288" s="269">
        <f>IFERROR(IF(-SUM(AE$20:AE287)+AE$15&lt;0.000001,0,IF($C288&gt;='H-32A-WP06 - Debt Service'!AB$24,'H-32A-WP06 - Debt Service'!AB$27/12,0)),"-")</f>
        <v>0</v>
      </c>
      <c r="AF288" s="269">
        <f>IFERROR(IF(-SUM(AF$20:AF287)+AF$15&lt;0.000001,0,IF($C288&gt;='H-32A-WP06 - Debt Service'!AC$24,'H-32A-WP06 - Debt Service'!AC$27/12,0)),"-")</f>
        <v>0</v>
      </c>
      <c r="AG288" s="269">
        <f>IFERROR(IF(-SUM(AG$20:AG287)+AG$15&lt;0.000001,0,IF($C288&gt;='H-32A-WP06 - Debt Service'!AD$24,'H-32A-WP06 - Debt Service'!AD$27/12,0)),"-")</f>
        <v>0</v>
      </c>
      <c r="AH288" s="269">
        <f>IFERROR(IF(-SUM(AH$20:AH287)+AH$15&lt;0.000001,0,IF($C288&gt;='H-32A-WP06 - Debt Service'!AE$24,'H-32A-WP06 - Debt Service'!AE$27/12,0)),"-")</f>
        <v>0</v>
      </c>
      <c r="AI288" s="269">
        <f>IFERROR(IF(-SUM(AI$20:AI287)+AI$15&lt;0.000001,0,IF($C288&gt;='H-32A-WP06 - Debt Service'!AF$24,'H-32A-WP06 - Debt Service'!AF$27/12,0)),"-")</f>
        <v>0</v>
      </c>
      <c r="AJ288" s="269">
        <f>IFERROR(IF(-SUM(AJ$20:AJ287)+AJ$15&lt;0.000001,0,IF($C288&gt;='H-32A-WP06 - Debt Service'!AG$24,'H-32A-WP06 - Debt Service'!AG$27/12,0)),"-")</f>
        <v>0</v>
      </c>
    </row>
    <row r="289" spans="2:36" hidden="1">
      <c r="B289" s="260">
        <f t="shared" si="16"/>
        <v>2045</v>
      </c>
      <c r="C289" s="281">
        <f t="shared" si="18"/>
        <v>53114</v>
      </c>
      <c r="D289" s="281"/>
      <c r="E289" s="269">
        <f>IFERROR(IF(-SUM(E$20:E288)+E$15&lt;0.000001,0,IF($C289&gt;='H-32A-WP06 - Debt Service'!C$24,'H-32A-WP06 - Debt Service'!C$27/12,0)),"-")</f>
        <v>0</v>
      </c>
      <c r="F289" s="269">
        <f>IFERROR(IF(-SUM(F$20:F288)+F$15&lt;0.000001,0,IF($C289&gt;='H-32A-WP06 - Debt Service'!D$24,'H-32A-WP06 - Debt Service'!D$27/12,0)),"-")</f>
        <v>0</v>
      </c>
      <c r="G289" s="269">
        <f>IFERROR(IF(-SUM(G$20:G288)+G$15&lt;0.000001,0,IF($C289&gt;='H-32A-WP06 - Debt Service'!E$24,'H-32A-WP06 - Debt Service'!E$27/12,0)),"-")</f>
        <v>0</v>
      </c>
      <c r="H289" s="269">
        <f>IFERROR(IF(-SUM(H$20:H288)+H$15&lt;0.000001,0,IF($C289&gt;='H-32A-WP06 - Debt Service'!F$24,'H-32A-WP06 - Debt Service'!F$27/12,0)),"-")</f>
        <v>0</v>
      </c>
      <c r="I289" s="269">
        <f>IFERROR(IF(-SUM(I$20:I288)+I$15&lt;0.000001,0,IF($C289&gt;='H-32A-WP06 - Debt Service'!G$24,'H-32A-WP06 - Debt Service'!#REF!/12,0)),"-")</f>
        <v>0</v>
      </c>
      <c r="J289" s="269">
        <f>IFERROR(IF(-SUM(J$20:J288)+J$15&lt;0.000001,0,IF($C289&gt;='H-32A-WP06 - Debt Service'!H$24,'H-32A-WP06 - Debt Service'!H$27/12,0)),"-")</f>
        <v>0</v>
      </c>
      <c r="K289" s="269">
        <f>IFERROR(IF(-SUM(K$20:K288)+K$15&lt;0.000001,0,IF($C289&gt;='H-32A-WP06 - Debt Service'!I$24,'H-32A-WP06 - Debt Service'!I$27/12,0)),"-")</f>
        <v>0</v>
      </c>
      <c r="L289" s="269">
        <f>IFERROR(IF(-SUM(L$20:L288)+L$15&lt;0.000001,0,IF($C289&gt;='H-32A-WP06 - Debt Service'!J$24,'H-32A-WP06 - Debt Service'!J$27/12,0)),"-")</f>
        <v>0</v>
      </c>
      <c r="M289" s="269">
        <f>IFERROR(IF(-SUM(M$20:M288)+M$15&lt;0.000001,0,IF($C289&gt;='H-32A-WP06 - Debt Service'!L$24,'H-32A-WP06 - Debt Service'!L$27/12,0)),"-")</f>
        <v>0</v>
      </c>
      <c r="N289" s="269">
        <v>0</v>
      </c>
      <c r="O289" s="269">
        <v>0</v>
      </c>
      <c r="P289" s="269">
        <v>0</v>
      </c>
      <c r="Q289" s="269">
        <f>IFERROR(IF(-SUM(Q$20:Q288)+Q$15&lt;0.000001,0,IF($C289&gt;='H-32A-WP06 - Debt Service'!#REF!,'H-32A-WP06 - Debt Service'!#REF!/12,0)),"-")</f>
        <v>0</v>
      </c>
      <c r="R289" s="269"/>
      <c r="S289" s="269"/>
      <c r="T289" s="269"/>
      <c r="U289" s="269"/>
      <c r="V289" s="269"/>
      <c r="X289" s="260">
        <f t="shared" si="17"/>
        <v>2045</v>
      </c>
      <c r="Y289" s="281">
        <f t="shared" si="19"/>
        <v>53114</v>
      </c>
      <c r="Z289" s="281"/>
      <c r="AA289" s="269">
        <f>IFERROR(IF(-SUM(AA$20:AA288)+AA$15&lt;0.000001,0,IF($C289&gt;='H-32A-WP06 - Debt Service'!X$24,'H-32A-WP06 - Debt Service'!X$27/12,0)),"-")</f>
        <v>0</v>
      </c>
      <c r="AB289" s="269">
        <f>IFERROR(IF(-SUM(AB$20:AB288)+AB$15&lt;0.000001,0,IF($C289&gt;='H-32A-WP06 - Debt Service'!Y$24,'H-32A-WP06 - Debt Service'!Y$27/12,0)),"-")</f>
        <v>0</v>
      </c>
      <c r="AC289" s="269">
        <f>IFERROR(IF(-SUM(AC$20:AC288)+AC$15&lt;0.000001,0,IF($C289&gt;='H-32A-WP06 - Debt Service'!Z$24,'H-32A-WP06 - Debt Service'!Z$27/12,0)),"-")</f>
        <v>0</v>
      </c>
      <c r="AD289" s="269">
        <f>IFERROR(IF(-SUM(AD$20:AD288)+AD$15&lt;0.000001,0,IF($C289&gt;='H-32A-WP06 - Debt Service'!AA$24,'H-32A-WP06 - Debt Service'!AA$27/12,0)),"-")</f>
        <v>0</v>
      </c>
      <c r="AE289" s="269">
        <f>IFERROR(IF(-SUM(AE$20:AE288)+AE$15&lt;0.000001,0,IF($C289&gt;='H-32A-WP06 - Debt Service'!AB$24,'H-32A-WP06 - Debt Service'!AB$27/12,0)),"-")</f>
        <v>0</v>
      </c>
      <c r="AF289" s="269">
        <f>IFERROR(IF(-SUM(AF$20:AF288)+AF$15&lt;0.000001,0,IF($C289&gt;='H-32A-WP06 - Debt Service'!AC$24,'H-32A-WP06 - Debt Service'!AC$27/12,0)),"-")</f>
        <v>0</v>
      </c>
      <c r="AG289" s="269">
        <f>IFERROR(IF(-SUM(AG$20:AG288)+AG$15&lt;0.000001,0,IF($C289&gt;='H-32A-WP06 - Debt Service'!AD$24,'H-32A-WP06 - Debt Service'!AD$27/12,0)),"-")</f>
        <v>0</v>
      </c>
      <c r="AH289" s="269">
        <f>IFERROR(IF(-SUM(AH$20:AH288)+AH$15&lt;0.000001,0,IF($C289&gt;='H-32A-WP06 - Debt Service'!AE$24,'H-32A-WP06 - Debt Service'!AE$27/12,0)),"-")</f>
        <v>0</v>
      </c>
      <c r="AI289" s="269">
        <f>IFERROR(IF(-SUM(AI$20:AI288)+AI$15&lt;0.000001,0,IF($C289&gt;='H-32A-WP06 - Debt Service'!AF$24,'H-32A-WP06 - Debt Service'!AF$27/12,0)),"-")</f>
        <v>0</v>
      </c>
      <c r="AJ289" s="269">
        <f>IFERROR(IF(-SUM(AJ$20:AJ288)+AJ$15&lt;0.000001,0,IF($C289&gt;='H-32A-WP06 - Debt Service'!AG$24,'H-32A-WP06 - Debt Service'!AG$27/12,0)),"-")</f>
        <v>0</v>
      </c>
    </row>
    <row r="290" spans="2:36" hidden="1">
      <c r="B290" s="260">
        <f t="shared" si="16"/>
        <v>2045</v>
      </c>
      <c r="C290" s="281">
        <f t="shared" si="18"/>
        <v>53144</v>
      </c>
      <c r="D290" s="281"/>
      <c r="E290" s="269">
        <f>IFERROR(IF(-SUM(E$20:E289)+E$15&lt;0.000001,0,IF($C290&gt;='H-32A-WP06 - Debt Service'!C$24,'H-32A-WP06 - Debt Service'!C$27/12,0)),"-")</f>
        <v>0</v>
      </c>
      <c r="F290" s="269">
        <f>IFERROR(IF(-SUM(F$20:F289)+F$15&lt;0.000001,0,IF($C290&gt;='H-32A-WP06 - Debt Service'!D$24,'H-32A-WP06 - Debt Service'!D$27/12,0)),"-")</f>
        <v>0</v>
      </c>
      <c r="G290" s="269">
        <f>IFERROR(IF(-SUM(G$20:G289)+G$15&lt;0.000001,0,IF($C290&gt;='H-32A-WP06 - Debt Service'!E$24,'H-32A-WP06 - Debt Service'!E$27/12,0)),"-")</f>
        <v>0</v>
      </c>
      <c r="H290" s="269">
        <f>IFERROR(IF(-SUM(H$20:H289)+H$15&lt;0.000001,0,IF($C290&gt;='H-32A-WP06 - Debt Service'!F$24,'H-32A-WP06 - Debt Service'!F$27/12,0)),"-")</f>
        <v>0</v>
      </c>
      <c r="I290" s="269">
        <f>IFERROR(IF(-SUM(I$20:I289)+I$15&lt;0.000001,0,IF($C290&gt;='H-32A-WP06 - Debt Service'!G$24,'H-32A-WP06 - Debt Service'!#REF!/12,0)),"-")</f>
        <v>0</v>
      </c>
      <c r="J290" s="269">
        <f>IFERROR(IF(-SUM(J$20:J289)+J$15&lt;0.000001,0,IF($C290&gt;='H-32A-WP06 - Debt Service'!H$24,'H-32A-WP06 - Debt Service'!H$27/12,0)),"-")</f>
        <v>0</v>
      </c>
      <c r="K290" s="269">
        <f>IFERROR(IF(-SUM(K$20:K289)+K$15&lt;0.000001,0,IF($C290&gt;='H-32A-WP06 - Debt Service'!I$24,'H-32A-WP06 - Debt Service'!I$27/12,0)),"-")</f>
        <v>0</v>
      </c>
      <c r="L290" s="269">
        <f>IFERROR(IF(-SUM(L$20:L289)+L$15&lt;0.000001,0,IF($C290&gt;='H-32A-WP06 - Debt Service'!J$24,'H-32A-WP06 - Debt Service'!J$27/12,0)),"-")</f>
        <v>0</v>
      </c>
      <c r="M290" s="269">
        <f>IFERROR(IF(-SUM(M$20:M289)+M$15&lt;0.000001,0,IF($C290&gt;='H-32A-WP06 - Debt Service'!L$24,'H-32A-WP06 - Debt Service'!L$27/12,0)),"-")</f>
        <v>0</v>
      </c>
      <c r="N290" s="269">
        <v>0</v>
      </c>
      <c r="O290" s="269">
        <v>0</v>
      </c>
      <c r="P290" s="269">
        <v>0</v>
      </c>
      <c r="Q290" s="269">
        <f>IFERROR(IF(-SUM(Q$20:Q289)+Q$15&lt;0.000001,0,IF($C290&gt;='H-32A-WP06 - Debt Service'!#REF!,'H-32A-WP06 - Debt Service'!#REF!/12,0)),"-")</f>
        <v>0</v>
      </c>
      <c r="R290" s="269"/>
      <c r="S290" s="269"/>
      <c r="T290" s="269"/>
      <c r="U290" s="269"/>
      <c r="V290" s="269"/>
      <c r="X290" s="260">
        <f t="shared" si="17"/>
        <v>2045</v>
      </c>
      <c r="Y290" s="281">
        <f t="shared" si="19"/>
        <v>53144</v>
      </c>
      <c r="Z290" s="281"/>
      <c r="AA290" s="269">
        <f>IFERROR(IF(-SUM(AA$20:AA289)+AA$15&lt;0.000001,0,IF($C290&gt;='H-32A-WP06 - Debt Service'!X$24,'H-32A-WP06 - Debt Service'!X$27/12,0)),"-")</f>
        <v>0</v>
      </c>
      <c r="AB290" s="269">
        <f>IFERROR(IF(-SUM(AB$20:AB289)+AB$15&lt;0.000001,0,IF($C290&gt;='H-32A-WP06 - Debt Service'!Y$24,'H-32A-WP06 - Debt Service'!Y$27/12,0)),"-")</f>
        <v>0</v>
      </c>
      <c r="AC290" s="269">
        <f>IFERROR(IF(-SUM(AC$20:AC289)+AC$15&lt;0.000001,0,IF($C290&gt;='H-32A-WP06 - Debt Service'!Z$24,'H-32A-WP06 - Debt Service'!Z$27/12,0)),"-")</f>
        <v>0</v>
      </c>
      <c r="AD290" s="269">
        <f>IFERROR(IF(-SUM(AD$20:AD289)+AD$15&lt;0.000001,0,IF($C290&gt;='H-32A-WP06 - Debt Service'!AA$24,'H-32A-WP06 - Debt Service'!AA$27/12,0)),"-")</f>
        <v>0</v>
      </c>
      <c r="AE290" s="269">
        <f>IFERROR(IF(-SUM(AE$20:AE289)+AE$15&lt;0.000001,0,IF($C290&gt;='H-32A-WP06 - Debt Service'!AB$24,'H-32A-WP06 - Debt Service'!AB$27/12,0)),"-")</f>
        <v>0</v>
      </c>
      <c r="AF290" s="269">
        <f>IFERROR(IF(-SUM(AF$20:AF289)+AF$15&lt;0.000001,0,IF($C290&gt;='H-32A-WP06 - Debt Service'!AC$24,'H-32A-WP06 - Debt Service'!AC$27/12,0)),"-")</f>
        <v>0</v>
      </c>
      <c r="AG290" s="269">
        <f>IFERROR(IF(-SUM(AG$20:AG289)+AG$15&lt;0.000001,0,IF($C290&gt;='H-32A-WP06 - Debt Service'!AD$24,'H-32A-WP06 - Debt Service'!AD$27/12,0)),"-")</f>
        <v>0</v>
      </c>
      <c r="AH290" s="269">
        <f>IFERROR(IF(-SUM(AH$20:AH289)+AH$15&lt;0.000001,0,IF($C290&gt;='H-32A-WP06 - Debt Service'!AE$24,'H-32A-WP06 - Debt Service'!AE$27/12,0)),"-")</f>
        <v>0</v>
      </c>
      <c r="AI290" s="269">
        <f>IFERROR(IF(-SUM(AI$20:AI289)+AI$15&lt;0.000001,0,IF($C290&gt;='H-32A-WP06 - Debt Service'!AF$24,'H-32A-WP06 - Debt Service'!AF$27/12,0)),"-")</f>
        <v>0</v>
      </c>
      <c r="AJ290" s="269">
        <f>IFERROR(IF(-SUM(AJ$20:AJ289)+AJ$15&lt;0.000001,0,IF($C290&gt;='H-32A-WP06 - Debt Service'!AG$24,'H-32A-WP06 - Debt Service'!AG$27/12,0)),"-")</f>
        <v>0</v>
      </c>
    </row>
    <row r="291" spans="2:36" hidden="1">
      <c r="B291" s="260">
        <f t="shared" si="16"/>
        <v>2045</v>
      </c>
      <c r="C291" s="281">
        <f t="shared" si="18"/>
        <v>53175</v>
      </c>
      <c r="D291" s="281"/>
      <c r="E291" s="269">
        <f>IFERROR(IF(-SUM(E$20:E290)+E$15&lt;0.000001,0,IF($C291&gt;='H-32A-WP06 - Debt Service'!C$24,'H-32A-WP06 - Debt Service'!C$27/12,0)),"-")</f>
        <v>0</v>
      </c>
      <c r="F291" s="269">
        <f>IFERROR(IF(-SUM(F$20:F290)+F$15&lt;0.000001,0,IF($C291&gt;='H-32A-WP06 - Debt Service'!D$24,'H-32A-WP06 - Debt Service'!D$27/12,0)),"-")</f>
        <v>0</v>
      </c>
      <c r="G291" s="269">
        <f>IFERROR(IF(-SUM(G$20:G290)+G$15&lt;0.000001,0,IF($C291&gt;='H-32A-WP06 - Debt Service'!E$24,'H-32A-WP06 - Debt Service'!E$27/12,0)),"-")</f>
        <v>0</v>
      </c>
      <c r="H291" s="269">
        <f>IFERROR(IF(-SUM(H$20:H290)+H$15&lt;0.000001,0,IF($C291&gt;='H-32A-WP06 - Debt Service'!F$24,'H-32A-WP06 - Debt Service'!F$27/12,0)),"-")</f>
        <v>0</v>
      </c>
      <c r="I291" s="269">
        <f>IFERROR(IF(-SUM(I$20:I290)+I$15&lt;0.000001,0,IF($C291&gt;='H-32A-WP06 - Debt Service'!G$24,'H-32A-WP06 - Debt Service'!#REF!/12,0)),"-")</f>
        <v>0</v>
      </c>
      <c r="J291" s="269">
        <f>IFERROR(IF(-SUM(J$20:J290)+J$15&lt;0.000001,0,IF($C291&gt;='H-32A-WP06 - Debt Service'!H$24,'H-32A-WP06 - Debt Service'!H$27/12,0)),"-")</f>
        <v>0</v>
      </c>
      <c r="K291" s="269">
        <f>IFERROR(IF(-SUM(K$20:K290)+K$15&lt;0.000001,0,IF($C291&gt;='H-32A-WP06 - Debt Service'!I$24,'H-32A-WP06 - Debt Service'!I$27/12,0)),"-")</f>
        <v>0</v>
      </c>
      <c r="L291" s="269">
        <f>IFERROR(IF(-SUM(L$20:L290)+L$15&lt;0.000001,0,IF($C291&gt;='H-32A-WP06 - Debt Service'!J$24,'H-32A-WP06 - Debt Service'!J$27/12,0)),"-")</f>
        <v>0</v>
      </c>
      <c r="M291" s="269">
        <f>IFERROR(IF(-SUM(M$20:M290)+M$15&lt;0.000001,0,IF($C291&gt;='H-32A-WP06 - Debt Service'!L$24,'H-32A-WP06 - Debt Service'!L$27/12,0)),"-")</f>
        <v>0</v>
      </c>
      <c r="N291" s="269">
        <v>0</v>
      </c>
      <c r="O291" s="269">
        <v>0</v>
      </c>
      <c r="P291" s="269">
        <v>0</v>
      </c>
      <c r="Q291" s="269">
        <f>IFERROR(IF(-SUM(Q$20:Q290)+Q$15&lt;0.000001,0,IF($C291&gt;='H-32A-WP06 - Debt Service'!#REF!,'H-32A-WP06 - Debt Service'!#REF!/12,0)),"-")</f>
        <v>0</v>
      </c>
      <c r="R291" s="269"/>
      <c r="S291" s="269"/>
      <c r="T291" s="269"/>
      <c r="U291" s="269"/>
      <c r="V291" s="269"/>
      <c r="X291" s="260">
        <f t="shared" si="17"/>
        <v>2045</v>
      </c>
      <c r="Y291" s="281">
        <f t="shared" si="19"/>
        <v>53175</v>
      </c>
      <c r="Z291" s="281"/>
      <c r="AA291" s="269">
        <f>IFERROR(IF(-SUM(AA$20:AA290)+AA$15&lt;0.000001,0,IF($C291&gt;='H-32A-WP06 - Debt Service'!X$24,'H-32A-WP06 - Debt Service'!X$27/12,0)),"-")</f>
        <v>0</v>
      </c>
      <c r="AB291" s="269">
        <f>IFERROR(IF(-SUM(AB$20:AB290)+AB$15&lt;0.000001,0,IF($C291&gt;='H-32A-WP06 - Debt Service'!Y$24,'H-32A-WP06 - Debt Service'!Y$27/12,0)),"-")</f>
        <v>0</v>
      </c>
      <c r="AC291" s="269">
        <f>IFERROR(IF(-SUM(AC$20:AC290)+AC$15&lt;0.000001,0,IF($C291&gt;='H-32A-WP06 - Debt Service'!Z$24,'H-32A-WP06 - Debt Service'!Z$27/12,0)),"-")</f>
        <v>0</v>
      </c>
      <c r="AD291" s="269">
        <f>IFERROR(IF(-SUM(AD$20:AD290)+AD$15&lt;0.000001,0,IF($C291&gt;='H-32A-WP06 - Debt Service'!AA$24,'H-32A-WP06 - Debt Service'!AA$27/12,0)),"-")</f>
        <v>0</v>
      </c>
      <c r="AE291" s="269">
        <f>IFERROR(IF(-SUM(AE$20:AE290)+AE$15&lt;0.000001,0,IF($C291&gt;='H-32A-WP06 - Debt Service'!AB$24,'H-32A-WP06 - Debt Service'!AB$27/12,0)),"-")</f>
        <v>0</v>
      </c>
      <c r="AF291" s="269">
        <f>IFERROR(IF(-SUM(AF$20:AF290)+AF$15&lt;0.000001,0,IF($C291&gt;='H-32A-WP06 - Debt Service'!AC$24,'H-32A-WP06 - Debt Service'!AC$27/12,0)),"-")</f>
        <v>0</v>
      </c>
      <c r="AG291" s="269">
        <f>IFERROR(IF(-SUM(AG$20:AG290)+AG$15&lt;0.000001,0,IF($C291&gt;='H-32A-WP06 - Debt Service'!AD$24,'H-32A-WP06 - Debt Service'!AD$27/12,0)),"-")</f>
        <v>0</v>
      </c>
      <c r="AH291" s="269">
        <f>IFERROR(IF(-SUM(AH$20:AH290)+AH$15&lt;0.000001,0,IF($C291&gt;='H-32A-WP06 - Debt Service'!AE$24,'H-32A-WP06 - Debt Service'!AE$27/12,0)),"-")</f>
        <v>0</v>
      </c>
      <c r="AI291" s="269">
        <f>IFERROR(IF(-SUM(AI$20:AI290)+AI$15&lt;0.000001,0,IF($C291&gt;='H-32A-WP06 - Debt Service'!AF$24,'H-32A-WP06 - Debt Service'!AF$27/12,0)),"-")</f>
        <v>0</v>
      </c>
      <c r="AJ291" s="269">
        <f>IFERROR(IF(-SUM(AJ$20:AJ290)+AJ$15&lt;0.000001,0,IF($C291&gt;='H-32A-WP06 - Debt Service'!AG$24,'H-32A-WP06 - Debt Service'!AG$27/12,0)),"-")</f>
        <v>0</v>
      </c>
    </row>
    <row r="292" spans="2:36" hidden="1">
      <c r="B292" s="260">
        <f t="shared" si="16"/>
        <v>2045</v>
      </c>
      <c r="C292" s="281">
        <f t="shared" si="18"/>
        <v>53206</v>
      </c>
      <c r="D292" s="281"/>
      <c r="E292" s="269">
        <f>IFERROR(IF(-SUM(E$20:E291)+E$15&lt;0.000001,0,IF($C292&gt;='H-32A-WP06 - Debt Service'!C$24,'H-32A-WP06 - Debt Service'!C$27/12,0)),"-")</f>
        <v>0</v>
      </c>
      <c r="F292" s="269">
        <f>IFERROR(IF(-SUM(F$20:F291)+F$15&lt;0.000001,0,IF($C292&gt;='H-32A-WP06 - Debt Service'!D$24,'H-32A-WP06 - Debt Service'!D$27/12,0)),"-")</f>
        <v>0</v>
      </c>
      <c r="G292" s="269">
        <f>IFERROR(IF(-SUM(G$20:G291)+G$15&lt;0.000001,0,IF($C292&gt;='H-32A-WP06 - Debt Service'!E$24,'H-32A-WP06 - Debt Service'!E$27/12,0)),"-")</f>
        <v>0</v>
      </c>
      <c r="H292" s="269">
        <f>IFERROR(IF(-SUM(H$20:H291)+H$15&lt;0.000001,0,IF($C292&gt;='H-32A-WP06 - Debt Service'!F$24,'H-32A-WP06 - Debt Service'!F$27/12,0)),"-")</f>
        <v>0</v>
      </c>
      <c r="I292" s="269">
        <f>IFERROR(IF(-SUM(I$20:I291)+I$15&lt;0.000001,0,IF($C292&gt;='H-32A-WP06 - Debt Service'!G$24,'H-32A-WP06 - Debt Service'!#REF!/12,0)),"-")</f>
        <v>0</v>
      </c>
      <c r="J292" s="269">
        <f>IFERROR(IF(-SUM(J$20:J291)+J$15&lt;0.000001,0,IF($C292&gt;='H-32A-WP06 - Debt Service'!H$24,'H-32A-WP06 - Debt Service'!H$27/12,0)),"-")</f>
        <v>0</v>
      </c>
      <c r="K292" s="269">
        <f>IFERROR(IF(-SUM(K$20:K291)+K$15&lt;0.000001,0,IF($C292&gt;='H-32A-WP06 - Debt Service'!I$24,'H-32A-WP06 - Debt Service'!I$27/12,0)),"-")</f>
        <v>0</v>
      </c>
      <c r="L292" s="269">
        <f>IFERROR(IF(-SUM(L$20:L291)+L$15&lt;0.000001,0,IF($C292&gt;='H-32A-WP06 - Debt Service'!J$24,'H-32A-WP06 - Debt Service'!J$27/12,0)),"-")</f>
        <v>0</v>
      </c>
      <c r="M292" s="269">
        <f>IFERROR(IF(-SUM(M$20:M291)+M$15&lt;0.000001,0,IF($C292&gt;='H-32A-WP06 - Debt Service'!L$24,'H-32A-WP06 - Debt Service'!L$27/12,0)),"-")</f>
        <v>0</v>
      </c>
      <c r="N292" s="269">
        <v>0</v>
      </c>
      <c r="O292" s="269">
        <v>0</v>
      </c>
      <c r="P292" s="269">
        <v>0</v>
      </c>
      <c r="Q292" s="269">
        <f>IFERROR(IF(-SUM(Q$20:Q291)+Q$15&lt;0.000001,0,IF($C292&gt;='H-32A-WP06 - Debt Service'!#REF!,'H-32A-WP06 - Debt Service'!#REF!/12,0)),"-")</f>
        <v>0</v>
      </c>
      <c r="R292" s="269"/>
      <c r="S292" s="269"/>
      <c r="T292" s="269"/>
      <c r="U292" s="269"/>
      <c r="V292" s="269"/>
      <c r="X292" s="260">
        <f t="shared" si="17"/>
        <v>2045</v>
      </c>
      <c r="Y292" s="281">
        <f t="shared" si="19"/>
        <v>53206</v>
      </c>
      <c r="Z292" s="281"/>
      <c r="AA292" s="269">
        <f>IFERROR(IF(-SUM(AA$20:AA291)+AA$15&lt;0.000001,0,IF($C292&gt;='H-32A-WP06 - Debt Service'!X$24,'H-32A-WP06 - Debt Service'!X$27/12,0)),"-")</f>
        <v>0</v>
      </c>
      <c r="AB292" s="269">
        <f>IFERROR(IF(-SUM(AB$20:AB291)+AB$15&lt;0.000001,0,IF($C292&gt;='H-32A-WP06 - Debt Service'!Y$24,'H-32A-WP06 - Debt Service'!Y$27/12,0)),"-")</f>
        <v>0</v>
      </c>
      <c r="AC292" s="269">
        <f>IFERROR(IF(-SUM(AC$20:AC291)+AC$15&lt;0.000001,0,IF($C292&gt;='H-32A-WP06 - Debt Service'!Z$24,'H-32A-WP06 - Debt Service'!Z$27/12,0)),"-")</f>
        <v>0</v>
      </c>
      <c r="AD292" s="269">
        <f>IFERROR(IF(-SUM(AD$20:AD291)+AD$15&lt;0.000001,0,IF($C292&gt;='H-32A-WP06 - Debt Service'!AA$24,'H-32A-WP06 - Debt Service'!AA$27/12,0)),"-")</f>
        <v>0</v>
      </c>
      <c r="AE292" s="269">
        <f>IFERROR(IF(-SUM(AE$20:AE291)+AE$15&lt;0.000001,0,IF($C292&gt;='H-32A-WP06 - Debt Service'!AB$24,'H-32A-WP06 - Debt Service'!AB$27/12,0)),"-")</f>
        <v>0</v>
      </c>
      <c r="AF292" s="269">
        <f>IFERROR(IF(-SUM(AF$20:AF291)+AF$15&lt;0.000001,0,IF($C292&gt;='H-32A-WP06 - Debt Service'!AC$24,'H-32A-WP06 - Debt Service'!AC$27/12,0)),"-")</f>
        <v>0</v>
      </c>
      <c r="AG292" s="269">
        <f>IFERROR(IF(-SUM(AG$20:AG291)+AG$15&lt;0.000001,0,IF($C292&gt;='H-32A-WP06 - Debt Service'!AD$24,'H-32A-WP06 - Debt Service'!AD$27/12,0)),"-")</f>
        <v>0</v>
      </c>
      <c r="AH292" s="269">
        <f>IFERROR(IF(-SUM(AH$20:AH291)+AH$15&lt;0.000001,0,IF($C292&gt;='H-32A-WP06 - Debt Service'!AE$24,'H-32A-WP06 - Debt Service'!AE$27/12,0)),"-")</f>
        <v>0</v>
      </c>
      <c r="AI292" s="269">
        <f>IFERROR(IF(-SUM(AI$20:AI291)+AI$15&lt;0.000001,0,IF($C292&gt;='H-32A-WP06 - Debt Service'!AF$24,'H-32A-WP06 - Debt Service'!AF$27/12,0)),"-")</f>
        <v>0</v>
      </c>
      <c r="AJ292" s="269">
        <f>IFERROR(IF(-SUM(AJ$20:AJ291)+AJ$15&lt;0.000001,0,IF($C292&gt;='H-32A-WP06 - Debt Service'!AG$24,'H-32A-WP06 - Debt Service'!AG$27/12,0)),"-")</f>
        <v>0</v>
      </c>
    </row>
    <row r="293" spans="2:36" hidden="1">
      <c r="B293" s="260">
        <f t="shared" ref="B293:B356" si="20">YEAR(C293)</f>
        <v>2045</v>
      </c>
      <c r="C293" s="281">
        <f t="shared" si="18"/>
        <v>53236</v>
      </c>
      <c r="D293" s="281"/>
      <c r="E293" s="269">
        <f>IFERROR(IF(-SUM(E$20:E292)+E$15&lt;0.000001,0,IF($C293&gt;='H-32A-WP06 - Debt Service'!C$24,'H-32A-WP06 - Debt Service'!C$27/12,0)),"-")</f>
        <v>0</v>
      </c>
      <c r="F293" s="269">
        <f>IFERROR(IF(-SUM(F$20:F292)+F$15&lt;0.000001,0,IF($C293&gt;='H-32A-WP06 - Debt Service'!D$24,'H-32A-WP06 - Debt Service'!D$27/12,0)),"-")</f>
        <v>0</v>
      </c>
      <c r="G293" s="269">
        <f>IFERROR(IF(-SUM(G$20:G292)+G$15&lt;0.000001,0,IF($C293&gt;='H-32A-WP06 - Debt Service'!E$24,'H-32A-WP06 - Debt Service'!E$27/12,0)),"-")</f>
        <v>0</v>
      </c>
      <c r="H293" s="269">
        <f>IFERROR(IF(-SUM(H$20:H292)+H$15&lt;0.000001,0,IF($C293&gt;='H-32A-WP06 - Debt Service'!F$24,'H-32A-WP06 - Debt Service'!F$27/12,0)),"-")</f>
        <v>0</v>
      </c>
      <c r="I293" s="269">
        <f>IFERROR(IF(-SUM(I$20:I292)+I$15&lt;0.000001,0,IF($C293&gt;='H-32A-WP06 - Debt Service'!G$24,'H-32A-WP06 - Debt Service'!#REF!/12,0)),"-")</f>
        <v>0</v>
      </c>
      <c r="J293" s="269">
        <f>IFERROR(IF(-SUM(J$20:J292)+J$15&lt;0.000001,0,IF($C293&gt;='H-32A-WP06 - Debt Service'!H$24,'H-32A-WP06 - Debt Service'!H$27/12,0)),"-")</f>
        <v>0</v>
      </c>
      <c r="K293" s="269">
        <f>IFERROR(IF(-SUM(K$20:K292)+K$15&lt;0.000001,0,IF($C293&gt;='H-32A-WP06 - Debt Service'!I$24,'H-32A-WP06 - Debt Service'!I$27/12,0)),"-")</f>
        <v>0</v>
      </c>
      <c r="L293" s="269">
        <f>IFERROR(IF(-SUM(L$20:L292)+L$15&lt;0.000001,0,IF($C293&gt;='H-32A-WP06 - Debt Service'!J$24,'H-32A-WP06 - Debt Service'!J$27/12,0)),"-")</f>
        <v>0</v>
      </c>
      <c r="M293" s="269">
        <f>IFERROR(IF(-SUM(M$20:M292)+M$15&lt;0.000001,0,IF($C293&gt;='H-32A-WP06 - Debt Service'!L$24,'H-32A-WP06 - Debt Service'!L$27/12,0)),"-")</f>
        <v>0</v>
      </c>
      <c r="N293" s="269">
        <v>0</v>
      </c>
      <c r="O293" s="269">
        <v>0</v>
      </c>
      <c r="P293" s="269">
        <v>0</v>
      </c>
      <c r="Q293" s="269">
        <f>IFERROR(IF(-SUM(Q$20:Q292)+Q$15&lt;0.000001,0,IF($C293&gt;='H-32A-WP06 - Debt Service'!#REF!,'H-32A-WP06 - Debt Service'!#REF!/12,0)),"-")</f>
        <v>0</v>
      </c>
      <c r="R293" s="269"/>
      <c r="S293" s="269"/>
      <c r="T293" s="269"/>
      <c r="U293" s="269"/>
      <c r="V293" s="269"/>
      <c r="X293" s="260">
        <f t="shared" ref="X293:X356" si="21">YEAR(Y293)</f>
        <v>2045</v>
      </c>
      <c r="Y293" s="281">
        <f t="shared" si="19"/>
        <v>53236</v>
      </c>
      <c r="Z293" s="281"/>
      <c r="AA293" s="269">
        <f>IFERROR(IF(-SUM(AA$20:AA292)+AA$15&lt;0.000001,0,IF($C293&gt;='H-32A-WP06 - Debt Service'!X$24,'H-32A-WP06 - Debt Service'!X$27/12,0)),"-")</f>
        <v>0</v>
      </c>
      <c r="AB293" s="269">
        <f>IFERROR(IF(-SUM(AB$20:AB292)+AB$15&lt;0.000001,0,IF($C293&gt;='H-32A-WP06 - Debt Service'!Y$24,'H-32A-WP06 - Debt Service'!Y$27/12,0)),"-")</f>
        <v>0</v>
      </c>
      <c r="AC293" s="269">
        <f>IFERROR(IF(-SUM(AC$20:AC292)+AC$15&lt;0.000001,0,IF($C293&gt;='H-32A-WP06 - Debt Service'!Z$24,'H-32A-WP06 - Debt Service'!Z$27/12,0)),"-")</f>
        <v>0</v>
      </c>
      <c r="AD293" s="269">
        <f>IFERROR(IF(-SUM(AD$20:AD292)+AD$15&lt;0.000001,0,IF($C293&gt;='H-32A-WP06 - Debt Service'!AA$24,'H-32A-WP06 - Debt Service'!AA$27/12,0)),"-")</f>
        <v>0</v>
      </c>
      <c r="AE293" s="269">
        <f>IFERROR(IF(-SUM(AE$20:AE292)+AE$15&lt;0.000001,0,IF($C293&gt;='H-32A-WP06 - Debt Service'!AB$24,'H-32A-WP06 - Debt Service'!AB$27/12,0)),"-")</f>
        <v>0</v>
      </c>
      <c r="AF293" s="269">
        <f>IFERROR(IF(-SUM(AF$20:AF292)+AF$15&lt;0.000001,0,IF($C293&gt;='H-32A-WP06 - Debt Service'!AC$24,'H-32A-WP06 - Debt Service'!AC$27/12,0)),"-")</f>
        <v>0</v>
      </c>
      <c r="AG293" s="269">
        <f>IFERROR(IF(-SUM(AG$20:AG292)+AG$15&lt;0.000001,0,IF($C293&gt;='H-32A-WP06 - Debt Service'!AD$24,'H-32A-WP06 - Debt Service'!AD$27/12,0)),"-")</f>
        <v>0</v>
      </c>
      <c r="AH293" s="269">
        <f>IFERROR(IF(-SUM(AH$20:AH292)+AH$15&lt;0.000001,0,IF($C293&gt;='H-32A-WP06 - Debt Service'!AE$24,'H-32A-WP06 - Debt Service'!AE$27/12,0)),"-")</f>
        <v>0</v>
      </c>
      <c r="AI293" s="269">
        <f>IFERROR(IF(-SUM(AI$20:AI292)+AI$15&lt;0.000001,0,IF($C293&gt;='H-32A-WP06 - Debt Service'!AF$24,'H-32A-WP06 - Debt Service'!AF$27/12,0)),"-")</f>
        <v>0</v>
      </c>
      <c r="AJ293" s="269">
        <f>IFERROR(IF(-SUM(AJ$20:AJ292)+AJ$15&lt;0.000001,0,IF($C293&gt;='H-32A-WP06 - Debt Service'!AG$24,'H-32A-WP06 - Debt Service'!AG$27/12,0)),"-")</f>
        <v>0</v>
      </c>
    </row>
    <row r="294" spans="2:36" hidden="1">
      <c r="B294" s="260">
        <f t="shared" si="20"/>
        <v>2045</v>
      </c>
      <c r="C294" s="281">
        <f t="shared" ref="C294:C357" si="22">EOMONTH(C293,0)+1</f>
        <v>53267</v>
      </c>
      <c r="D294" s="281"/>
      <c r="E294" s="269">
        <f>IFERROR(IF(-SUM(E$20:E293)+E$15&lt;0.000001,0,IF($C294&gt;='H-32A-WP06 - Debt Service'!C$24,'H-32A-WP06 - Debt Service'!C$27/12,0)),"-")</f>
        <v>0</v>
      </c>
      <c r="F294" s="269">
        <f>IFERROR(IF(-SUM(F$20:F293)+F$15&lt;0.000001,0,IF($C294&gt;='H-32A-WP06 - Debt Service'!D$24,'H-32A-WP06 - Debt Service'!D$27/12,0)),"-")</f>
        <v>0</v>
      </c>
      <c r="G294" s="269">
        <f>IFERROR(IF(-SUM(G$20:G293)+G$15&lt;0.000001,0,IF($C294&gt;='H-32A-WP06 - Debt Service'!E$24,'H-32A-WP06 - Debt Service'!E$27/12,0)),"-")</f>
        <v>0</v>
      </c>
      <c r="H294" s="269">
        <f>IFERROR(IF(-SUM(H$20:H293)+H$15&lt;0.000001,0,IF($C294&gt;='H-32A-WP06 - Debt Service'!F$24,'H-32A-WP06 - Debt Service'!F$27/12,0)),"-")</f>
        <v>0</v>
      </c>
      <c r="I294" s="269">
        <f>IFERROR(IF(-SUM(I$20:I293)+I$15&lt;0.000001,0,IF($C294&gt;='H-32A-WP06 - Debt Service'!G$24,'H-32A-WP06 - Debt Service'!#REF!/12,0)),"-")</f>
        <v>0</v>
      </c>
      <c r="J294" s="269">
        <f>IFERROR(IF(-SUM(J$20:J293)+J$15&lt;0.000001,0,IF($C294&gt;='H-32A-WP06 - Debt Service'!H$24,'H-32A-WP06 - Debt Service'!H$27/12,0)),"-")</f>
        <v>0</v>
      </c>
      <c r="K294" s="269">
        <f>IFERROR(IF(-SUM(K$20:K293)+K$15&lt;0.000001,0,IF($C294&gt;='H-32A-WP06 - Debt Service'!I$24,'H-32A-WP06 - Debt Service'!I$27/12,0)),"-")</f>
        <v>0</v>
      </c>
      <c r="L294" s="269">
        <f>IFERROR(IF(-SUM(L$20:L293)+L$15&lt;0.000001,0,IF($C294&gt;='H-32A-WP06 - Debt Service'!J$24,'H-32A-WP06 - Debt Service'!J$27/12,0)),"-")</f>
        <v>0</v>
      </c>
      <c r="M294" s="269">
        <f>IFERROR(IF(-SUM(M$20:M293)+M$15&lt;0.000001,0,IF($C294&gt;='H-32A-WP06 - Debt Service'!L$24,'H-32A-WP06 - Debt Service'!L$27/12,0)),"-")</f>
        <v>0</v>
      </c>
      <c r="N294" s="269">
        <v>0</v>
      </c>
      <c r="O294" s="269">
        <v>0</v>
      </c>
      <c r="P294" s="269">
        <v>0</v>
      </c>
      <c r="Q294" s="269">
        <f>IFERROR(IF(-SUM(Q$20:Q293)+Q$15&lt;0.000001,0,IF($C294&gt;='H-32A-WP06 - Debt Service'!#REF!,'H-32A-WP06 - Debt Service'!#REF!/12,0)),"-")</f>
        <v>0</v>
      </c>
      <c r="R294" s="269"/>
      <c r="S294" s="269"/>
      <c r="T294" s="269"/>
      <c r="U294" s="269"/>
      <c r="V294" s="269"/>
      <c r="X294" s="260">
        <f t="shared" si="21"/>
        <v>2045</v>
      </c>
      <c r="Y294" s="281">
        <f t="shared" ref="Y294:Y357" si="23">EOMONTH(Y293,0)+1</f>
        <v>53267</v>
      </c>
      <c r="Z294" s="281"/>
      <c r="AA294" s="269">
        <f>IFERROR(IF(-SUM(AA$20:AA293)+AA$15&lt;0.000001,0,IF($C294&gt;='H-32A-WP06 - Debt Service'!X$24,'H-32A-WP06 - Debt Service'!X$27/12,0)),"-")</f>
        <v>0</v>
      </c>
      <c r="AB294" s="269">
        <f>IFERROR(IF(-SUM(AB$20:AB293)+AB$15&lt;0.000001,0,IF($C294&gt;='H-32A-WP06 - Debt Service'!Y$24,'H-32A-WP06 - Debt Service'!Y$27/12,0)),"-")</f>
        <v>0</v>
      </c>
      <c r="AC294" s="269">
        <f>IFERROR(IF(-SUM(AC$20:AC293)+AC$15&lt;0.000001,0,IF($C294&gt;='H-32A-WP06 - Debt Service'!Z$24,'H-32A-WP06 - Debt Service'!Z$27/12,0)),"-")</f>
        <v>0</v>
      </c>
      <c r="AD294" s="269">
        <f>IFERROR(IF(-SUM(AD$20:AD293)+AD$15&lt;0.000001,0,IF($C294&gt;='H-32A-WP06 - Debt Service'!AA$24,'H-32A-WP06 - Debt Service'!AA$27/12,0)),"-")</f>
        <v>0</v>
      </c>
      <c r="AE294" s="269">
        <f>IFERROR(IF(-SUM(AE$20:AE293)+AE$15&lt;0.000001,0,IF($C294&gt;='H-32A-WP06 - Debt Service'!AB$24,'H-32A-WP06 - Debt Service'!AB$27/12,0)),"-")</f>
        <v>0</v>
      </c>
      <c r="AF294" s="269">
        <f>IFERROR(IF(-SUM(AF$20:AF293)+AF$15&lt;0.000001,0,IF($C294&gt;='H-32A-WP06 - Debt Service'!AC$24,'H-32A-WP06 - Debt Service'!AC$27/12,0)),"-")</f>
        <v>0</v>
      </c>
      <c r="AG294" s="269">
        <f>IFERROR(IF(-SUM(AG$20:AG293)+AG$15&lt;0.000001,0,IF($C294&gt;='H-32A-WP06 - Debt Service'!AD$24,'H-32A-WP06 - Debt Service'!AD$27/12,0)),"-")</f>
        <v>0</v>
      </c>
      <c r="AH294" s="269">
        <f>IFERROR(IF(-SUM(AH$20:AH293)+AH$15&lt;0.000001,0,IF($C294&gt;='H-32A-WP06 - Debt Service'!AE$24,'H-32A-WP06 - Debt Service'!AE$27/12,0)),"-")</f>
        <v>0</v>
      </c>
      <c r="AI294" s="269">
        <f>IFERROR(IF(-SUM(AI$20:AI293)+AI$15&lt;0.000001,0,IF($C294&gt;='H-32A-WP06 - Debt Service'!AF$24,'H-32A-WP06 - Debt Service'!AF$27/12,0)),"-")</f>
        <v>0</v>
      </c>
      <c r="AJ294" s="269">
        <f>IFERROR(IF(-SUM(AJ$20:AJ293)+AJ$15&lt;0.000001,0,IF($C294&gt;='H-32A-WP06 - Debt Service'!AG$24,'H-32A-WP06 - Debt Service'!AG$27/12,0)),"-")</f>
        <v>0</v>
      </c>
    </row>
    <row r="295" spans="2:36" hidden="1">
      <c r="B295" s="260">
        <f t="shared" si="20"/>
        <v>2045</v>
      </c>
      <c r="C295" s="281">
        <f t="shared" si="22"/>
        <v>53297</v>
      </c>
      <c r="D295" s="281"/>
      <c r="E295" s="269">
        <f>IFERROR(IF(-SUM(E$20:E294)+E$15&lt;0.000001,0,IF($C295&gt;='H-32A-WP06 - Debt Service'!C$24,'H-32A-WP06 - Debt Service'!C$27/12,0)),"-")</f>
        <v>0</v>
      </c>
      <c r="F295" s="269">
        <f>IFERROR(IF(-SUM(F$20:F294)+F$15&lt;0.000001,0,IF($C295&gt;='H-32A-WP06 - Debt Service'!D$24,'H-32A-WP06 - Debt Service'!D$27/12,0)),"-")</f>
        <v>0</v>
      </c>
      <c r="G295" s="269">
        <f>IFERROR(IF(-SUM(G$20:G294)+G$15&lt;0.000001,0,IF($C295&gt;='H-32A-WP06 - Debt Service'!E$24,'H-32A-WP06 - Debt Service'!E$27/12,0)),"-")</f>
        <v>0</v>
      </c>
      <c r="H295" s="269">
        <f>IFERROR(IF(-SUM(H$20:H294)+H$15&lt;0.000001,0,IF($C295&gt;='H-32A-WP06 - Debt Service'!F$24,'H-32A-WP06 - Debt Service'!F$27/12,0)),"-")</f>
        <v>0</v>
      </c>
      <c r="I295" s="269">
        <f>IFERROR(IF(-SUM(I$20:I294)+I$15&lt;0.000001,0,IF($C295&gt;='H-32A-WP06 - Debt Service'!G$24,'H-32A-WP06 - Debt Service'!#REF!/12,0)),"-")</f>
        <v>0</v>
      </c>
      <c r="J295" s="269">
        <f>IFERROR(IF(-SUM(J$20:J294)+J$15&lt;0.000001,0,IF($C295&gt;='H-32A-WP06 - Debt Service'!H$24,'H-32A-WP06 - Debt Service'!H$27/12,0)),"-")</f>
        <v>0</v>
      </c>
      <c r="K295" s="269">
        <f>IFERROR(IF(-SUM(K$20:K294)+K$15&lt;0.000001,0,IF($C295&gt;='H-32A-WP06 - Debt Service'!I$24,'H-32A-WP06 - Debt Service'!I$27/12,0)),"-")</f>
        <v>0</v>
      </c>
      <c r="L295" s="269">
        <f>IFERROR(IF(-SUM(L$20:L294)+L$15&lt;0.000001,0,IF($C295&gt;='H-32A-WP06 - Debt Service'!J$24,'H-32A-WP06 - Debt Service'!J$27/12,0)),"-")</f>
        <v>0</v>
      </c>
      <c r="M295" s="269">
        <f>IFERROR(IF(-SUM(M$20:M294)+M$15&lt;0.000001,0,IF($C295&gt;='H-32A-WP06 - Debt Service'!L$24,'H-32A-WP06 - Debt Service'!L$27/12,0)),"-")</f>
        <v>0</v>
      </c>
      <c r="N295" s="269">
        <v>0</v>
      </c>
      <c r="O295" s="269">
        <v>0</v>
      </c>
      <c r="P295" s="269">
        <v>0</v>
      </c>
      <c r="Q295" s="269">
        <f>IFERROR(IF(-SUM(Q$20:Q294)+Q$15&lt;0.000001,0,IF($C295&gt;='H-32A-WP06 - Debt Service'!#REF!,'H-32A-WP06 - Debt Service'!#REF!/12,0)),"-")</f>
        <v>0</v>
      </c>
      <c r="R295" s="269"/>
      <c r="S295" s="269"/>
      <c r="T295" s="269"/>
      <c r="U295" s="269"/>
      <c r="V295" s="269"/>
      <c r="X295" s="260">
        <f t="shared" si="21"/>
        <v>2045</v>
      </c>
      <c r="Y295" s="281">
        <f t="shared" si="23"/>
        <v>53297</v>
      </c>
      <c r="Z295" s="281"/>
      <c r="AA295" s="269">
        <f>IFERROR(IF(-SUM(AA$20:AA294)+AA$15&lt;0.000001,0,IF($C295&gt;='H-32A-WP06 - Debt Service'!X$24,'H-32A-WP06 - Debt Service'!X$27/12,0)),"-")</f>
        <v>0</v>
      </c>
      <c r="AB295" s="269">
        <f>IFERROR(IF(-SUM(AB$20:AB294)+AB$15&lt;0.000001,0,IF($C295&gt;='H-32A-WP06 - Debt Service'!Y$24,'H-32A-WP06 - Debt Service'!Y$27/12,0)),"-")</f>
        <v>0</v>
      </c>
      <c r="AC295" s="269">
        <f>IFERROR(IF(-SUM(AC$20:AC294)+AC$15&lt;0.000001,0,IF($C295&gt;='H-32A-WP06 - Debt Service'!Z$24,'H-32A-WP06 - Debt Service'!Z$27/12,0)),"-")</f>
        <v>0</v>
      </c>
      <c r="AD295" s="269">
        <f>IFERROR(IF(-SUM(AD$20:AD294)+AD$15&lt;0.000001,0,IF($C295&gt;='H-32A-WP06 - Debt Service'!AA$24,'H-32A-WP06 - Debt Service'!AA$27/12,0)),"-")</f>
        <v>0</v>
      </c>
      <c r="AE295" s="269">
        <f>IFERROR(IF(-SUM(AE$20:AE294)+AE$15&lt;0.000001,0,IF($C295&gt;='H-32A-WP06 - Debt Service'!AB$24,'H-32A-WP06 - Debt Service'!AB$27/12,0)),"-")</f>
        <v>0</v>
      </c>
      <c r="AF295" s="269">
        <f>IFERROR(IF(-SUM(AF$20:AF294)+AF$15&lt;0.000001,0,IF($C295&gt;='H-32A-WP06 - Debt Service'!AC$24,'H-32A-WP06 - Debt Service'!AC$27/12,0)),"-")</f>
        <v>0</v>
      </c>
      <c r="AG295" s="269">
        <f>IFERROR(IF(-SUM(AG$20:AG294)+AG$15&lt;0.000001,0,IF($C295&gt;='H-32A-WP06 - Debt Service'!AD$24,'H-32A-WP06 - Debt Service'!AD$27/12,0)),"-")</f>
        <v>0</v>
      </c>
      <c r="AH295" s="269">
        <f>IFERROR(IF(-SUM(AH$20:AH294)+AH$15&lt;0.000001,0,IF($C295&gt;='H-32A-WP06 - Debt Service'!AE$24,'H-32A-WP06 - Debt Service'!AE$27/12,0)),"-")</f>
        <v>0</v>
      </c>
      <c r="AI295" s="269">
        <f>IFERROR(IF(-SUM(AI$20:AI294)+AI$15&lt;0.000001,0,IF($C295&gt;='H-32A-WP06 - Debt Service'!AF$24,'H-32A-WP06 - Debt Service'!AF$27/12,0)),"-")</f>
        <v>0</v>
      </c>
      <c r="AJ295" s="269">
        <f>IFERROR(IF(-SUM(AJ$20:AJ294)+AJ$15&lt;0.000001,0,IF($C295&gt;='H-32A-WP06 - Debt Service'!AG$24,'H-32A-WP06 - Debt Service'!AG$27/12,0)),"-")</f>
        <v>0</v>
      </c>
    </row>
    <row r="296" spans="2:36" hidden="1">
      <c r="B296" s="260">
        <f t="shared" si="20"/>
        <v>2046</v>
      </c>
      <c r="C296" s="281">
        <f t="shared" si="22"/>
        <v>53328</v>
      </c>
      <c r="D296" s="281"/>
      <c r="E296" s="269">
        <f>IFERROR(IF(-SUM(E$20:E295)+E$15&lt;0.000001,0,IF($C296&gt;='H-32A-WP06 - Debt Service'!C$24,'H-32A-WP06 - Debt Service'!C$27/12,0)),"-")</f>
        <v>0</v>
      </c>
      <c r="F296" s="269">
        <f>IFERROR(IF(-SUM(F$20:F295)+F$15&lt;0.000001,0,IF($C296&gt;='H-32A-WP06 - Debt Service'!D$24,'H-32A-WP06 - Debt Service'!D$27/12,0)),"-")</f>
        <v>0</v>
      </c>
      <c r="G296" s="269">
        <f>IFERROR(IF(-SUM(G$20:G295)+G$15&lt;0.000001,0,IF($C296&gt;='H-32A-WP06 - Debt Service'!E$24,'H-32A-WP06 - Debt Service'!E$27/12,0)),"-")</f>
        <v>0</v>
      </c>
      <c r="H296" s="269">
        <f>IFERROR(IF(-SUM(H$20:H295)+H$15&lt;0.000001,0,IF($C296&gt;='H-32A-WP06 - Debt Service'!F$24,'H-32A-WP06 - Debt Service'!F$27/12,0)),"-")</f>
        <v>0</v>
      </c>
      <c r="I296" s="269">
        <f>IFERROR(IF(-SUM(I$20:I295)+I$15&lt;0.000001,0,IF($C296&gt;='H-32A-WP06 - Debt Service'!G$24,'H-32A-WP06 - Debt Service'!#REF!/12,0)),"-")</f>
        <v>0</v>
      </c>
      <c r="J296" s="269">
        <f>IFERROR(IF(-SUM(J$20:J295)+J$15&lt;0.000001,0,IF($C296&gt;='H-32A-WP06 - Debt Service'!H$24,'H-32A-WP06 - Debt Service'!H$27/12,0)),"-")</f>
        <v>0</v>
      </c>
      <c r="K296" s="269">
        <f>IFERROR(IF(-SUM(K$20:K295)+K$15&lt;0.000001,0,IF($C296&gt;='H-32A-WP06 - Debt Service'!I$24,'H-32A-WP06 - Debt Service'!I$27/12,0)),"-")</f>
        <v>0</v>
      </c>
      <c r="L296" s="269">
        <f>IFERROR(IF(-SUM(L$20:L295)+L$15&lt;0.000001,0,IF($C296&gt;='H-32A-WP06 - Debt Service'!J$24,'H-32A-WP06 - Debt Service'!J$27/12,0)),"-")</f>
        <v>0</v>
      </c>
      <c r="M296" s="269">
        <f>IFERROR(IF(-SUM(M$20:M295)+M$15&lt;0.000001,0,IF($C296&gt;='H-32A-WP06 - Debt Service'!L$24,'H-32A-WP06 - Debt Service'!L$27/12,0)),"-")</f>
        <v>0</v>
      </c>
      <c r="N296" s="269">
        <v>0</v>
      </c>
      <c r="O296" s="269">
        <v>0</v>
      </c>
      <c r="P296" s="269">
        <v>0</v>
      </c>
      <c r="Q296" s="269">
        <f>IFERROR(IF(-SUM(Q$20:Q295)+Q$15&lt;0.000001,0,IF($C296&gt;='H-32A-WP06 - Debt Service'!#REF!,'H-32A-WP06 - Debt Service'!#REF!/12,0)),"-")</f>
        <v>0</v>
      </c>
      <c r="R296" s="269"/>
      <c r="S296" s="269"/>
      <c r="T296" s="269"/>
      <c r="U296" s="269"/>
      <c r="V296" s="269"/>
      <c r="X296" s="260">
        <f t="shared" si="21"/>
        <v>2046</v>
      </c>
      <c r="Y296" s="281">
        <f t="shared" si="23"/>
        <v>53328</v>
      </c>
      <c r="Z296" s="281"/>
      <c r="AA296" s="269">
        <f>IFERROR(IF(-SUM(AA$20:AA295)+AA$15&lt;0.000001,0,IF($C296&gt;='H-32A-WP06 - Debt Service'!X$24,'H-32A-WP06 - Debt Service'!X$27/12,0)),"-")</f>
        <v>0</v>
      </c>
      <c r="AB296" s="269">
        <f>IFERROR(IF(-SUM(AB$20:AB295)+AB$15&lt;0.000001,0,IF($C296&gt;='H-32A-WP06 - Debt Service'!Y$24,'H-32A-WP06 - Debt Service'!Y$27/12,0)),"-")</f>
        <v>0</v>
      </c>
      <c r="AC296" s="269">
        <f>IFERROR(IF(-SUM(AC$20:AC295)+AC$15&lt;0.000001,0,IF($C296&gt;='H-32A-WP06 - Debt Service'!Z$24,'H-32A-WP06 - Debt Service'!Z$27/12,0)),"-")</f>
        <v>0</v>
      </c>
      <c r="AD296" s="269">
        <f>IFERROR(IF(-SUM(AD$20:AD295)+AD$15&lt;0.000001,0,IF($C296&gt;='H-32A-WP06 - Debt Service'!AA$24,'H-32A-WP06 - Debt Service'!AA$27/12,0)),"-")</f>
        <v>0</v>
      </c>
      <c r="AE296" s="269">
        <f>IFERROR(IF(-SUM(AE$20:AE295)+AE$15&lt;0.000001,0,IF($C296&gt;='H-32A-WP06 - Debt Service'!AB$24,'H-32A-WP06 - Debt Service'!AB$27/12,0)),"-")</f>
        <v>0</v>
      </c>
      <c r="AF296" s="269">
        <f>IFERROR(IF(-SUM(AF$20:AF295)+AF$15&lt;0.000001,0,IF($C296&gt;='H-32A-WP06 - Debt Service'!AC$24,'H-32A-WP06 - Debt Service'!AC$27/12,0)),"-")</f>
        <v>0</v>
      </c>
      <c r="AG296" s="269">
        <f>IFERROR(IF(-SUM(AG$20:AG295)+AG$15&lt;0.000001,0,IF($C296&gt;='H-32A-WP06 - Debt Service'!AD$24,'H-32A-WP06 - Debt Service'!AD$27/12,0)),"-")</f>
        <v>0</v>
      </c>
      <c r="AH296" s="269">
        <f>IFERROR(IF(-SUM(AH$20:AH295)+AH$15&lt;0.000001,0,IF($C296&gt;='H-32A-WP06 - Debt Service'!AE$24,'H-32A-WP06 - Debt Service'!AE$27/12,0)),"-")</f>
        <v>0</v>
      </c>
      <c r="AI296" s="269">
        <f>IFERROR(IF(-SUM(AI$20:AI295)+AI$15&lt;0.000001,0,IF($C296&gt;='H-32A-WP06 - Debt Service'!AF$24,'H-32A-WP06 - Debt Service'!AF$27/12,0)),"-")</f>
        <v>0</v>
      </c>
      <c r="AJ296" s="269">
        <f>IFERROR(IF(-SUM(AJ$20:AJ295)+AJ$15&lt;0.000001,0,IF($C296&gt;='H-32A-WP06 - Debt Service'!AG$24,'H-32A-WP06 - Debt Service'!AG$27/12,0)),"-")</f>
        <v>0</v>
      </c>
    </row>
    <row r="297" spans="2:36" hidden="1">
      <c r="B297" s="260">
        <f t="shared" si="20"/>
        <v>2046</v>
      </c>
      <c r="C297" s="281">
        <f t="shared" si="22"/>
        <v>53359</v>
      </c>
      <c r="D297" s="281"/>
      <c r="E297" s="269">
        <f>IFERROR(IF(-SUM(E$20:E296)+E$15&lt;0.000001,0,IF($C297&gt;='H-32A-WP06 - Debt Service'!C$24,'H-32A-WP06 - Debt Service'!C$27/12,0)),"-")</f>
        <v>0</v>
      </c>
      <c r="F297" s="269">
        <f>IFERROR(IF(-SUM(F$20:F296)+F$15&lt;0.000001,0,IF($C297&gt;='H-32A-WP06 - Debt Service'!D$24,'H-32A-WP06 - Debt Service'!D$27/12,0)),"-")</f>
        <v>0</v>
      </c>
      <c r="G297" s="269">
        <f>IFERROR(IF(-SUM(G$20:G296)+G$15&lt;0.000001,0,IF($C297&gt;='H-32A-WP06 - Debt Service'!E$24,'H-32A-WP06 - Debt Service'!E$27/12,0)),"-")</f>
        <v>0</v>
      </c>
      <c r="H297" s="269">
        <f>IFERROR(IF(-SUM(H$20:H296)+H$15&lt;0.000001,0,IF($C297&gt;='H-32A-WP06 - Debt Service'!F$24,'H-32A-WP06 - Debt Service'!F$27/12,0)),"-")</f>
        <v>0</v>
      </c>
      <c r="I297" s="269">
        <f>IFERROR(IF(-SUM(I$20:I296)+I$15&lt;0.000001,0,IF($C297&gt;='H-32A-WP06 - Debt Service'!G$24,'H-32A-WP06 - Debt Service'!#REF!/12,0)),"-")</f>
        <v>0</v>
      </c>
      <c r="J297" s="269">
        <f>IFERROR(IF(-SUM(J$20:J296)+J$15&lt;0.000001,0,IF($C297&gt;='H-32A-WP06 - Debt Service'!H$24,'H-32A-WP06 - Debt Service'!H$27/12,0)),"-")</f>
        <v>0</v>
      </c>
      <c r="K297" s="269">
        <f>IFERROR(IF(-SUM(K$20:K296)+K$15&lt;0.000001,0,IF($C297&gt;='H-32A-WP06 - Debt Service'!I$24,'H-32A-WP06 - Debt Service'!I$27/12,0)),"-")</f>
        <v>0</v>
      </c>
      <c r="L297" s="269">
        <f>IFERROR(IF(-SUM(L$20:L296)+L$15&lt;0.000001,0,IF($C297&gt;='H-32A-WP06 - Debt Service'!J$24,'H-32A-WP06 - Debt Service'!J$27/12,0)),"-")</f>
        <v>0</v>
      </c>
      <c r="M297" s="269">
        <f>IFERROR(IF(-SUM(M$20:M296)+M$15&lt;0.000001,0,IF($C297&gt;='H-32A-WP06 - Debt Service'!L$24,'H-32A-WP06 - Debt Service'!L$27/12,0)),"-")</f>
        <v>0</v>
      </c>
      <c r="N297" s="269">
        <v>0</v>
      </c>
      <c r="O297" s="269">
        <v>0</v>
      </c>
      <c r="P297" s="269">
        <v>0</v>
      </c>
      <c r="Q297" s="269">
        <f>IFERROR(IF(-SUM(Q$20:Q296)+Q$15&lt;0.000001,0,IF($C297&gt;='H-32A-WP06 - Debt Service'!#REF!,'H-32A-WP06 - Debt Service'!#REF!/12,0)),"-")</f>
        <v>0</v>
      </c>
      <c r="R297" s="269"/>
      <c r="S297" s="269"/>
      <c r="T297" s="269"/>
      <c r="U297" s="269"/>
      <c r="V297" s="269"/>
      <c r="X297" s="260">
        <f t="shared" si="21"/>
        <v>2046</v>
      </c>
      <c r="Y297" s="281">
        <f t="shared" si="23"/>
        <v>53359</v>
      </c>
      <c r="Z297" s="281"/>
      <c r="AA297" s="269">
        <f>IFERROR(IF(-SUM(AA$20:AA296)+AA$15&lt;0.000001,0,IF($C297&gt;='H-32A-WP06 - Debt Service'!X$24,'H-32A-WP06 - Debt Service'!X$27/12,0)),"-")</f>
        <v>0</v>
      </c>
      <c r="AB297" s="269">
        <f>IFERROR(IF(-SUM(AB$20:AB296)+AB$15&lt;0.000001,0,IF($C297&gt;='H-32A-WP06 - Debt Service'!Y$24,'H-32A-WP06 - Debt Service'!Y$27/12,0)),"-")</f>
        <v>0</v>
      </c>
      <c r="AC297" s="269">
        <f>IFERROR(IF(-SUM(AC$20:AC296)+AC$15&lt;0.000001,0,IF($C297&gt;='H-32A-WP06 - Debt Service'!Z$24,'H-32A-WP06 - Debt Service'!Z$27/12,0)),"-")</f>
        <v>0</v>
      </c>
      <c r="AD297" s="269">
        <f>IFERROR(IF(-SUM(AD$20:AD296)+AD$15&lt;0.000001,0,IF($C297&gt;='H-32A-WP06 - Debt Service'!AA$24,'H-32A-WP06 - Debt Service'!AA$27/12,0)),"-")</f>
        <v>0</v>
      </c>
      <c r="AE297" s="269">
        <f>IFERROR(IF(-SUM(AE$20:AE296)+AE$15&lt;0.000001,0,IF($C297&gt;='H-32A-WP06 - Debt Service'!AB$24,'H-32A-WP06 - Debt Service'!AB$27/12,0)),"-")</f>
        <v>0</v>
      </c>
      <c r="AF297" s="269">
        <f>IFERROR(IF(-SUM(AF$20:AF296)+AF$15&lt;0.000001,0,IF($C297&gt;='H-32A-WP06 - Debt Service'!AC$24,'H-32A-WP06 - Debt Service'!AC$27/12,0)),"-")</f>
        <v>0</v>
      </c>
      <c r="AG297" s="269">
        <f>IFERROR(IF(-SUM(AG$20:AG296)+AG$15&lt;0.000001,0,IF($C297&gt;='H-32A-WP06 - Debt Service'!AD$24,'H-32A-WP06 - Debt Service'!AD$27/12,0)),"-")</f>
        <v>0</v>
      </c>
      <c r="AH297" s="269">
        <f>IFERROR(IF(-SUM(AH$20:AH296)+AH$15&lt;0.000001,0,IF($C297&gt;='H-32A-WP06 - Debt Service'!AE$24,'H-32A-WP06 - Debt Service'!AE$27/12,0)),"-")</f>
        <v>0</v>
      </c>
      <c r="AI297" s="269">
        <f>IFERROR(IF(-SUM(AI$20:AI296)+AI$15&lt;0.000001,0,IF($C297&gt;='H-32A-WP06 - Debt Service'!AF$24,'H-32A-WP06 - Debt Service'!AF$27/12,0)),"-")</f>
        <v>0</v>
      </c>
      <c r="AJ297" s="269">
        <f>IFERROR(IF(-SUM(AJ$20:AJ296)+AJ$15&lt;0.000001,0,IF($C297&gt;='H-32A-WP06 - Debt Service'!AG$24,'H-32A-WP06 - Debt Service'!AG$27/12,0)),"-")</f>
        <v>0</v>
      </c>
    </row>
    <row r="298" spans="2:36" hidden="1">
      <c r="B298" s="260">
        <f t="shared" si="20"/>
        <v>2046</v>
      </c>
      <c r="C298" s="281">
        <f t="shared" si="22"/>
        <v>53387</v>
      </c>
      <c r="D298" s="281"/>
      <c r="E298" s="269">
        <f>IFERROR(IF(-SUM(E$20:E297)+E$15&lt;0.000001,0,IF($C298&gt;='H-32A-WP06 - Debt Service'!C$24,'H-32A-WP06 - Debt Service'!C$27/12,0)),"-")</f>
        <v>0</v>
      </c>
      <c r="F298" s="269">
        <f>IFERROR(IF(-SUM(F$20:F297)+F$15&lt;0.000001,0,IF($C298&gt;='H-32A-WP06 - Debt Service'!D$24,'H-32A-WP06 - Debt Service'!D$27/12,0)),"-")</f>
        <v>0</v>
      </c>
      <c r="G298" s="269">
        <f>IFERROR(IF(-SUM(G$20:G297)+G$15&lt;0.000001,0,IF($C298&gt;='H-32A-WP06 - Debt Service'!E$24,'H-32A-WP06 - Debt Service'!E$27/12,0)),"-")</f>
        <v>0</v>
      </c>
      <c r="H298" s="269">
        <f>IFERROR(IF(-SUM(H$20:H297)+H$15&lt;0.000001,0,IF($C298&gt;='H-32A-WP06 - Debt Service'!F$24,'H-32A-WP06 - Debt Service'!F$27/12,0)),"-")</f>
        <v>0</v>
      </c>
      <c r="I298" s="269">
        <f>IFERROR(IF(-SUM(I$20:I297)+I$15&lt;0.000001,0,IF($C298&gt;='H-32A-WP06 - Debt Service'!G$24,'H-32A-WP06 - Debt Service'!#REF!/12,0)),"-")</f>
        <v>0</v>
      </c>
      <c r="J298" s="269">
        <f>IFERROR(IF(-SUM(J$20:J297)+J$15&lt;0.000001,0,IF($C298&gt;='H-32A-WP06 - Debt Service'!H$24,'H-32A-WP06 - Debt Service'!H$27/12,0)),"-")</f>
        <v>0</v>
      </c>
      <c r="K298" s="269">
        <f>IFERROR(IF(-SUM(K$20:K297)+K$15&lt;0.000001,0,IF($C298&gt;='H-32A-WP06 - Debt Service'!I$24,'H-32A-WP06 - Debt Service'!I$27/12,0)),"-")</f>
        <v>0</v>
      </c>
      <c r="L298" s="269">
        <f>IFERROR(IF(-SUM(L$20:L297)+L$15&lt;0.000001,0,IF($C298&gt;='H-32A-WP06 - Debt Service'!J$24,'H-32A-WP06 - Debt Service'!J$27/12,0)),"-")</f>
        <v>0</v>
      </c>
      <c r="M298" s="269">
        <f>IFERROR(IF(-SUM(M$20:M297)+M$15&lt;0.000001,0,IF($C298&gt;='H-32A-WP06 - Debt Service'!L$24,'H-32A-WP06 - Debt Service'!L$27/12,0)),"-")</f>
        <v>0</v>
      </c>
      <c r="N298" s="269">
        <v>0</v>
      </c>
      <c r="O298" s="269">
        <v>0</v>
      </c>
      <c r="P298" s="269">
        <v>0</v>
      </c>
      <c r="Q298" s="269">
        <f>IFERROR(IF(-SUM(Q$20:Q297)+Q$15&lt;0.000001,0,IF($C298&gt;='H-32A-WP06 - Debt Service'!#REF!,'H-32A-WP06 - Debt Service'!#REF!/12,0)),"-")</f>
        <v>0</v>
      </c>
      <c r="R298" s="269"/>
      <c r="S298" s="269"/>
      <c r="T298" s="269"/>
      <c r="U298" s="269"/>
      <c r="V298" s="269"/>
      <c r="X298" s="260">
        <f t="shared" si="21"/>
        <v>2046</v>
      </c>
      <c r="Y298" s="281">
        <f t="shared" si="23"/>
        <v>53387</v>
      </c>
      <c r="Z298" s="281"/>
      <c r="AA298" s="269">
        <f>IFERROR(IF(-SUM(AA$20:AA297)+AA$15&lt;0.000001,0,IF($C298&gt;='H-32A-WP06 - Debt Service'!X$24,'H-32A-WP06 - Debt Service'!X$27/12,0)),"-")</f>
        <v>0</v>
      </c>
      <c r="AB298" s="269">
        <f>IFERROR(IF(-SUM(AB$20:AB297)+AB$15&lt;0.000001,0,IF($C298&gt;='H-32A-WP06 - Debt Service'!Y$24,'H-32A-WP06 - Debt Service'!Y$27/12,0)),"-")</f>
        <v>0</v>
      </c>
      <c r="AC298" s="269">
        <f>IFERROR(IF(-SUM(AC$20:AC297)+AC$15&lt;0.000001,0,IF($C298&gt;='H-32A-WP06 - Debt Service'!Z$24,'H-32A-WP06 - Debt Service'!Z$27/12,0)),"-")</f>
        <v>0</v>
      </c>
      <c r="AD298" s="269">
        <f>IFERROR(IF(-SUM(AD$20:AD297)+AD$15&lt;0.000001,0,IF($C298&gt;='H-32A-WP06 - Debt Service'!AA$24,'H-32A-WP06 - Debt Service'!AA$27/12,0)),"-")</f>
        <v>0</v>
      </c>
      <c r="AE298" s="269">
        <f>IFERROR(IF(-SUM(AE$20:AE297)+AE$15&lt;0.000001,0,IF($C298&gt;='H-32A-WP06 - Debt Service'!AB$24,'H-32A-WP06 - Debt Service'!AB$27/12,0)),"-")</f>
        <v>0</v>
      </c>
      <c r="AF298" s="269">
        <f>IFERROR(IF(-SUM(AF$20:AF297)+AF$15&lt;0.000001,0,IF($C298&gt;='H-32A-WP06 - Debt Service'!AC$24,'H-32A-WP06 - Debt Service'!AC$27/12,0)),"-")</f>
        <v>0</v>
      </c>
      <c r="AG298" s="269">
        <f>IFERROR(IF(-SUM(AG$20:AG297)+AG$15&lt;0.000001,0,IF($C298&gt;='H-32A-WP06 - Debt Service'!AD$24,'H-32A-WP06 - Debt Service'!AD$27/12,0)),"-")</f>
        <v>0</v>
      </c>
      <c r="AH298" s="269">
        <f>IFERROR(IF(-SUM(AH$20:AH297)+AH$15&lt;0.000001,0,IF($C298&gt;='H-32A-WP06 - Debt Service'!AE$24,'H-32A-WP06 - Debt Service'!AE$27/12,0)),"-")</f>
        <v>0</v>
      </c>
      <c r="AI298" s="269">
        <f>IFERROR(IF(-SUM(AI$20:AI297)+AI$15&lt;0.000001,0,IF($C298&gt;='H-32A-WP06 - Debt Service'!AF$24,'H-32A-WP06 - Debt Service'!AF$27/12,0)),"-")</f>
        <v>0</v>
      </c>
      <c r="AJ298" s="269">
        <f>IFERROR(IF(-SUM(AJ$20:AJ297)+AJ$15&lt;0.000001,0,IF($C298&gt;='H-32A-WP06 - Debt Service'!AG$24,'H-32A-WP06 - Debt Service'!AG$27/12,0)),"-")</f>
        <v>0</v>
      </c>
    </row>
    <row r="299" spans="2:36" hidden="1">
      <c r="B299" s="260">
        <f t="shared" si="20"/>
        <v>2046</v>
      </c>
      <c r="C299" s="281">
        <f t="shared" si="22"/>
        <v>53418</v>
      </c>
      <c r="D299" s="281"/>
      <c r="E299" s="269">
        <f>IFERROR(IF(-SUM(E$20:E298)+E$15&lt;0.000001,0,IF($C299&gt;='H-32A-WP06 - Debt Service'!C$24,'H-32A-WP06 - Debt Service'!C$27/12,0)),"-")</f>
        <v>0</v>
      </c>
      <c r="F299" s="269">
        <f>IFERROR(IF(-SUM(F$20:F298)+F$15&lt;0.000001,0,IF($C299&gt;='H-32A-WP06 - Debt Service'!D$24,'H-32A-WP06 - Debt Service'!D$27/12,0)),"-")</f>
        <v>0</v>
      </c>
      <c r="G299" s="269">
        <f>IFERROR(IF(-SUM(G$20:G298)+G$15&lt;0.000001,0,IF($C299&gt;='H-32A-WP06 - Debt Service'!E$24,'H-32A-WP06 - Debt Service'!E$27/12,0)),"-")</f>
        <v>0</v>
      </c>
      <c r="H299" s="269">
        <f>IFERROR(IF(-SUM(H$20:H298)+H$15&lt;0.000001,0,IF($C299&gt;='H-32A-WP06 - Debt Service'!F$24,'H-32A-WP06 - Debt Service'!F$27/12,0)),"-")</f>
        <v>0</v>
      </c>
      <c r="I299" s="269">
        <f>IFERROR(IF(-SUM(I$20:I298)+I$15&lt;0.000001,0,IF($C299&gt;='H-32A-WP06 - Debt Service'!G$24,'H-32A-WP06 - Debt Service'!#REF!/12,0)),"-")</f>
        <v>0</v>
      </c>
      <c r="J299" s="269">
        <f>IFERROR(IF(-SUM(J$20:J298)+J$15&lt;0.000001,0,IF($C299&gt;='H-32A-WP06 - Debt Service'!H$24,'H-32A-WP06 - Debt Service'!H$27/12,0)),"-")</f>
        <v>0</v>
      </c>
      <c r="K299" s="269">
        <f>IFERROR(IF(-SUM(K$20:K298)+K$15&lt;0.000001,0,IF($C299&gt;='H-32A-WP06 - Debt Service'!I$24,'H-32A-WP06 - Debt Service'!I$27/12,0)),"-")</f>
        <v>0</v>
      </c>
      <c r="L299" s="269">
        <f>IFERROR(IF(-SUM(L$20:L298)+L$15&lt;0.000001,0,IF($C299&gt;='H-32A-WP06 - Debt Service'!J$24,'H-32A-WP06 - Debt Service'!J$27/12,0)),"-")</f>
        <v>0</v>
      </c>
      <c r="M299" s="269">
        <f>IFERROR(IF(-SUM(M$20:M298)+M$15&lt;0.000001,0,IF($C299&gt;='H-32A-WP06 - Debt Service'!L$24,'H-32A-WP06 - Debt Service'!L$27/12,0)),"-")</f>
        <v>0</v>
      </c>
      <c r="N299" s="269">
        <v>0</v>
      </c>
      <c r="O299" s="269">
        <v>0</v>
      </c>
      <c r="P299" s="269">
        <v>0</v>
      </c>
      <c r="Q299" s="269">
        <f>IFERROR(IF(-SUM(Q$20:Q298)+Q$15&lt;0.000001,0,IF($C299&gt;='H-32A-WP06 - Debt Service'!#REF!,'H-32A-WP06 - Debt Service'!#REF!/12,0)),"-")</f>
        <v>0</v>
      </c>
      <c r="R299" s="269"/>
      <c r="S299" s="269"/>
      <c r="T299" s="269"/>
      <c r="U299" s="269"/>
      <c r="V299" s="269"/>
      <c r="X299" s="260">
        <f t="shared" si="21"/>
        <v>2046</v>
      </c>
      <c r="Y299" s="281">
        <f t="shared" si="23"/>
        <v>53418</v>
      </c>
      <c r="Z299" s="281"/>
      <c r="AA299" s="269">
        <f>IFERROR(IF(-SUM(AA$20:AA298)+AA$15&lt;0.000001,0,IF($C299&gt;='H-32A-WP06 - Debt Service'!X$24,'H-32A-WP06 - Debt Service'!X$27/12,0)),"-")</f>
        <v>0</v>
      </c>
      <c r="AB299" s="269">
        <f>IFERROR(IF(-SUM(AB$20:AB298)+AB$15&lt;0.000001,0,IF($C299&gt;='H-32A-WP06 - Debt Service'!Y$24,'H-32A-WP06 - Debt Service'!Y$27/12,0)),"-")</f>
        <v>0</v>
      </c>
      <c r="AC299" s="269">
        <f>IFERROR(IF(-SUM(AC$20:AC298)+AC$15&lt;0.000001,0,IF($C299&gt;='H-32A-WP06 - Debt Service'!Z$24,'H-32A-WP06 - Debt Service'!Z$27/12,0)),"-")</f>
        <v>0</v>
      </c>
      <c r="AD299" s="269">
        <f>IFERROR(IF(-SUM(AD$20:AD298)+AD$15&lt;0.000001,0,IF($C299&gt;='H-32A-WP06 - Debt Service'!AA$24,'H-32A-WP06 - Debt Service'!AA$27/12,0)),"-")</f>
        <v>0</v>
      </c>
      <c r="AE299" s="269">
        <f>IFERROR(IF(-SUM(AE$20:AE298)+AE$15&lt;0.000001,0,IF($C299&gt;='H-32A-WP06 - Debt Service'!AB$24,'H-32A-WP06 - Debt Service'!AB$27/12,0)),"-")</f>
        <v>0</v>
      </c>
      <c r="AF299" s="269">
        <f>IFERROR(IF(-SUM(AF$20:AF298)+AF$15&lt;0.000001,0,IF($C299&gt;='H-32A-WP06 - Debt Service'!AC$24,'H-32A-WP06 - Debt Service'!AC$27/12,0)),"-")</f>
        <v>0</v>
      </c>
      <c r="AG299" s="269">
        <f>IFERROR(IF(-SUM(AG$20:AG298)+AG$15&lt;0.000001,0,IF($C299&gt;='H-32A-WP06 - Debt Service'!AD$24,'H-32A-WP06 - Debt Service'!AD$27/12,0)),"-")</f>
        <v>0</v>
      </c>
      <c r="AH299" s="269">
        <f>IFERROR(IF(-SUM(AH$20:AH298)+AH$15&lt;0.000001,0,IF($C299&gt;='H-32A-WP06 - Debt Service'!AE$24,'H-32A-WP06 - Debt Service'!AE$27/12,0)),"-")</f>
        <v>0</v>
      </c>
      <c r="AI299" s="269">
        <f>IFERROR(IF(-SUM(AI$20:AI298)+AI$15&lt;0.000001,0,IF($C299&gt;='H-32A-WP06 - Debt Service'!AF$24,'H-32A-WP06 - Debt Service'!AF$27/12,0)),"-")</f>
        <v>0</v>
      </c>
      <c r="AJ299" s="269">
        <f>IFERROR(IF(-SUM(AJ$20:AJ298)+AJ$15&lt;0.000001,0,IF($C299&gt;='H-32A-WP06 - Debt Service'!AG$24,'H-32A-WP06 - Debt Service'!AG$27/12,0)),"-")</f>
        <v>0</v>
      </c>
    </row>
    <row r="300" spans="2:36" hidden="1">
      <c r="B300" s="260">
        <f t="shared" si="20"/>
        <v>2046</v>
      </c>
      <c r="C300" s="281">
        <f t="shared" si="22"/>
        <v>53448</v>
      </c>
      <c r="D300" s="281"/>
      <c r="E300" s="269">
        <f>IFERROR(IF(-SUM(E$20:E299)+E$15&lt;0.000001,0,IF($C300&gt;='H-32A-WP06 - Debt Service'!C$24,'H-32A-WP06 - Debt Service'!C$27/12,0)),"-")</f>
        <v>0</v>
      </c>
      <c r="F300" s="269">
        <f>IFERROR(IF(-SUM(F$20:F299)+F$15&lt;0.000001,0,IF($C300&gt;='H-32A-WP06 - Debt Service'!D$24,'H-32A-WP06 - Debt Service'!D$27/12,0)),"-")</f>
        <v>0</v>
      </c>
      <c r="G300" s="269">
        <f>IFERROR(IF(-SUM(G$20:G299)+G$15&lt;0.000001,0,IF($C300&gt;='H-32A-WP06 - Debt Service'!E$24,'H-32A-WP06 - Debt Service'!E$27/12,0)),"-")</f>
        <v>0</v>
      </c>
      <c r="H300" s="269">
        <f>IFERROR(IF(-SUM(H$20:H299)+H$15&lt;0.000001,0,IF($C300&gt;='H-32A-WP06 - Debt Service'!F$24,'H-32A-WP06 - Debt Service'!F$27/12,0)),"-")</f>
        <v>0</v>
      </c>
      <c r="I300" s="269">
        <f>IFERROR(IF(-SUM(I$20:I299)+I$15&lt;0.000001,0,IF($C300&gt;='H-32A-WP06 - Debt Service'!G$24,'H-32A-WP06 - Debt Service'!#REF!/12,0)),"-")</f>
        <v>0</v>
      </c>
      <c r="J300" s="269">
        <f>IFERROR(IF(-SUM(J$20:J299)+J$15&lt;0.000001,0,IF($C300&gt;='H-32A-WP06 - Debt Service'!H$24,'H-32A-WP06 - Debt Service'!H$27/12,0)),"-")</f>
        <v>0</v>
      </c>
      <c r="K300" s="269">
        <f>IFERROR(IF(-SUM(K$20:K299)+K$15&lt;0.000001,0,IF($C300&gt;='H-32A-WP06 - Debt Service'!I$24,'H-32A-WP06 - Debt Service'!I$27/12,0)),"-")</f>
        <v>0</v>
      </c>
      <c r="L300" s="269">
        <f>IFERROR(IF(-SUM(L$20:L299)+L$15&lt;0.000001,0,IF($C300&gt;='H-32A-WP06 - Debt Service'!J$24,'H-32A-WP06 - Debt Service'!J$27/12,0)),"-")</f>
        <v>0</v>
      </c>
      <c r="M300" s="269">
        <f>IFERROR(IF(-SUM(M$20:M299)+M$15&lt;0.000001,0,IF($C300&gt;='H-32A-WP06 - Debt Service'!L$24,'H-32A-WP06 - Debt Service'!L$27/12,0)),"-")</f>
        <v>0</v>
      </c>
      <c r="N300" s="269">
        <v>0</v>
      </c>
      <c r="O300" s="269">
        <v>0</v>
      </c>
      <c r="P300" s="269">
        <v>0</v>
      </c>
      <c r="Q300" s="269">
        <f>IFERROR(IF(-SUM(Q$20:Q299)+Q$15&lt;0.000001,0,IF($C300&gt;='H-32A-WP06 - Debt Service'!#REF!,'H-32A-WP06 - Debt Service'!#REF!/12,0)),"-")</f>
        <v>0</v>
      </c>
      <c r="R300" s="269"/>
      <c r="S300" s="269"/>
      <c r="T300" s="269"/>
      <c r="U300" s="269"/>
      <c r="V300" s="269"/>
      <c r="X300" s="260">
        <f t="shared" si="21"/>
        <v>2046</v>
      </c>
      <c r="Y300" s="281">
        <f t="shared" si="23"/>
        <v>53448</v>
      </c>
      <c r="Z300" s="281"/>
      <c r="AA300" s="269">
        <f>IFERROR(IF(-SUM(AA$20:AA299)+AA$15&lt;0.000001,0,IF($C300&gt;='H-32A-WP06 - Debt Service'!X$24,'H-32A-WP06 - Debt Service'!X$27/12,0)),"-")</f>
        <v>0</v>
      </c>
      <c r="AB300" s="269">
        <f>IFERROR(IF(-SUM(AB$20:AB299)+AB$15&lt;0.000001,0,IF($C300&gt;='H-32A-WP06 - Debt Service'!Y$24,'H-32A-WP06 - Debt Service'!Y$27/12,0)),"-")</f>
        <v>0</v>
      </c>
      <c r="AC300" s="269">
        <f>IFERROR(IF(-SUM(AC$20:AC299)+AC$15&lt;0.000001,0,IF($C300&gt;='H-32A-WP06 - Debt Service'!Z$24,'H-32A-WP06 - Debt Service'!Z$27/12,0)),"-")</f>
        <v>0</v>
      </c>
      <c r="AD300" s="269">
        <f>IFERROR(IF(-SUM(AD$20:AD299)+AD$15&lt;0.000001,0,IF($C300&gt;='H-32A-WP06 - Debt Service'!AA$24,'H-32A-WP06 - Debt Service'!AA$27/12,0)),"-")</f>
        <v>0</v>
      </c>
      <c r="AE300" s="269">
        <f>IFERROR(IF(-SUM(AE$20:AE299)+AE$15&lt;0.000001,0,IF($C300&gt;='H-32A-WP06 - Debt Service'!AB$24,'H-32A-WP06 - Debt Service'!AB$27/12,0)),"-")</f>
        <v>0</v>
      </c>
      <c r="AF300" s="269">
        <f>IFERROR(IF(-SUM(AF$20:AF299)+AF$15&lt;0.000001,0,IF($C300&gt;='H-32A-WP06 - Debt Service'!AC$24,'H-32A-WP06 - Debt Service'!AC$27/12,0)),"-")</f>
        <v>0</v>
      </c>
      <c r="AG300" s="269">
        <f>IFERROR(IF(-SUM(AG$20:AG299)+AG$15&lt;0.000001,0,IF($C300&gt;='H-32A-WP06 - Debt Service'!AD$24,'H-32A-WP06 - Debt Service'!AD$27/12,0)),"-")</f>
        <v>0</v>
      </c>
      <c r="AH300" s="269">
        <f>IFERROR(IF(-SUM(AH$20:AH299)+AH$15&lt;0.000001,0,IF($C300&gt;='H-32A-WP06 - Debt Service'!AE$24,'H-32A-WP06 - Debt Service'!AE$27/12,0)),"-")</f>
        <v>0</v>
      </c>
      <c r="AI300" s="269">
        <f>IFERROR(IF(-SUM(AI$20:AI299)+AI$15&lt;0.000001,0,IF($C300&gt;='H-32A-WP06 - Debt Service'!AF$24,'H-32A-WP06 - Debt Service'!AF$27/12,0)),"-")</f>
        <v>0</v>
      </c>
      <c r="AJ300" s="269">
        <f>IFERROR(IF(-SUM(AJ$20:AJ299)+AJ$15&lt;0.000001,0,IF($C300&gt;='H-32A-WP06 - Debt Service'!AG$24,'H-32A-WP06 - Debt Service'!AG$27/12,0)),"-")</f>
        <v>0</v>
      </c>
    </row>
    <row r="301" spans="2:36" hidden="1">
      <c r="B301" s="260">
        <f t="shared" si="20"/>
        <v>2046</v>
      </c>
      <c r="C301" s="281">
        <f t="shared" si="22"/>
        <v>53479</v>
      </c>
      <c r="D301" s="281"/>
      <c r="E301" s="269">
        <f>IFERROR(IF(-SUM(E$20:E300)+E$15&lt;0.000001,0,IF($C301&gt;='H-32A-WP06 - Debt Service'!C$24,'H-32A-WP06 - Debt Service'!C$27/12,0)),"-")</f>
        <v>0</v>
      </c>
      <c r="F301" s="269">
        <f>IFERROR(IF(-SUM(F$20:F300)+F$15&lt;0.000001,0,IF($C301&gt;='H-32A-WP06 - Debt Service'!D$24,'H-32A-WP06 - Debt Service'!D$27/12,0)),"-")</f>
        <v>0</v>
      </c>
      <c r="G301" s="269">
        <f>IFERROR(IF(-SUM(G$20:G300)+G$15&lt;0.000001,0,IF($C301&gt;='H-32A-WP06 - Debt Service'!E$24,'H-32A-WP06 - Debt Service'!E$27/12,0)),"-")</f>
        <v>0</v>
      </c>
      <c r="H301" s="269">
        <f>IFERROR(IF(-SUM(H$20:H300)+H$15&lt;0.000001,0,IF($C301&gt;='H-32A-WP06 - Debt Service'!F$24,'H-32A-WP06 - Debt Service'!F$27/12,0)),"-")</f>
        <v>0</v>
      </c>
      <c r="I301" s="269">
        <f>IFERROR(IF(-SUM(I$20:I300)+I$15&lt;0.000001,0,IF($C301&gt;='H-32A-WP06 - Debt Service'!G$24,'H-32A-WP06 - Debt Service'!#REF!/12,0)),"-")</f>
        <v>0</v>
      </c>
      <c r="J301" s="269">
        <f>IFERROR(IF(-SUM(J$20:J300)+J$15&lt;0.000001,0,IF($C301&gt;='H-32A-WP06 - Debt Service'!H$24,'H-32A-WP06 - Debt Service'!H$27/12,0)),"-")</f>
        <v>0</v>
      </c>
      <c r="K301" s="269">
        <f>IFERROR(IF(-SUM(K$20:K300)+K$15&lt;0.000001,0,IF($C301&gt;='H-32A-WP06 - Debt Service'!I$24,'H-32A-WP06 - Debt Service'!I$27/12,0)),"-")</f>
        <v>0</v>
      </c>
      <c r="L301" s="269">
        <f>IFERROR(IF(-SUM(L$20:L300)+L$15&lt;0.000001,0,IF($C301&gt;='H-32A-WP06 - Debt Service'!J$24,'H-32A-WP06 - Debt Service'!J$27/12,0)),"-")</f>
        <v>0</v>
      </c>
      <c r="M301" s="269">
        <f>IFERROR(IF(-SUM(M$20:M300)+M$15&lt;0.000001,0,IF($C301&gt;='H-32A-WP06 - Debt Service'!L$24,'H-32A-WP06 - Debt Service'!L$27/12,0)),"-")</f>
        <v>0</v>
      </c>
      <c r="N301" s="269">
        <v>0</v>
      </c>
      <c r="O301" s="269">
        <v>0</v>
      </c>
      <c r="P301" s="269">
        <v>0</v>
      </c>
      <c r="Q301" s="269">
        <f>IFERROR(IF(-SUM(Q$20:Q300)+Q$15&lt;0.000001,0,IF($C301&gt;='H-32A-WP06 - Debt Service'!#REF!,'H-32A-WP06 - Debt Service'!#REF!/12,0)),"-")</f>
        <v>0</v>
      </c>
      <c r="R301" s="269"/>
      <c r="S301" s="269"/>
      <c r="T301" s="269"/>
      <c r="U301" s="269"/>
      <c r="V301" s="269"/>
      <c r="X301" s="260">
        <f t="shared" si="21"/>
        <v>2046</v>
      </c>
      <c r="Y301" s="281">
        <f t="shared" si="23"/>
        <v>53479</v>
      </c>
      <c r="Z301" s="281"/>
      <c r="AA301" s="269">
        <f>IFERROR(IF(-SUM(AA$20:AA300)+AA$15&lt;0.000001,0,IF($C301&gt;='H-32A-WP06 - Debt Service'!X$24,'H-32A-WP06 - Debt Service'!X$27/12,0)),"-")</f>
        <v>0</v>
      </c>
      <c r="AB301" s="269">
        <f>IFERROR(IF(-SUM(AB$20:AB300)+AB$15&lt;0.000001,0,IF($C301&gt;='H-32A-WP06 - Debt Service'!Y$24,'H-32A-WP06 - Debt Service'!Y$27/12,0)),"-")</f>
        <v>0</v>
      </c>
      <c r="AC301" s="269">
        <f>IFERROR(IF(-SUM(AC$20:AC300)+AC$15&lt;0.000001,0,IF($C301&gt;='H-32A-WP06 - Debt Service'!Z$24,'H-32A-WP06 - Debt Service'!Z$27/12,0)),"-")</f>
        <v>0</v>
      </c>
      <c r="AD301" s="269">
        <f>IFERROR(IF(-SUM(AD$20:AD300)+AD$15&lt;0.000001,0,IF($C301&gt;='H-32A-WP06 - Debt Service'!AA$24,'H-32A-WP06 - Debt Service'!AA$27/12,0)),"-")</f>
        <v>0</v>
      </c>
      <c r="AE301" s="269">
        <f>IFERROR(IF(-SUM(AE$20:AE300)+AE$15&lt;0.000001,0,IF($C301&gt;='H-32A-WP06 - Debt Service'!AB$24,'H-32A-WP06 - Debt Service'!AB$27/12,0)),"-")</f>
        <v>0</v>
      </c>
      <c r="AF301" s="269">
        <f>IFERROR(IF(-SUM(AF$20:AF300)+AF$15&lt;0.000001,0,IF($C301&gt;='H-32A-WP06 - Debt Service'!AC$24,'H-32A-WP06 - Debt Service'!AC$27/12,0)),"-")</f>
        <v>0</v>
      </c>
      <c r="AG301" s="269">
        <f>IFERROR(IF(-SUM(AG$20:AG300)+AG$15&lt;0.000001,0,IF($C301&gt;='H-32A-WP06 - Debt Service'!AD$24,'H-32A-WP06 - Debt Service'!AD$27/12,0)),"-")</f>
        <v>0</v>
      </c>
      <c r="AH301" s="269">
        <f>IFERROR(IF(-SUM(AH$20:AH300)+AH$15&lt;0.000001,0,IF($C301&gt;='H-32A-WP06 - Debt Service'!AE$24,'H-32A-WP06 - Debt Service'!AE$27/12,0)),"-")</f>
        <v>0</v>
      </c>
      <c r="AI301" s="269">
        <f>IFERROR(IF(-SUM(AI$20:AI300)+AI$15&lt;0.000001,0,IF($C301&gt;='H-32A-WP06 - Debt Service'!AF$24,'H-32A-WP06 - Debt Service'!AF$27/12,0)),"-")</f>
        <v>0</v>
      </c>
      <c r="AJ301" s="269">
        <f>IFERROR(IF(-SUM(AJ$20:AJ300)+AJ$15&lt;0.000001,0,IF($C301&gt;='H-32A-WP06 - Debt Service'!AG$24,'H-32A-WP06 - Debt Service'!AG$27/12,0)),"-")</f>
        <v>0</v>
      </c>
    </row>
    <row r="302" spans="2:36" hidden="1">
      <c r="B302" s="260">
        <f t="shared" si="20"/>
        <v>2046</v>
      </c>
      <c r="C302" s="281">
        <f t="shared" si="22"/>
        <v>53509</v>
      </c>
      <c r="D302" s="281"/>
      <c r="E302" s="269">
        <f>IFERROR(IF(-SUM(E$20:E301)+E$15&lt;0.000001,0,IF($C302&gt;='H-32A-WP06 - Debt Service'!C$24,'H-32A-WP06 - Debt Service'!C$27/12,0)),"-")</f>
        <v>0</v>
      </c>
      <c r="F302" s="269">
        <f>IFERROR(IF(-SUM(F$20:F301)+F$15&lt;0.000001,0,IF($C302&gt;='H-32A-WP06 - Debt Service'!D$24,'H-32A-WP06 - Debt Service'!D$27/12,0)),"-")</f>
        <v>0</v>
      </c>
      <c r="G302" s="269">
        <f>IFERROR(IF(-SUM(G$20:G301)+G$15&lt;0.000001,0,IF($C302&gt;='H-32A-WP06 - Debt Service'!E$24,'H-32A-WP06 - Debt Service'!E$27/12,0)),"-")</f>
        <v>0</v>
      </c>
      <c r="H302" s="269">
        <f>IFERROR(IF(-SUM(H$20:H301)+H$15&lt;0.000001,0,IF($C302&gt;='H-32A-WP06 - Debt Service'!F$24,'H-32A-WP06 - Debt Service'!F$27/12,0)),"-")</f>
        <v>0</v>
      </c>
      <c r="I302" s="269">
        <f>IFERROR(IF(-SUM(I$20:I301)+I$15&lt;0.000001,0,IF($C302&gt;='H-32A-WP06 - Debt Service'!G$24,'H-32A-WP06 - Debt Service'!#REF!/12,0)),"-")</f>
        <v>0</v>
      </c>
      <c r="J302" s="269">
        <f>IFERROR(IF(-SUM(J$20:J301)+J$15&lt;0.000001,0,IF($C302&gt;='H-32A-WP06 - Debt Service'!H$24,'H-32A-WP06 - Debt Service'!H$27/12,0)),"-")</f>
        <v>0</v>
      </c>
      <c r="K302" s="269">
        <f>IFERROR(IF(-SUM(K$20:K301)+K$15&lt;0.000001,0,IF($C302&gt;='H-32A-WP06 - Debt Service'!I$24,'H-32A-WP06 - Debt Service'!I$27/12,0)),"-")</f>
        <v>0</v>
      </c>
      <c r="L302" s="269">
        <f>IFERROR(IF(-SUM(L$20:L301)+L$15&lt;0.000001,0,IF($C302&gt;='H-32A-WP06 - Debt Service'!J$24,'H-32A-WP06 - Debt Service'!J$27/12,0)),"-")</f>
        <v>0</v>
      </c>
      <c r="M302" s="269">
        <f>IFERROR(IF(-SUM(M$20:M301)+M$15&lt;0.000001,0,IF($C302&gt;='H-32A-WP06 - Debt Service'!L$24,'H-32A-WP06 - Debt Service'!L$27/12,0)),"-")</f>
        <v>0</v>
      </c>
      <c r="N302" s="269">
        <v>0</v>
      </c>
      <c r="O302" s="269">
        <v>0</v>
      </c>
      <c r="P302" s="269">
        <v>0</v>
      </c>
      <c r="Q302" s="269">
        <f>IFERROR(IF(-SUM(Q$20:Q301)+Q$15&lt;0.000001,0,IF($C302&gt;='H-32A-WP06 - Debt Service'!#REF!,'H-32A-WP06 - Debt Service'!#REF!/12,0)),"-")</f>
        <v>0</v>
      </c>
      <c r="R302" s="269"/>
      <c r="S302" s="269"/>
      <c r="T302" s="269"/>
      <c r="U302" s="269"/>
      <c r="V302" s="269"/>
      <c r="X302" s="260">
        <f t="shared" si="21"/>
        <v>2046</v>
      </c>
      <c r="Y302" s="281">
        <f t="shared" si="23"/>
        <v>53509</v>
      </c>
      <c r="Z302" s="281"/>
      <c r="AA302" s="269">
        <f>IFERROR(IF(-SUM(AA$20:AA301)+AA$15&lt;0.000001,0,IF($C302&gt;='H-32A-WP06 - Debt Service'!X$24,'H-32A-WP06 - Debt Service'!X$27/12,0)),"-")</f>
        <v>0</v>
      </c>
      <c r="AB302" s="269">
        <f>IFERROR(IF(-SUM(AB$20:AB301)+AB$15&lt;0.000001,0,IF($C302&gt;='H-32A-WP06 - Debt Service'!Y$24,'H-32A-WP06 - Debt Service'!Y$27/12,0)),"-")</f>
        <v>0</v>
      </c>
      <c r="AC302" s="269">
        <f>IFERROR(IF(-SUM(AC$20:AC301)+AC$15&lt;0.000001,0,IF($C302&gt;='H-32A-WP06 - Debt Service'!Z$24,'H-32A-WP06 - Debt Service'!Z$27/12,0)),"-")</f>
        <v>0</v>
      </c>
      <c r="AD302" s="269">
        <f>IFERROR(IF(-SUM(AD$20:AD301)+AD$15&lt;0.000001,0,IF($C302&gt;='H-32A-WP06 - Debt Service'!AA$24,'H-32A-WP06 - Debt Service'!AA$27/12,0)),"-")</f>
        <v>0</v>
      </c>
      <c r="AE302" s="269">
        <f>IFERROR(IF(-SUM(AE$20:AE301)+AE$15&lt;0.000001,0,IF($C302&gt;='H-32A-WP06 - Debt Service'!AB$24,'H-32A-WP06 - Debt Service'!AB$27/12,0)),"-")</f>
        <v>0</v>
      </c>
      <c r="AF302" s="269">
        <f>IFERROR(IF(-SUM(AF$20:AF301)+AF$15&lt;0.000001,0,IF($C302&gt;='H-32A-WP06 - Debt Service'!AC$24,'H-32A-WP06 - Debt Service'!AC$27/12,0)),"-")</f>
        <v>0</v>
      </c>
      <c r="AG302" s="269">
        <f>IFERROR(IF(-SUM(AG$20:AG301)+AG$15&lt;0.000001,0,IF($C302&gt;='H-32A-WP06 - Debt Service'!AD$24,'H-32A-WP06 - Debt Service'!AD$27/12,0)),"-")</f>
        <v>0</v>
      </c>
      <c r="AH302" s="269">
        <f>IFERROR(IF(-SUM(AH$20:AH301)+AH$15&lt;0.000001,0,IF($C302&gt;='H-32A-WP06 - Debt Service'!AE$24,'H-32A-WP06 - Debt Service'!AE$27/12,0)),"-")</f>
        <v>0</v>
      </c>
      <c r="AI302" s="269">
        <f>IFERROR(IF(-SUM(AI$20:AI301)+AI$15&lt;0.000001,0,IF($C302&gt;='H-32A-WP06 - Debt Service'!AF$24,'H-32A-WP06 - Debt Service'!AF$27/12,0)),"-")</f>
        <v>0</v>
      </c>
      <c r="AJ302" s="269">
        <f>IFERROR(IF(-SUM(AJ$20:AJ301)+AJ$15&lt;0.000001,0,IF($C302&gt;='H-32A-WP06 - Debt Service'!AG$24,'H-32A-WP06 - Debt Service'!AG$27/12,0)),"-")</f>
        <v>0</v>
      </c>
    </row>
    <row r="303" spans="2:36" hidden="1">
      <c r="B303" s="260">
        <f t="shared" si="20"/>
        <v>2046</v>
      </c>
      <c r="C303" s="281">
        <f t="shared" si="22"/>
        <v>53540</v>
      </c>
      <c r="D303" s="281"/>
      <c r="E303" s="269">
        <f>IFERROR(IF(-SUM(E$20:E302)+E$15&lt;0.000001,0,IF($C303&gt;='H-32A-WP06 - Debt Service'!C$24,'H-32A-WP06 - Debt Service'!C$27/12,0)),"-")</f>
        <v>0</v>
      </c>
      <c r="F303" s="269">
        <f>IFERROR(IF(-SUM(F$20:F302)+F$15&lt;0.000001,0,IF($C303&gt;='H-32A-WP06 - Debt Service'!D$24,'H-32A-WP06 - Debt Service'!D$27/12,0)),"-")</f>
        <v>0</v>
      </c>
      <c r="G303" s="269">
        <f>IFERROR(IF(-SUM(G$20:G302)+G$15&lt;0.000001,0,IF($C303&gt;='H-32A-WP06 - Debt Service'!E$24,'H-32A-WP06 - Debt Service'!E$27/12,0)),"-")</f>
        <v>0</v>
      </c>
      <c r="H303" s="269">
        <f>IFERROR(IF(-SUM(H$20:H302)+H$15&lt;0.000001,0,IF($C303&gt;='H-32A-WP06 - Debt Service'!F$24,'H-32A-WP06 - Debt Service'!F$27/12,0)),"-")</f>
        <v>0</v>
      </c>
      <c r="I303" s="269">
        <f>IFERROR(IF(-SUM(I$20:I302)+I$15&lt;0.000001,0,IF($C303&gt;='H-32A-WP06 - Debt Service'!G$24,'H-32A-WP06 - Debt Service'!#REF!/12,0)),"-")</f>
        <v>0</v>
      </c>
      <c r="J303" s="269">
        <f>IFERROR(IF(-SUM(J$20:J302)+J$15&lt;0.000001,0,IF($C303&gt;='H-32A-WP06 - Debt Service'!H$24,'H-32A-WP06 - Debt Service'!H$27/12,0)),"-")</f>
        <v>0</v>
      </c>
      <c r="K303" s="269">
        <f>IFERROR(IF(-SUM(K$20:K302)+K$15&lt;0.000001,0,IF($C303&gt;='H-32A-WP06 - Debt Service'!I$24,'H-32A-WP06 - Debt Service'!I$27/12,0)),"-")</f>
        <v>0</v>
      </c>
      <c r="L303" s="269">
        <f>IFERROR(IF(-SUM(L$20:L302)+L$15&lt;0.000001,0,IF($C303&gt;='H-32A-WP06 - Debt Service'!J$24,'H-32A-WP06 - Debt Service'!J$27/12,0)),"-")</f>
        <v>0</v>
      </c>
      <c r="M303" s="269">
        <f>IFERROR(IF(-SUM(M$20:M302)+M$15&lt;0.000001,0,IF($C303&gt;='H-32A-WP06 - Debt Service'!L$24,'H-32A-WP06 - Debt Service'!L$27/12,0)),"-")</f>
        <v>0</v>
      </c>
      <c r="N303" s="269">
        <v>0</v>
      </c>
      <c r="O303" s="269">
        <v>0</v>
      </c>
      <c r="P303" s="269">
        <v>0</v>
      </c>
      <c r="Q303" s="269">
        <f>IFERROR(IF(-SUM(Q$20:Q302)+Q$15&lt;0.000001,0,IF($C303&gt;='H-32A-WP06 - Debt Service'!#REF!,'H-32A-WP06 - Debt Service'!#REF!/12,0)),"-")</f>
        <v>0</v>
      </c>
      <c r="R303" s="269"/>
      <c r="S303" s="269"/>
      <c r="T303" s="269"/>
      <c r="U303" s="269"/>
      <c r="V303" s="269"/>
      <c r="X303" s="260">
        <f t="shared" si="21"/>
        <v>2046</v>
      </c>
      <c r="Y303" s="281">
        <f t="shared" si="23"/>
        <v>53540</v>
      </c>
      <c r="Z303" s="281"/>
      <c r="AA303" s="269">
        <f>IFERROR(IF(-SUM(AA$20:AA302)+AA$15&lt;0.000001,0,IF($C303&gt;='H-32A-WP06 - Debt Service'!X$24,'H-32A-WP06 - Debt Service'!X$27/12,0)),"-")</f>
        <v>0</v>
      </c>
      <c r="AB303" s="269">
        <f>IFERROR(IF(-SUM(AB$20:AB302)+AB$15&lt;0.000001,0,IF($C303&gt;='H-32A-WP06 - Debt Service'!Y$24,'H-32A-WP06 - Debt Service'!Y$27/12,0)),"-")</f>
        <v>0</v>
      </c>
      <c r="AC303" s="269">
        <f>IFERROR(IF(-SUM(AC$20:AC302)+AC$15&lt;0.000001,0,IF($C303&gt;='H-32A-WP06 - Debt Service'!Z$24,'H-32A-WP06 - Debt Service'!Z$27/12,0)),"-")</f>
        <v>0</v>
      </c>
      <c r="AD303" s="269">
        <f>IFERROR(IF(-SUM(AD$20:AD302)+AD$15&lt;0.000001,0,IF($C303&gt;='H-32A-WP06 - Debt Service'!AA$24,'H-32A-WP06 - Debt Service'!AA$27/12,0)),"-")</f>
        <v>0</v>
      </c>
      <c r="AE303" s="269">
        <f>IFERROR(IF(-SUM(AE$20:AE302)+AE$15&lt;0.000001,0,IF($C303&gt;='H-32A-WP06 - Debt Service'!AB$24,'H-32A-WP06 - Debt Service'!AB$27/12,0)),"-")</f>
        <v>0</v>
      </c>
      <c r="AF303" s="269">
        <f>IFERROR(IF(-SUM(AF$20:AF302)+AF$15&lt;0.000001,0,IF($C303&gt;='H-32A-WP06 - Debt Service'!AC$24,'H-32A-WP06 - Debt Service'!AC$27/12,0)),"-")</f>
        <v>0</v>
      </c>
      <c r="AG303" s="269">
        <f>IFERROR(IF(-SUM(AG$20:AG302)+AG$15&lt;0.000001,0,IF($C303&gt;='H-32A-WP06 - Debt Service'!AD$24,'H-32A-WP06 - Debt Service'!AD$27/12,0)),"-")</f>
        <v>0</v>
      </c>
      <c r="AH303" s="269">
        <f>IFERROR(IF(-SUM(AH$20:AH302)+AH$15&lt;0.000001,0,IF($C303&gt;='H-32A-WP06 - Debt Service'!AE$24,'H-32A-WP06 - Debt Service'!AE$27/12,0)),"-")</f>
        <v>0</v>
      </c>
      <c r="AI303" s="269">
        <f>IFERROR(IF(-SUM(AI$20:AI302)+AI$15&lt;0.000001,0,IF($C303&gt;='H-32A-WP06 - Debt Service'!AF$24,'H-32A-WP06 - Debt Service'!AF$27/12,0)),"-")</f>
        <v>0</v>
      </c>
      <c r="AJ303" s="269">
        <f>IFERROR(IF(-SUM(AJ$20:AJ302)+AJ$15&lt;0.000001,0,IF($C303&gt;='H-32A-WP06 - Debt Service'!AG$24,'H-32A-WP06 - Debt Service'!AG$27/12,0)),"-")</f>
        <v>0</v>
      </c>
    </row>
    <row r="304" spans="2:36" hidden="1">
      <c r="B304" s="260">
        <f t="shared" si="20"/>
        <v>2046</v>
      </c>
      <c r="C304" s="281">
        <f t="shared" si="22"/>
        <v>53571</v>
      </c>
      <c r="D304" s="281"/>
      <c r="E304" s="269">
        <f>IFERROR(IF(-SUM(E$20:E303)+E$15&lt;0.000001,0,IF($C304&gt;='H-32A-WP06 - Debt Service'!C$24,'H-32A-WP06 - Debt Service'!C$27/12,0)),"-")</f>
        <v>0</v>
      </c>
      <c r="F304" s="269">
        <f>IFERROR(IF(-SUM(F$20:F303)+F$15&lt;0.000001,0,IF($C304&gt;='H-32A-WP06 - Debt Service'!D$24,'H-32A-WP06 - Debt Service'!D$27/12,0)),"-")</f>
        <v>0</v>
      </c>
      <c r="G304" s="269">
        <f>IFERROR(IF(-SUM(G$20:G303)+G$15&lt;0.000001,0,IF($C304&gt;='H-32A-WP06 - Debt Service'!E$24,'H-32A-WP06 - Debt Service'!E$27/12,0)),"-")</f>
        <v>0</v>
      </c>
      <c r="H304" s="269">
        <f>IFERROR(IF(-SUM(H$20:H303)+H$15&lt;0.000001,0,IF($C304&gt;='H-32A-WP06 - Debt Service'!F$24,'H-32A-WP06 - Debt Service'!F$27/12,0)),"-")</f>
        <v>0</v>
      </c>
      <c r="I304" s="269">
        <f>IFERROR(IF(-SUM(I$20:I303)+I$15&lt;0.000001,0,IF($C304&gt;='H-32A-WP06 - Debt Service'!G$24,'H-32A-WP06 - Debt Service'!#REF!/12,0)),"-")</f>
        <v>0</v>
      </c>
      <c r="J304" s="269">
        <f>IFERROR(IF(-SUM(J$20:J303)+J$15&lt;0.000001,0,IF($C304&gt;='H-32A-WP06 - Debt Service'!H$24,'H-32A-WP06 - Debt Service'!H$27/12,0)),"-")</f>
        <v>0</v>
      </c>
      <c r="K304" s="269">
        <f>IFERROR(IF(-SUM(K$20:K303)+K$15&lt;0.000001,0,IF($C304&gt;='H-32A-WP06 - Debt Service'!I$24,'H-32A-WP06 - Debt Service'!I$27/12,0)),"-")</f>
        <v>0</v>
      </c>
      <c r="L304" s="269">
        <f>IFERROR(IF(-SUM(L$20:L303)+L$15&lt;0.000001,0,IF($C304&gt;='H-32A-WP06 - Debt Service'!J$24,'H-32A-WP06 - Debt Service'!J$27/12,0)),"-")</f>
        <v>0</v>
      </c>
      <c r="M304" s="269">
        <f>IFERROR(IF(-SUM(M$20:M303)+M$15&lt;0.000001,0,IF($C304&gt;='H-32A-WP06 - Debt Service'!L$24,'H-32A-WP06 - Debt Service'!L$27/12,0)),"-")</f>
        <v>0</v>
      </c>
      <c r="N304" s="269">
        <v>0</v>
      </c>
      <c r="O304" s="269">
        <v>0</v>
      </c>
      <c r="P304" s="269">
        <v>0</v>
      </c>
      <c r="Q304" s="269">
        <f>IFERROR(IF(-SUM(Q$20:Q303)+Q$15&lt;0.000001,0,IF($C304&gt;='H-32A-WP06 - Debt Service'!#REF!,'H-32A-WP06 - Debt Service'!#REF!/12,0)),"-")</f>
        <v>0</v>
      </c>
      <c r="R304" s="269"/>
      <c r="S304" s="269"/>
      <c r="T304" s="269"/>
      <c r="U304" s="269"/>
      <c r="V304" s="269"/>
      <c r="X304" s="260">
        <f t="shared" si="21"/>
        <v>2046</v>
      </c>
      <c r="Y304" s="281">
        <f t="shared" si="23"/>
        <v>53571</v>
      </c>
      <c r="Z304" s="281"/>
      <c r="AA304" s="269">
        <f>IFERROR(IF(-SUM(AA$20:AA303)+AA$15&lt;0.000001,0,IF($C304&gt;='H-32A-WP06 - Debt Service'!X$24,'H-32A-WP06 - Debt Service'!X$27/12,0)),"-")</f>
        <v>0</v>
      </c>
      <c r="AB304" s="269">
        <f>IFERROR(IF(-SUM(AB$20:AB303)+AB$15&lt;0.000001,0,IF($C304&gt;='H-32A-WP06 - Debt Service'!Y$24,'H-32A-WP06 - Debt Service'!Y$27/12,0)),"-")</f>
        <v>0</v>
      </c>
      <c r="AC304" s="269">
        <f>IFERROR(IF(-SUM(AC$20:AC303)+AC$15&lt;0.000001,0,IF($C304&gt;='H-32A-WP06 - Debt Service'!Z$24,'H-32A-WP06 - Debt Service'!Z$27/12,0)),"-")</f>
        <v>0</v>
      </c>
      <c r="AD304" s="269">
        <f>IFERROR(IF(-SUM(AD$20:AD303)+AD$15&lt;0.000001,0,IF($C304&gt;='H-32A-WP06 - Debt Service'!AA$24,'H-32A-WP06 - Debt Service'!AA$27/12,0)),"-")</f>
        <v>0</v>
      </c>
      <c r="AE304" s="269">
        <f>IFERROR(IF(-SUM(AE$20:AE303)+AE$15&lt;0.000001,0,IF($C304&gt;='H-32A-WP06 - Debt Service'!AB$24,'H-32A-WP06 - Debt Service'!AB$27/12,0)),"-")</f>
        <v>0</v>
      </c>
      <c r="AF304" s="269">
        <f>IFERROR(IF(-SUM(AF$20:AF303)+AF$15&lt;0.000001,0,IF($C304&gt;='H-32A-WP06 - Debt Service'!AC$24,'H-32A-WP06 - Debt Service'!AC$27/12,0)),"-")</f>
        <v>0</v>
      </c>
      <c r="AG304" s="269">
        <f>IFERROR(IF(-SUM(AG$20:AG303)+AG$15&lt;0.000001,0,IF($C304&gt;='H-32A-WP06 - Debt Service'!AD$24,'H-32A-WP06 - Debt Service'!AD$27/12,0)),"-")</f>
        <v>0</v>
      </c>
      <c r="AH304" s="269">
        <f>IFERROR(IF(-SUM(AH$20:AH303)+AH$15&lt;0.000001,0,IF($C304&gt;='H-32A-WP06 - Debt Service'!AE$24,'H-32A-WP06 - Debt Service'!AE$27/12,0)),"-")</f>
        <v>0</v>
      </c>
      <c r="AI304" s="269">
        <f>IFERROR(IF(-SUM(AI$20:AI303)+AI$15&lt;0.000001,0,IF($C304&gt;='H-32A-WP06 - Debt Service'!AF$24,'H-32A-WP06 - Debt Service'!AF$27/12,0)),"-")</f>
        <v>0</v>
      </c>
      <c r="AJ304" s="269">
        <f>IFERROR(IF(-SUM(AJ$20:AJ303)+AJ$15&lt;0.000001,0,IF($C304&gt;='H-32A-WP06 - Debt Service'!AG$24,'H-32A-WP06 - Debt Service'!AG$27/12,0)),"-")</f>
        <v>0</v>
      </c>
    </row>
    <row r="305" spans="2:36" hidden="1">
      <c r="B305" s="260">
        <f t="shared" si="20"/>
        <v>2046</v>
      </c>
      <c r="C305" s="281">
        <f t="shared" si="22"/>
        <v>53601</v>
      </c>
      <c r="D305" s="281"/>
      <c r="E305" s="269">
        <f>IFERROR(IF(-SUM(E$20:E304)+E$15&lt;0.000001,0,IF($C305&gt;='H-32A-WP06 - Debt Service'!C$24,'H-32A-WP06 - Debt Service'!C$27/12,0)),"-")</f>
        <v>0</v>
      </c>
      <c r="F305" s="269">
        <f>IFERROR(IF(-SUM(F$20:F304)+F$15&lt;0.000001,0,IF($C305&gt;='H-32A-WP06 - Debt Service'!D$24,'H-32A-WP06 - Debt Service'!D$27/12,0)),"-")</f>
        <v>0</v>
      </c>
      <c r="G305" s="269">
        <f>IFERROR(IF(-SUM(G$20:G304)+G$15&lt;0.000001,0,IF($C305&gt;='H-32A-WP06 - Debt Service'!E$24,'H-32A-WP06 - Debt Service'!E$27/12,0)),"-")</f>
        <v>0</v>
      </c>
      <c r="H305" s="269">
        <f>IFERROR(IF(-SUM(H$20:H304)+H$15&lt;0.000001,0,IF($C305&gt;='H-32A-WP06 - Debt Service'!F$24,'H-32A-WP06 - Debt Service'!F$27/12,0)),"-")</f>
        <v>0</v>
      </c>
      <c r="I305" s="269">
        <f>IFERROR(IF(-SUM(I$20:I304)+I$15&lt;0.000001,0,IF($C305&gt;='H-32A-WP06 - Debt Service'!G$24,'H-32A-WP06 - Debt Service'!#REF!/12,0)),"-")</f>
        <v>0</v>
      </c>
      <c r="J305" s="269">
        <f>IFERROR(IF(-SUM(J$20:J304)+J$15&lt;0.000001,0,IF($C305&gt;='H-32A-WP06 - Debt Service'!H$24,'H-32A-WP06 - Debt Service'!H$27/12,0)),"-")</f>
        <v>0</v>
      </c>
      <c r="K305" s="269">
        <f>IFERROR(IF(-SUM(K$20:K304)+K$15&lt;0.000001,0,IF($C305&gt;='H-32A-WP06 - Debt Service'!I$24,'H-32A-WP06 - Debt Service'!I$27/12,0)),"-")</f>
        <v>0</v>
      </c>
      <c r="L305" s="269">
        <f>IFERROR(IF(-SUM(L$20:L304)+L$15&lt;0.000001,0,IF($C305&gt;='H-32A-WP06 - Debt Service'!J$24,'H-32A-WP06 - Debt Service'!J$27/12,0)),"-")</f>
        <v>0</v>
      </c>
      <c r="M305" s="269">
        <f>IFERROR(IF(-SUM(M$20:M304)+M$15&lt;0.000001,0,IF($C305&gt;='H-32A-WP06 - Debt Service'!L$24,'H-32A-WP06 - Debt Service'!L$27/12,0)),"-")</f>
        <v>0</v>
      </c>
      <c r="N305" s="269">
        <v>0</v>
      </c>
      <c r="O305" s="269">
        <v>0</v>
      </c>
      <c r="P305" s="269">
        <v>0</v>
      </c>
      <c r="Q305" s="269">
        <f>IFERROR(IF(-SUM(Q$20:Q304)+Q$15&lt;0.000001,0,IF($C305&gt;='H-32A-WP06 - Debt Service'!#REF!,'H-32A-WP06 - Debt Service'!#REF!/12,0)),"-")</f>
        <v>0</v>
      </c>
      <c r="R305" s="269"/>
      <c r="S305" s="269"/>
      <c r="T305" s="269"/>
      <c r="U305" s="269"/>
      <c r="V305" s="269"/>
      <c r="X305" s="260">
        <f t="shared" si="21"/>
        <v>2046</v>
      </c>
      <c r="Y305" s="281">
        <f t="shared" si="23"/>
        <v>53601</v>
      </c>
      <c r="Z305" s="281"/>
      <c r="AA305" s="269">
        <f>IFERROR(IF(-SUM(AA$20:AA304)+AA$15&lt;0.000001,0,IF($C305&gt;='H-32A-WP06 - Debt Service'!X$24,'H-32A-WP06 - Debt Service'!X$27/12,0)),"-")</f>
        <v>0</v>
      </c>
      <c r="AB305" s="269">
        <f>IFERROR(IF(-SUM(AB$20:AB304)+AB$15&lt;0.000001,0,IF($C305&gt;='H-32A-WP06 - Debt Service'!Y$24,'H-32A-WP06 - Debt Service'!Y$27/12,0)),"-")</f>
        <v>0</v>
      </c>
      <c r="AC305" s="269">
        <f>IFERROR(IF(-SUM(AC$20:AC304)+AC$15&lt;0.000001,0,IF($C305&gt;='H-32A-WP06 - Debt Service'!Z$24,'H-32A-WP06 - Debt Service'!Z$27/12,0)),"-")</f>
        <v>0</v>
      </c>
      <c r="AD305" s="269">
        <f>IFERROR(IF(-SUM(AD$20:AD304)+AD$15&lt;0.000001,0,IF($C305&gt;='H-32A-WP06 - Debt Service'!AA$24,'H-32A-WP06 - Debt Service'!AA$27/12,0)),"-")</f>
        <v>0</v>
      </c>
      <c r="AE305" s="269">
        <f>IFERROR(IF(-SUM(AE$20:AE304)+AE$15&lt;0.000001,0,IF($C305&gt;='H-32A-WP06 - Debt Service'!AB$24,'H-32A-WP06 - Debt Service'!AB$27/12,0)),"-")</f>
        <v>0</v>
      </c>
      <c r="AF305" s="269">
        <f>IFERROR(IF(-SUM(AF$20:AF304)+AF$15&lt;0.000001,0,IF($C305&gt;='H-32A-WP06 - Debt Service'!AC$24,'H-32A-WP06 - Debt Service'!AC$27/12,0)),"-")</f>
        <v>0</v>
      </c>
      <c r="AG305" s="269">
        <f>IFERROR(IF(-SUM(AG$20:AG304)+AG$15&lt;0.000001,0,IF($C305&gt;='H-32A-WP06 - Debt Service'!AD$24,'H-32A-WP06 - Debt Service'!AD$27/12,0)),"-")</f>
        <v>0</v>
      </c>
      <c r="AH305" s="269">
        <f>IFERROR(IF(-SUM(AH$20:AH304)+AH$15&lt;0.000001,0,IF($C305&gt;='H-32A-WP06 - Debt Service'!AE$24,'H-32A-WP06 - Debt Service'!AE$27/12,0)),"-")</f>
        <v>0</v>
      </c>
      <c r="AI305" s="269">
        <f>IFERROR(IF(-SUM(AI$20:AI304)+AI$15&lt;0.000001,0,IF($C305&gt;='H-32A-WP06 - Debt Service'!AF$24,'H-32A-WP06 - Debt Service'!AF$27/12,0)),"-")</f>
        <v>0</v>
      </c>
      <c r="AJ305" s="269">
        <f>IFERROR(IF(-SUM(AJ$20:AJ304)+AJ$15&lt;0.000001,0,IF($C305&gt;='H-32A-WP06 - Debt Service'!AG$24,'H-32A-WP06 - Debt Service'!AG$27/12,0)),"-")</f>
        <v>0</v>
      </c>
    </row>
    <row r="306" spans="2:36" hidden="1">
      <c r="B306" s="260">
        <f t="shared" si="20"/>
        <v>2046</v>
      </c>
      <c r="C306" s="281">
        <f t="shared" si="22"/>
        <v>53632</v>
      </c>
      <c r="D306" s="281"/>
      <c r="E306" s="269">
        <f>IFERROR(IF(-SUM(E$20:E305)+E$15&lt;0.000001,0,IF($C306&gt;='H-32A-WP06 - Debt Service'!C$24,'H-32A-WP06 - Debt Service'!C$27/12,0)),"-")</f>
        <v>0</v>
      </c>
      <c r="F306" s="269">
        <f>IFERROR(IF(-SUM(F$20:F305)+F$15&lt;0.000001,0,IF($C306&gt;='H-32A-WP06 - Debt Service'!D$24,'H-32A-WP06 - Debt Service'!D$27/12,0)),"-")</f>
        <v>0</v>
      </c>
      <c r="G306" s="269">
        <f>IFERROR(IF(-SUM(G$20:G305)+G$15&lt;0.000001,0,IF($C306&gt;='H-32A-WP06 - Debt Service'!E$24,'H-32A-WP06 - Debt Service'!E$27/12,0)),"-")</f>
        <v>0</v>
      </c>
      <c r="H306" s="269">
        <f>IFERROR(IF(-SUM(H$20:H305)+H$15&lt;0.000001,0,IF($C306&gt;='H-32A-WP06 - Debt Service'!F$24,'H-32A-WP06 - Debt Service'!F$27/12,0)),"-")</f>
        <v>0</v>
      </c>
      <c r="I306" s="269">
        <f>IFERROR(IF(-SUM(I$20:I305)+I$15&lt;0.000001,0,IF($C306&gt;='H-32A-WP06 - Debt Service'!G$24,'H-32A-WP06 - Debt Service'!#REF!/12,0)),"-")</f>
        <v>0</v>
      </c>
      <c r="J306" s="269">
        <f>IFERROR(IF(-SUM(J$20:J305)+J$15&lt;0.000001,0,IF($C306&gt;='H-32A-WP06 - Debt Service'!H$24,'H-32A-WP06 - Debt Service'!H$27/12,0)),"-")</f>
        <v>0</v>
      </c>
      <c r="K306" s="269">
        <f>IFERROR(IF(-SUM(K$20:K305)+K$15&lt;0.000001,0,IF($C306&gt;='H-32A-WP06 - Debt Service'!I$24,'H-32A-WP06 - Debt Service'!I$27/12,0)),"-")</f>
        <v>0</v>
      </c>
      <c r="L306" s="269">
        <f>IFERROR(IF(-SUM(L$20:L305)+L$15&lt;0.000001,0,IF($C306&gt;='H-32A-WP06 - Debt Service'!J$24,'H-32A-WP06 - Debt Service'!J$27/12,0)),"-")</f>
        <v>0</v>
      </c>
      <c r="M306" s="269">
        <f>IFERROR(IF(-SUM(M$20:M305)+M$15&lt;0.000001,0,IF($C306&gt;='H-32A-WP06 - Debt Service'!L$24,'H-32A-WP06 - Debt Service'!L$27/12,0)),"-")</f>
        <v>0</v>
      </c>
      <c r="N306" s="269">
        <v>0</v>
      </c>
      <c r="O306" s="269">
        <v>0</v>
      </c>
      <c r="P306" s="269">
        <v>0</v>
      </c>
      <c r="Q306" s="269">
        <f>IFERROR(IF(-SUM(Q$20:Q305)+Q$15&lt;0.000001,0,IF($C306&gt;='H-32A-WP06 - Debt Service'!#REF!,'H-32A-WP06 - Debt Service'!#REF!/12,0)),"-")</f>
        <v>0</v>
      </c>
      <c r="R306" s="269"/>
      <c r="S306" s="269"/>
      <c r="T306" s="269"/>
      <c r="U306" s="269"/>
      <c r="V306" s="269"/>
      <c r="X306" s="260">
        <f t="shared" si="21"/>
        <v>2046</v>
      </c>
      <c r="Y306" s="281">
        <f t="shared" si="23"/>
        <v>53632</v>
      </c>
      <c r="Z306" s="281"/>
      <c r="AA306" s="269">
        <f>IFERROR(IF(-SUM(AA$20:AA305)+AA$15&lt;0.000001,0,IF($C306&gt;='H-32A-WP06 - Debt Service'!X$24,'H-32A-WP06 - Debt Service'!X$27/12,0)),"-")</f>
        <v>0</v>
      </c>
      <c r="AB306" s="269">
        <f>IFERROR(IF(-SUM(AB$20:AB305)+AB$15&lt;0.000001,0,IF($C306&gt;='H-32A-WP06 - Debt Service'!Y$24,'H-32A-WP06 - Debt Service'!Y$27/12,0)),"-")</f>
        <v>0</v>
      </c>
      <c r="AC306" s="269">
        <f>IFERROR(IF(-SUM(AC$20:AC305)+AC$15&lt;0.000001,0,IF($C306&gt;='H-32A-WP06 - Debt Service'!Z$24,'H-32A-WP06 - Debt Service'!Z$27/12,0)),"-")</f>
        <v>0</v>
      </c>
      <c r="AD306" s="269">
        <f>IFERROR(IF(-SUM(AD$20:AD305)+AD$15&lt;0.000001,0,IF($C306&gt;='H-32A-WP06 - Debt Service'!AA$24,'H-32A-WP06 - Debt Service'!AA$27/12,0)),"-")</f>
        <v>0</v>
      </c>
      <c r="AE306" s="269">
        <f>IFERROR(IF(-SUM(AE$20:AE305)+AE$15&lt;0.000001,0,IF($C306&gt;='H-32A-WP06 - Debt Service'!AB$24,'H-32A-WP06 - Debt Service'!AB$27/12,0)),"-")</f>
        <v>0</v>
      </c>
      <c r="AF306" s="269">
        <f>IFERROR(IF(-SUM(AF$20:AF305)+AF$15&lt;0.000001,0,IF($C306&gt;='H-32A-WP06 - Debt Service'!AC$24,'H-32A-WP06 - Debt Service'!AC$27/12,0)),"-")</f>
        <v>0</v>
      </c>
      <c r="AG306" s="269">
        <f>IFERROR(IF(-SUM(AG$20:AG305)+AG$15&lt;0.000001,0,IF($C306&gt;='H-32A-WP06 - Debt Service'!AD$24,'H-32A-WP06 - Debt Service'!AD$27/12,0)),"-")</f>
        <v>0</v>
      </c>
      <c r="AH306" s="269">
        <f>IFERROR(IF(-SUM(AH$20:AH305)+AH$15&lt;0.000001,0,IF($C306&gt;='H-32A-WP06 - Debt Service'!AE$24,'H-32A-WP06 - Debt Service'!AE$27/12,0)),"-")</f>
        <v>0</v>
      </c>
      <c r="AI306" s="269">
        <f>IFERROR(IF(-SUM(AI$20:AI305)+AI$15&lt;0.000001,0,IF($C306&gt;='H-32A-WP06 - Debt Service'!AF$24,'H-32A-WP06 - Debt Service'!AF$27/12,0)),"-")</f>
        <v>0</v>
      </c>
      <c r="AJ306" s="269">
        <f>IFERROR(IF(-SUM(AJ$20:AJ305)+AJ$15&lt;0.000001,0,IF($C306&gt;='H-32A-WP06 - Debt Service'!AG$24,'H-32A-WP06 - Debt Service'!AG$27/12,0)),"-")</f>
        <v>0</v>
      </c>
    </row>
    <row r="307" spans="2:36" hidden="1">
      <c r="B307" s="260">
        <f t="shared" si="20"/>
        <v>2046</v>
      </c>
      <c r="C307" s="281">
        <f t="shared" si="22"/>
        <v>53662</v>
      </c>
      <c r="D307" s="281"/>
      <c r="E307" s="269">
        <f>IFERROR(IF(-SUM(E$20:E306)+E$15&lt;0.000001,0,IF($C307&gt;='H-32A-WP06 - Debt Service'!C$24,'H-32A-WP06 - Debt Service'!C$27/12,0)),"-")</f>
        <v>0</v>
      </c>
      <c r="F307" s="269">
        <f>IFERROR(IF(-SUM(F$20:F306)+F$15&lt;0.000001,0,IF($C307&gt;='H-32A-WP06 - Debt Service'!D$24,'H-32A-WP06 - Debt Service'!D$27/12,0)),"-")</f>
        <v>0</v>
      </c>
      <c r="G307" s="269">
        <f>IFERROR(IF(-SUM(G$20:G306)+G$15&lt;0.000001,0,IF($C307&gt;='H-32A-WP06 - Debt Service'!E$24,'H-32A-WP06 - Debt Service'!E$27/12,0)),"-")</f>
        <v>0</v>
      </c>
      <c r="H307" s="269">
        <f>IFERROR(IF(-SUM(H$20:H306)+H$15&lt;0.000001,0,IF($C307&gt;='H-32A-WP06 - Debt Service'!F$24,'H-32A-WP06 - Debt Service'!F$27/12,0)),"-")</f>
        <v>0</v>
      </c>
      <c r="I307" s="269">
        <f>IFERROR(IF(-SUM(I$20:I306)+I$15&lt;0.000001,0,IF($C307&gt;='H-32A-WP06 - Debt Service'!G$24,'H-32A-WP06 - Debt Service'!#REF!/12,0)),"-")</f>
        <v>0</v>
      </c>
      <c r="J307" s="269">
        <f>IFERROR(IF(-SUM(J$20:J306)+J$15&lt;0.000001,0,IF($C307&gt;='H-32A-WP06 - Debt Service'!H$24,'H-32A-WP06 - Debt Service'!H$27/12,0)),"-")</f>
        <v>0</v>
      </c>
      <c r="K307" s="269">
        <f>IFERROR(IF(-SUM(K$20:K306)+K$15&lt;0.000001,0,IF($C307&gt;='H-32A-WP06 - Debt Service'!I$24,'H-32A-WP06 - Debt Service'!I$27/12,0)),"-")</f>
        <v>0</v>
      </c>
      <c r="L307" s="269">
        <f>IFERROR(IF(-SUM(L$20:L306)+L$15&lt;0.000001,0,IF($C307&gt;='H-32A-WP06 - Debt Service'!J$24,'H-32A-WP06 - Debt Service'!J$27/12,0)),"-")</f>
        <v>0</v>
      </c>
      <c r="M307" s="269">
        <f>IFERROR(IF(-SUM(M$20:M306)+M$15&lt;0.000001,0,IF($C307&gt;='H-32A-WP06 - Debt Service'!L$24,'H-32A-WP06 - Debt Service'!L$27/12,0)),"-")</f>
        <v>0</v>
      </c>
      <c r="N307" s="269">
        <v>0</v>
      </c>
      <c r="O307" s="269">
        <v>0</v>
      </c>
      <c r="P307" s="269">
        <v>0</v>
      </c>
      <c r="Q307" s="269">
        <f>IFERROR(IF(-SUM(Q$20:Q306)+Q$15&lt;0.000001,0,IF($C307&gt;='H-32A-WP06 - Debt Service'!#REF!,'H-32A-WP06 - Debt Service'!#REF!/12,0)),"-")</f>
        <v>0</v>
      </c>
      <c r="R307" s="269"/>
      <c r="S307" s="269"/>
      <c r="T307" s="269"/>
      <c r="U307" s="269"/>
      <c r="V307" s="269"/>
      <c r="X307" s="260">
        <f t="shared" si="21"/>
        <v>2046</v>
      </c>
      <c r="Y307" s="281">
        <f t="shared" si="23"/>
        <v>53662</v>
      </c>
      <c r="Z307" s="281"/>
      <c r="AA307" s="269">
        <f>IFERROR(IF(-SUM(AA$20:AA306)+AA$15&lt;0.000001,0,IF($C307&gt;='H-32A-WP06 - Debt Service'!X$24,'H-32A-WP06 - Debt Service'!X$27/12,0)),"-")</f>
        <v>0</v>
      </c>
      <c r="AB307" s="269">
        <f>IFERROR(IF(-SUM(AB$20:AB306)+AB$15&lt;0.000001,0,IF($C307&gt;='H-32A-WP06 - Debt Service'!Y$24,'H-32A-WP06 - Debt Service'!Y$27/12,0)),"-")</f>
        <v>0</v>
      </c>
      <c r="AC307" s="269">
        <f>IFERROR(IF(-SUM(AC$20:AC306)+AC$15&lt;0.000001,0,IF($C307&gt;='H-32A-WP06 - Debt Service'!Z$24,'H-32A-WP06 - Debt Service'!Z$27/12,0)),"-")</f>
        <v>0</v>
      </c>
      <c r="AD307" s="269">
        <f>IFERROR(IF(-SUM(AD$20:AD306)+AD$15&lt;0.000001,0,IF($C307&gt;='H-32A-WP06 - Debt Service'!AA$24,'H-32A-WP06 - Debt Service'!AA$27/12,0)),"-")</f>
        <v>0</v>
      </c>
      <c r="AE307" s="269">
        <f>IFERROR(IF(-SUM(AE$20:AE306)+AE$15&lt;0.000001,0,IF($C307&gt;='H-32A-WP06 - Debt Service'!AB$24,'H-32A-WP06 - Debt Service'!AB$27/12,0)),"-")</f>
        <v>0</v>
      </c>
      <c r="AF307" s="269">
        <f>IFERROR(IF(-SUM(AF$20:AF306)+AF$15&lt;0.000001,0,IF($C307&gt;='H-32A-WP06 - Debt Service'!AC$24,'H-32A-WP06 - Debt Service'!AC$27/12,0)),"-")</f>
        <v>0</v>
      </c>
      <c r="AG307" s="269">
        <f>IFERROR(IF(-SUM(AG$20:AG306)+AG$15&lt;0.000001,0,IF($C307&gt;='H-32A-WP06 - Debt Service'!AD$24,'H-32A-WP06 - Debt Service'!AD$27/12,0)),"-")</f>
        <v>0</v>
      </c>
      <c r="AH307" s="269">
        <f>IFERROR(IF(-SUM(AH$20:AH306)+AH$15&lt;0.000001,0,IF($C307&gt;='H-32A-WP06 - Debt Service'!AE$24,'H-32A-WP06 - Debt Service'!AE$27/12,0)),"-")</f>
        <v>0</v>
      </c>
      <c r="AI307" s="269">
        <f>IFERROR(IF(-SUM(AI$20:AI306)+AI$15&lt;0.000001,0,IF($C307&gt;='H-32A-WP06 - Debt Service'!AF$24,'H-32A-WP06 - Debt Service'!AF$27/12,0)),"-")</f>
        <v>0</v>
      </c>
      <c r="AJ307" s="269">
        <f>IFERROR(IF(-SUM(AJ$20:AJ306)+AJ$15&lt;0.000001,0,IF($C307&gt;='H-32A-WP06 - Debt Service'!AG$24,'H-32A-WP06 - Debt Service'!AG$27/12,0)),"-")</f>
        <v>0</v>
      </c>
    </row>
    <row r="308" spans="2:36" hidden="1">
      <c r="B308" s="260">
        <f t="shared" si="20"/>
        <v>2047</v>
      </c>
      <c r="C308" s="281">
        <f t="shared" si="22"/>
        <v>53693</v>
      </c>
      <c r="D308" s="281"/>
      <c r="E308" s="269">
        <f>IFERROR(IF(-SUM(E$20:E307)+E$15&lt;0.000001,0,IF($C308&gt;='H-32A-WP06 - Debt Service'!C$24,'H-32A-WP06 - Debt Service'!C$27/12,0)),"-")</f>
        <v>0</v>
      </c>
      <c r="F308" s="269">
        <f>IFERROR(IF(-SUM(F$20:F307)+F$15&lt;0.000001,0,IF($C308&gt;='H-32A-WP06 - Debt Service'!D$24,'H-32A-WP06 - Debt Service'!D$27/12,0)),"-")</f>
        <v>0</v>
      </c>
      <c r="G308" s="269">
        <f>IFERROR(IF(-SUM(G$20:G307)+G$15&lt;0.000001,0,IF($C308&gt;='H-32A-WP06 - Debt Service'!E$24,'H-32A-WP06 - Debt Service'!E$27/12,0)),"-")</f>
        <v>0</v>
      </c>
      <c r="H308" s="269">
        <f>IFERROR(IF(-SUM(H$20:H307)+H$15&lt;0.000001,0,IF($C308&gt;='H-32A-WP06 - Debt Service'!F$24,'H-32A-WP06 - Debt Service'!F$27/12,0)),"-")</f>
        <v>0</v>
      </c>
      <c r="I308" s="269">
        <f>IFERROR(IF(-SUM(I$20:I307)+I$15&lt;0.000001,0,IF($C308&gt;='H-32A-WP06 - Debt Service'!G$24,'H-32A-WP06 - Debt Service'!#REF!/12,0)),"-")</f>
        <v>0</v>
      </c>
      <c r="J308" s="269">
        <f>IFERROR(IF(-SUM(J$20:J307)+J$15&lt;0.000001,0,IF($C308&gt;='H-32A-WP06 - Debt Service'!H$24,'H-32A-WP06 - Debt Service'!H$27/12,0)),"-")</f>
        <v>0</v>
      </c>
      <c r="K308" s="269">
        <f>IFERROR(IF(-SUM(K$20:K307)+K$15&lt;0.000001,0,IF($C308&gt;='H-32A-WP06 - Debt Service'!I$24,'H-32A-WP06 - Debt Service'!I$27/12,0)),"-")</f>
        <v>0</v>
      </c>
      <c r="L308" s="269">
        <f>IFERROR(IF(-SUM(L$20:L307)+L$15&lt;0.000001,0,IF($C308&gt;='H-32A-WP06 - Debt Service'!J$24,'H-32A-WP06 - Debt Service'!J$27/12,0)),"-")</f>
        <v>0</v>
      </c>
      <c r="M308" s="269">
        <f>IFERROR(IF(-SUM(M$20:M307)+M$15&lt;0.000001,0,IF($C308&gt;='H-32A-WP06 - Debt Service'!L$24,'H-32A-WP06 - Debt Service'!L$27/12,0)),"-")</f>
        <v>0</v>
      </c>
      <c r="N308" s="269">
        <v>0</v>
      </c>
      <c r="O308" s="269">
        <v>0</v>
      </c>
      <c r="P308" s="269">
        <v>0</v>
      </c>
      <c r="Q308" s="269">
        <f>IFERROR(IF(-SUM(Q$20:Q307)+Q$15&lt;0.000001,0,IF($C308&gt;='H-32A-WP06 - Debt Service'!#REF!,'H-32A-WP06 - Debt Service'!#REF!/12,0)),"-")</f>
        <v>0</v>
      </c>
      <c r="R308" s="269"/>
      <c r="S308" s="269"/>
      <c r="T308" s="269"/>
      <c r="U308" s="269"/>
      <c r="V308" s="269"/>
      <c r="X308" s="260">
        <f t="shared" si="21"/>
        <v>2047</v>
      </c>
      <c r="Y308" s="281">
        <f t="shared" si="23"/>
        <v>53693</v>
      </c>
      <c r="Z308" s="281"/>
      <c r="AA308" s="269">
        <f>IFERROR(IF(-SUM(AA$20:AA307)+AA$15&lt;0.000001,0,IF($C308&gt;='H-32A-WP06 - Debt Service'!X$24,'H-32A-WP06 - Debt Service'!X$27/12,0)),"-")</f>
        <v>0</v>
      </c>
      <c r="AB308" s="269">
        <f>IFERROR(IF(-SUM(AB$20:AB307)+AB$15&lt;0.000001,0,IF($C308&gt;='H-32A-WP06 - Debt Service'!Y$24,'H-32A-WP06 - Debt Service'!Y$27/12,0)),"-")</f>
        <v>0</v>
      </c>
      <c r="AC308" s="269">
        <f>IFERROR(IF(-SUM(AC$20:AC307)+AC$15&lt;0.000001,0,IF($C308&gt;='H-32A-WP06 - Debt Service'!Z$24,'H-32A-WP06 - Debt Service'!Z$27/12,0)),"-")</f>
        <v>0</v>
      </c>
      <c r="AD308" s="269">
        <f>IFERROR(IF(-SUM(AD$20:AD307)+AD$15&lt;0.000001,0,IF($C308&gt;='H-32A-WP06 - Debt Service'!AA$24,'H-32A-WP06 - Debt Service'!AA$27/12,0)),"-")</f>
        <v>0</v>
      </c>
      <c r="AE308" s="269">
        <f>IFERROR(IF(-SUM(AE$20:AE307)+AE$15&lt;0.000001,0,IF($C308&gt;='H-32A-WP06 - Debt Service'!AB$24,'H-32A-WP06 - Debt Service'!AB$27/12,0)),"-")</f>
        <v>0</v>
      </c>
      <c r="AF308" s="269">
        <f>IFERROR(IF(-SUM(AF$20:AF307)+AF$15&lt;0.000001,0,IF($C308&gt;='H-32A-WP06 - Debt Service'!AC$24,'H-32A-WP06 - Debt Service'!AC$27/12,0)),"-")</f>
        <v>0</v>
      </c>
      <c r="AG308" s="269">
        <f>IFERROR(IF(-SUM(AG$20:AG307)+AG$15&lt;0.000001,0,IF($C308&gt;='H-32A-WP06 - Debt Service'!AD$24,'H-32A-WP06 - Debt Service'!AD$27/12,0)),"-")</f>
        <v>0</v>
      </c>
      <c r="AH308" s="269">
        <f>IFERROR(IF(-SUM(AH$20:AH307)+AH$15&lt;0.000001,0,IF($C308&gt;='H-32A-WP06 - Debt Service'!AE$24,'H-32A-WP06 - Debt Service'!AE$27/12,0)),"-")</f>
        <v>0</v>
      </c>
      <c r="AI308" s="269">
        <f>IFERROR(IF(-SUM(AI$20:AI307)+AI$15&lt;0.000001,0,IF($C308&gt;='H-32A-WP06 - Debt Service'!AF$24,'H-32A-WP06 - Debt Service'!AF$27/12,0)),"-")</f>
        <v>0</v>
      </c>
      <c r="AJ308" s="269">
        <f>IFERROR(IF(-SUM(AJ$20:AJ307)+AJ$15&lt;0.000001,0,IF($C308&gt;='H-32A-WP06 - Debt Service'!AG$24,'H-32A-WP06 - Debt Service'!AG$27/12,0)),"-")</f>
        <v>0</v>
      </c>
    </row>
    <row r="309" spans="2:36" hidden="1">
      <c r="B309" s="260">
        <f t="shared" si="20"/>
        <v>2047</v>
      </c>
      <c r="C309" s="281">
        <f t="shared" si="22"/>
        <v>53724</v>
      </c>
      <c r="D309" s="281"/>
      <c r="E309" s="269">
        <f>IFERROR(IF(-SUM(E$20:E308)+E$15&lt;0.000001,0,IF($C309&gt;='H-32A-WP06 - Debt Service'!C$24,'H-32A-WP06 - Debt Service'!C$27/12,0)),"-")</f>
        <v>0</v>
      </c>
      <c r="F309" s="269">
        <f>IFERROR(IF(-SUM(F$20:F308)+F$15&lt;0.000001,0,IF($C309&gt;='H-32A-WP06 - Debt Service'!D$24,'H-32A-WP06 - Debt Service'!D$27/12,0)),"-")</f>
        <v>0</v>
      </c>
      <c r="G309" s="269">
        <f>IFERROR(IF(-SUM(G$20:G308)+G$15&lt;0.000001,0,IF($C309&gt;='H-32A-WP06 - Debt Service'!E$24,'H-32A-WP06 - Debt Service'!E$27/12,0)),"-")</f>
        <v>0</v>
      </c>
      <c r="H309" s="269">
        <f>IFERROR(IF(-SUM(H$20:H308)+H$15&lt;0.000001,0,IF($C309&gt;='H-32A-WP06 - Debt Service'!F$24,'H-32A-WP06 - Debt Service'!F$27/12,0)),"-")</f>
        <v>0</v>
      </c>
      <c r="I309" s="269">
        <f>IFERROR(IF(-SUM(I$20:I308)+I$15&lt;0.000001,0,IF($C309&gt;='H-32A-WP06 - Debt Service'!G$24,'H-32A-WP06 - Debt Service'!#REF!/12,0)),"-")</f>
        <v>0</v>
      </c>
      <c r="J309" s="269">
        <f>IFERROR(IF(-SUM(J$20:J308)+J$15&lt;0.000001,0,IF($C309&gt;='H-32A-WP06 - Debt Service'!H$24,'H-32A-WP06 - Debt Service'!H$27/12,0)),"-")</f>
        <v>0</v>
      </c>
      <c r="K309" s="269">
        <f>IFERROR(IF(-SUM(K$20:K308)+K$15&lt;0.000001,0,IF($C309&gt;='H-32A-WP06 - Debt Service'!I$24,'H-32A-WP06 - Debt Service'!I$27/12,0)),"-")</f>
        <v>0</v>
      </c>
      <c r="L309" s="269">
        <f>IFERROR(IF(-SUM(L$20:L308)+L$15&lt;0.000001,0,IF($C309&gt;='H-32A-WP06 - Debt Service'!J$24,'H-32A-WP06 - Debt Service'!J$27/12,0)),"-")</f>
        <v>0</v>
      </c>
      <c r="M309" s="269">
        <f>IFERROR(IF(-SUM(M$20:M308)+M$15&lt;0.000001,0,IF($C309&gt;='H-32A-WP06 - Debt Service'!L$24,'H-32A-WP06 - Debt Service'!L$27/12,0)),"-")</f>
        <v>0</v>
      </c>
      <c r="N309" s="269">
        <v>0</v>
      </c>
      <c r="O309" s="269">
        <v>0</v>
      </c>
      <c r="P309" s="269">
        <v>0</v>
      </c>
      <c r="Q309" s="269">
        <f>IFERROR(IF(-SUM(Q$20:Q308)+Q$15&lt;0.000001,0,IF($C309&gt;='H-32A-WP06 - Debt Service'!#REF!,'H-32A-WP06 - Debt Service'!#REF!/12,0)),"-")</f>
        <v>0</v>
      </c>
      <c r="R309" s="269"/>
      <c r="S309" s="269"/>
      <c r="T309" s="269"/>
      <c r="U309" s="269"/>
      <c r="V309" s="269"/>
      <c r="X309" s="260">
        <f t="shared" si="21"/>
        <v>2047</v>
      </c>
      <c r="Y309" s="281">
        <f t="shared" si="23"/>
        <v>53724</v>
      </c>
      <c r="Z309" s="281"/>
      <c r="AA309" s="269">
        <f>IFERROR(IF(-SUM(AA$20:AA308)+AA$15&lt;0.000001,0,IF($C309&gt;='H-32A-WP06 - Debt Service'!X$24,'H-32A-WP06 - Debt Service'!X$27/12,0)),"-")</f>
        <v>0</v>
      </c>
      <c r="AB309" s="269">
        <f>IFERROR(IF(-SUM(AB$20:AB308)+AB$15&lt;0.000001,0,IF($C309&gt;='H-32A-WP06 - Debt Service'!Y$24,'H-32A-WP06 - Debt Service'!Y$27/12,0)),"-")</f>
        <v>0</v>
      </c>
      <c r="AC309" s="269">
        <f>IFERROR(IF(-SUM(AC$20:AC308)+AC$15&lt;0.000001,0,IF($C309&gt;='H-32A-WP06 - Debt Service'!Z$24,'H-32A-WP06 - Debt Service'!Z$27/12,0)),"-")</f>
        <v>0</v>
      </c>
      <c r="AD309" s="269">
        <f>IFERROR(IF(-SUM(AD$20:AD308)+AD$15&lt;0.000001,0,IF($C309&gt;='H-32A-WP06 - Debt Service'!AA$24,'H-32A-WP06 - Debt Service'!AA$27/12,0)),"-")</f>
        <v>0</v>
      </c>
      <c r="AE309" s="269">
        <f>IFERROR(IF(-SUM(AE$20:AE308)+AE$15&lt;0.000001,0,IF($C309&gt;='H-32A-WP06 - Debt Service'!AB$24,'H-32A-WP06 - Debt Service'!AB$27/12,0)),"-")</f>
        <v>0</v>
      </c>
      <c r="AF309" s="269">
        <f>IFERROR(IF(-SUM(AF$20:AF308)+AF$15&lt;0.000001,0,IF($C309&gt;='H-32A-WP06 - Debt Service'!AC$24,'H-32A-WP06 - Debt Service'!AC$27/12,0)),"-")</f>
        <v>0</v>
      </c>
      <c r="AG309" s="269">
        <f>IFERROR(IF(-SUM(AG$20:AG308)+AG$15&lt;0.000001,0,IF($C309&gt;='H-32A-WP06 - Debt Service'!AD$24,'H-32A-WP06 - Debt Service'!AD$27/12,0)),"-")</f>
        <v>0</v>
      </c>
      <c r="AH309" s="269">
        <f>IFERROR(IF(-SUM(AH$20:AH308)+AH$15&lt;0.000001,0,IF($C309&gt;='H-32A-WP06 - Debt Service'!AE$24,'H-32A-WP06 - Debt Service'!AE$27/12,0)),"-")</f>
        <v>0</v>
      </c>
      <c r="AI309" s="269">
        <f>IFERROR(IF(-SUM(AI$20:AI308)+AI$15&lt;0.000001,0,IF($C309&gt;='H-32A-WP06 - Debt Service'!AF$24,'H-32A-WP06 - Debt Service'!AF$27/12,0)),"-")</f>
        <v>0</v>
      </c>
      <c r="AJ309" s="269">
        <f>IFERROR(IF(-SUM(AJ$20:AJ308)+AJ$15&lt;0.000001,0,IF($C309&gt;='H-32A-WP06 - Debt Service'!AG$24,'H-32A-WP06 - Debt Service'!AG$27/12,0)),"-")</f>
        <v>0</v>
      </c>
    </row>
    <row r="310" spans="2:36" hidden="1">
      <c r="B310" s="260">
        <f t="shared" si="20"/>
        <v>2047</v>
      </c>
      <c r="C310" s="281">
        <f t="shared" si="22"/>
        <v>53752</v>
      </c>
      <c r="D310" s="281"/>
      <c r="E310" s="269">
        <f>IFERROR(IF(-SUM(E$20:E309)+E$15&lt;0.000001,0,IF($C310&gt;='H-32A-WP06 - Debt Service'!C$24,'H-32A-WP06 - Debt Service'!C$27/12,0)),"-")</f>
        <v>0</v>
      </c>
      <c r="F310" s="269">
        <f>IFERROR(IF(-SUM(F$20:F309)+F$15&lt;0.000001,0,IF($C310&gt;='H-32A-WP06 - Debt Service'!D$24,'H-32A-WP06 - Debt Service'!D$27/12,0)),"-")</f>
        <v>0</v>
      </c>
      <c r="G310" s="269">
        <f>IFERROR(IF(-SUM(G$20:G309)+G$15&lt;0.000001,0,IF($C310&gt;='H-32A-WP06 - Debt Service'!E$24,'H-32A-WP06 - Debt Service'!E$27/12,0)),"-")</f>
        <v>0</v>
      </c>
      <c r="H310" s="269">
        <f>IFERROR(IF(-SUM(H$20:H309)+H$15&lt;0.000001,0,IF($C310&gt;='H-32A-WP06 - Debt Service'!F$24,'H-32A-WP06 - Debt Service'!F$27/12,0)),"-")</f>
        <v>0</v>
      </c>
      <c r="I310" s="269">
        <f>IFERROR(IF(-SUM(I$20:I309)+I$15&lt;0.000001,0,IF($C310&gt;='H-32A-WP06 - Debt Service'!G$24,'H-32A-WP06 - Debt Service'!#REF!/12,0)),"-")</f>
        <v>0</v>
      </c>
      <c r="J310" s="269">
        <f>IFERROR(IF(-SUM(J$20:J309)+J$15&lt;0.000001,0,IF($C310&gt;='H-32A-WP06 - Debt Service'!H$24,'H-32A-WP06 - Debt Service'!H$27/12,0)),"-")</f>
        <v>0</v>
      </c>
      <c r="K310" s="269">
        <f>IFERROR(IF(-SUM(K$20:K309)+K$15&lt;0.000001,0,IF($C310&gt;='H-32A-WP06 - Debt Service'!I$24,'H-32A-WP06 - Debt Service'!I$27/12,0)),"-")</f>
        <v>0</v>
      </c>
      <c r="L310" s="269">
        <f>IFERROR(IF(-SUM(L$20:L309)+L$15&lt;0.000001,0,IF($C310&gt;='H-32A-WP06 - Debt Service'!J$24,'H-32A-WP06 - Debt Service'!J$27/12,0)),"-")</f>
        <v>0</v>
      </c>
      <c r="M310" s="269">
        <f>IFERROR(IF(-SUM(M$20:M309)+M$15&lt;0.000001,0,IF($C310&gt;='H-32A-WP06 - Debt Service'!L$24,'H-32A-WP06 - Debt Service'!L$27/12,0)),"-")</f>
        <v>0</v>
      </c>
      <c r="N310" s="269">
        <v>0</v>
      </c>
      <c r="O310" s="269">
        <v>0</v>
      </c>
      <c r="P310" s="269">
        <v>0</v>
      </c>
      <c r="Q310" s="269">
        <f>IFERROR(IF(-SUM(Q$20:Q309)+Q$15&lt;0.000001,0,IF($C310&gt;='H-32A-WP06 - Debt Service'!#REF!,'H-32A-WP06 - Debt Service'!#REF!/12,0)),"-")</f>
        <v>0</v>
      </c>
      <c r="R310" s="269"/>
      <c r="S310" s="269"/>
      <c r="T310" s="269"/>
      <c r="U310" s="269"/>
      <c r="V310" s="269"/>
      <c r="X310" s="260">
        <f t="shared" si="21"/>
        <v>2047</v>
      </c>
      <c r="Y310" s="281">
        <f t="shared" si="23"/>
        <v>53752</v>
      </c>
      <c r="Z310" s="281"/>
      <c r="AA310" s="269">
        <f>IFERROR(IF(-SUM(AA$20:AA309)+AA$15&lt;0.000001,0,IF($C310&gt;='H-32A-WP06 - Debt Service'!X$24,'H-32A-WP06 - Debt Service'!X$27/12,0)),"-")</f>
        <v>0</v>
      </c>
      <c r="AB310" s="269">
        <f>IFERROR(IF(-SUM(AB$20:AB309)+AB$15&lt;0.000001,0,IF($C310&gt;='H-32A-WP06 - Debt Service'!Y$24,'H-32A-WP06 - Debt Service'!Y$27/12,0)),"-")</f>
        <v>0</v>
      </c>
      <c r="AC310" s="269">
        <f>IFERROR(IF(-SUM(AC$20:AC309)+AC$15&lt;0.000001,0,IF($C310&gt;='H-32A-WP06 - Debt Service'!Z$24,'H-32A-WP06 - Debt Service'!Z$27/12,0)),"-")</f>
        <v>0</v>
      </c>
      <c r="AD310" s="269">
        <f>IFERROR(IF(-SUM(AD$20:AD309)+AD$15&lt;0.000001,0,IF($C310&gt;='H-32A-WP06 - Debt Service'!AA$24,'H-32A-WP06 - Debt Service'!AA$27/12,0)),"-")</f>
        <v>0</v>
      </c>
      <c r="AE310" s="269">
        <f>IFERROR(IF(-SUM(AE$20:AE309)+AE$15&lt;0.000001,0,IF($C310&gt;='H-32A-WP06 - Debt Service'!AB$24,'H-32A-WP06 - Debt Service'!AB$27/12,0)),"-")</f>
        <v>0</v>
      </c>
      <c r="AF310" s="269">
        <f>IFERROR(IF(-SUM(AF$20:AF309)+AF$15&lt;0.000001,0,IF($C310&gt;='H-32A-WP06 - Debt Service'!AC$24,'H-32A-WP06 - Debt Service'!AC$27/12,0)),"-")</f>
        <v>0</v>
      </c>
      <c r="AG310" s="269">
        <f>IFERROR(IF(-SUM(AG$20:AG309)+AG$15&lt;0.000001,0,IF($C310&gt;='H-32A-WP06 - Debt Service'!AD$24,'H-32A-WP06 - Debt Service'!AD$27/12,0)),"-")</f>
        <v>0</v>
      </c>
      <c r="AH310" s="269">
        <f>IFERROR(IF(-SUM(AH$20:AH309)+AH$15&lt;0.000001,0,IF($C310&gt;='H-32A-WP06 - Debt Service'!AE$24,'H-32A-WP06 - Debt Service'!AE$27/12,0)),"-")</f>
        <v>0</v>
      </c>
      <c r="AI310" s="269">
        <f>IFERROR(IF(-SUM(AI$20:AI309)+AI$15&lt;0.000001,0,IF($C310&gt;='H-32A-WP06 - Debt Service'!AF$24,'H-32A-WP06 - Debt Service'!AF$27/12,0)),"-")</f>
        <v>0</v>
      </c>
      <c r="AJ310" s="269">
        <f>IFERROR(IF(-SUM(AJ$20:AJ309)+AJ$15&lt;0.000001,0,IF($C310&gt;='H-32A-WP06 - Debt Service'!AG$24,'H-32A-WP06 - Debt Service'!AG$27/12,0)),"-")</f>
        <v>0</v>
      </c>
    </row>
    <row r="311" spans="2:36" hidden="1">
      <c r="B311" s="260">
        <f t="shared" si="20"/>
        <v>2047</v>
      </c>
      <c r="C311" s="281">
        <f t="shared" si="22"/>
        <v>53783</v>
      </c>
      <c r="D311" s="281"/>
      <c r="E311" s="269">
        <f>IFERROR(IF(-SUM(E$20:E310)+E$15&lt;0.000001,0,IF($C311&gt;='H-32A-WP06 - Debt Service'!C$24,'H-32A-WP06 - Debt Service'!C$27/12,0)),"-")</f>
        <v>0</v>
      </c>
      <c r="F311" s="269">
        <f>IFERROR(IF(-SUM(F$20:F310)+F$15&lt;0.000001,0,IF($C311&gt;='H-32A-WP06 - Debt Service'!D$24,'H-32A-WP06 - Debt Service'!D$27/12,0)),"-")</f>
        <v>0</v>
      </c>
      <c r="G311" s="269">
        <f>IFERROR(IF(-SUM(G$20:G310)+G$15&lt;0.000001,0,IF($C311&gt;='H-32A-WP06 - Debt Service'!E$24,'H-32A-WP06 - Debt Service'!E$27/12,0)),"-")</f>
        <v>0</v>
      </c>
      <c r="H311" s="269">
        <f>IFERROR(IF(-SUM(H$20:H310)+H$15&lt;0.000001,0,IF($C311&gt;='H-32A-WP06 - Debt Service'!F$24,'H-32A-WP06 - Debt Service'!F$27/12,0)),"-")</f>
        <v>0</v>
      </c>
      <c r="I311" s="269">
        <f>IFERROR(IF(-SUM(I$20:I310)+I$15&lt;0.000001,0,IF($C311&gt;='H-32A-WP06 - Debt Service'!G$24,'H-32A-WP06 - Debt Service'!#REF!/12,0)),"-")</f>
        <v>0</v>
      </c>
      <c r="J311" s="269">
        <f>IFERROR(IF(-SUM(J$20:J310)+J$15&lt;0.000001,0,IF($C311&gt;='H-32A-WP06 - Debt Service'!H$24,'H-32A-WP06 - Debt Service'!H$27/12,0)),"-")</f>
        <v>0</v>
      </c>
      <c r="K311" s="269">
        <f>IFERROR(IF(-SUM(K$20:K310)+K$15&lt;0.000001,0,IF($C311&gt;='H-32A-WP06 - Debt Service'!I$24,'H-32A-WP06 - Debt Service'!I$27/12,0)),"-")</f>
        <v>0</v>
      </c>
      <c r="L311" s="269">
        <f>IFERROR(IF(-SUM(L$20:L310)+L$15&lt;0.000001,0,IF($C311&gt;='H-32A-WP06 - Debt Service'!J$24,'H-32A-WP06 - Debt Service'!J$27/12,0)),"-")</f>
        <v>0</v>
      </c>
      <c r="M311" s="269">
        <f>IFERROR(IF(-SUM(M$20:M310)+M$15&lt;0.000001,0,IF($C311&gt;='H-32A-WP06 - Debt Service'!L$24,'H-32A-WP06 - Debt Service'!L$27/12,0)),"-")</f>
        <v>0</v>
      </c>
      <c r="N311" s="269">
        <v>0</v>
      </c>
      <c r="O311" s="269">
        <v>0</v>
      </c>
      <c r="P311" s="269">
        <v>0</v>
      </c>
      <c r="Q311" s="269">
        <f>IFERROR(IF(-SUM(Q$20:Q310)+Q$15&lt;0.000001,0,IF($C311&gt;='H-32A-WP06 - Debt Service'!#REF!,'H-32A-WP06 - Debt Service'!#REF!/12,0)),"-")</f>
        <v>0</v>
      </c>
      <c r="R311" s="269"/>
      <c r="S311" s="269"/>
      <c r="T311" s="269"/>
      <c r="U311" s="269"/>
      <c r="V311" s="269"/>
      <c r="X311" s="260">
        <f t="shared" si="21"/>
        <v>2047</v>
      </c>
      <c r="Y311" s="281">
        <f t="shared" si="23"/>
        <v>53783</v>
      </c>
      <c r="Z311" s="281"/>
      <c r="AA311" s="269">
        <f>IFERROR(IF(-SUM(AA$20:AA310)+AA$15&lt;0.000001,0,IF($C311&gt;='H-32A-WP06 - Debt Service'!X$24,'H-32A-WP06 - Debt Service'!X$27/12,0)),"-")</f>
        <v>0</v>
      </c>
      <c r="AB311" s="269">
        <f>IFERROR(IF(-SUM(AB$20:AB310)+AB$15&lt;0.000001,0,IF($C311&gt;='H-32A-WP06 - Debt Service'!Y$24,'H-32A-WP06 - Debt Service'!Y$27/12,0)),"-")</f>
        <v>0</v>
      </c>
      <c r="AC311" s="269">
        <f>IFERROR(IF(-SUM(AC$20:AC310)+AC$15&lt;0.000001,0,IF($C311&gt;='H-32A-WP06 - Debt Service'!Z$24,'H-32A-WP06 - Debt Service'!Z$27/12,0)),"-")</f>
        <v>0</v>
      </c>
      <c r="AD311" s="269">
        <f>IFERROR(IF(-SUM(AD$20:AD310)+AD$15&lt;0.000001,0,IF($C311&gt;='H-32A-WP06 - Debt Service'!AA$24,'H-32A-WP06 - Debt Service'!AA$27/12,0)),"-")</f>
        <v>0</v>
      </c>
      <c r="AE311" s="269">
        <f>IFERROR(IF(-SUM(AE$20:AE310)+AE$15&lt;0.000001,0,IF($C311&gt;='H-32A-WP06 - Debt Service'!AB$24,'H-32A-WP06 - Debt Service'!AB$27/12,0)),"-")</f>
        <v>0</v>
      </c>
      <c r="AF311" s="269">
        <f>IFERROR(IF(-SUM(AF$20:AF310)+AF$15&lt;0.000001,0,IF($C311&gt;='H-32A-WP06 - Debt Service'!AC$24,'H-32A-WP06 - Debt Service'!AC$27/12,0)),"-")</f>
        <v>0</v>
      </c>
      <c r="AG311" s="269">
        <f>IFERROR(IF(-SUM(AG$20:AG310)+AG$15&lt;0.000001,0,IF($C311&gt;='H-32A-WP06 - Debt Service'!AD$24,'H-32A-WP06 - Debt Service'!AD$27/12,0)),"-")</f>
        <v>0</v>
      </c>
      <c r="AH311" s="269">
        <f>IFERROR(IF(-SUM(AH$20:AH310)+AH$15&lt;0.000001,0,IF($C311&gt;='H-32A-WP06 - Debt Service'!AE$24,'H-32A-WP06 - Debt Service'!AE$27/12,0)),"-")</f>
        <v>0</v>
      </c>
      <c r="AI311" s="269">
        <f>IFERROR(IF(-SUM(AI$20:AI310)+AI$15&lt;0.000001,0,IF($C311&gt;='H-32A-WP06 - Debt Service'!AF$24,'H-32A-WP06 - Debt Service'!AF$27/12,0)),"-")</f>
        <v>0</v>
      </c>
      <c r="AJ311" s="269">
        <f>IFERROR(IF(-SUM(AJ$20:AJ310)+AJ$15&lt;0.000001,0,IF($C311&gt;='H-32A-WP06 - Debt Service'!AG$24,'H-32A-WP06 - Debt Service'!AG$27/12,0)),"-")</f>
        <v>0</v>
      </c>
    </row>
    <row r="312" spans="2:36" hidden="1">
      <c r="B312" s="260">
        <f t="shared" si="20"/>
        <v>2047</v>
      </c>
      <c r="C312" s="281">
        <f t="shared" si="22"/>
        <v>53813</v>
      </c>
      <c r="D312" s="281"/>
      <c r="E312" s="269">
        <f>IFERROR(IF(-SUM(E$20:E311)+E$15&lt;0.000001,0,IF($C312&gt;='H-32A-WP06 - Debt Service'!C$24,'H-32A-WP06 - Debt Service'!C$27/12,0)),"-")</f>
        <v>0</v>
      </c>
      <c r="F312" s="269">
        <f>IFERROR(IF(-SUM(F$20:F311)+F$15&lt;0.000001,0,IF($C312&gt;='H-32A-WP06 - Debt Service'!D$24,'H-32A-WP06 - Debt Service'!D$27/12,0)),"-")</f>
        <v>0</v>
      </c>
      <c r="G312" s="269">
        <f>IFERROR(IF(-SUM(G$20:G311)+G$15&lt;0.000001,0,IF($C312&gt;='H-32A-WP06 - Debt Service'!E$24,'H-32A-WP06 - Debt Service'!E$27/12,0)),"-")</f>
        <v>0</v>
      </c>
      <c r="H312" s="269">
        <f>IFERROR(IF(-SUM(H$20:H311)+H$15&lt;0.000001,0,IF($C312&gt;='H-32A-WP06 - Debt Service'!F$24,'H-32A-WP06 - Debt Service'!F$27/12,0)),"-")</f>
        <v>0</v>
      </c>
      <c r="I312" s="269">
        <f>IFERROR(IF(-SUM(I$20:I311)+I$15&lt;0.000001,0,IF($C312&gt;='H-32A-WP06 - Debt Service'!G$24,'H-32A-WP06 - Debt Service'!#REF!/12,0)),"-")</f>
        <v>0</v>
      </c>
      <c r="J312" s="269">
        <f>IFERROR(IF(-SUM(J$20:J311)+J$15&lt;0.000001,0,IF($C312&gt;='H-32A-WP06 - Debt Service'!H$24,'H-32A-WP06 - Debt Service'!H$27/12,0)),"-")</f>
        <v>0</v>
      </c>
      <c r="K312" s="269">
        <f>IFERROR(IF(-SUM(K$20:K311)+K$15&lt;0.000001,0,IF($C312&gt;='H-32A-WP06 - Debt Service'!I$24,'H-32A-WP06 - Debt Service'!I$27/12,0)),"-")</f>
        <v>0</v>
      </c>
      <c r="L312" s="269">
        <f>IFERROR(IF(-SUM(L$20:L311)+L$15&lt;0.000001,0,IF($C312&gt;='H-32A-WP06 - Debt Service'!J$24,'H-32A-WP06 - Debt Service'!J$27/12,0)),"-")</f>
        <v>0</v>
      </c>
      <c r="M312" s="269">
        <f>IFERROR(IF(-SUM(M$20:M311)+M$15&lt;0.000001,0,IF($C312&gt;='H-32A-WP06 - Debt Service'!L$24,'H-32A-WP06 - Debt Service'!L$27/12,0)),"-")</f>
        <v>0</v>
      </c>
      <c r="N312" s="269">
        <v>0</v>
      </c>
      <c r="O312" s="269">
        <v>0</v>
      </c>
      <c r="P312" s="269">
        <v>0</v>
      </c>
      <c r="Q312" s="269">
        <f>IFERROR(IF(-SUM(Q$20:Q311)+Q$15&lt;0.000001,0,IF($C312&gt;='H-32A-WP06 - Debt Service'!#REF!,'H-32A-WP06 - Debt Service'!#REF!/12,0)),"-")</f>
        <v>0</v>
      </c>
      <c r="R312" s="269"/>
      <c r="S312" s="269"/>
      <c r="T312" s="269"/>
      <c r="U312" s="269"/>
      <c r="V312" s="269"/>
      <c r="X312" s="260">
        <f t="shared" si="21"/>
        <v>2047</v>
      </c>
      <c r="Y312" s="281">
        <f t="shared" si="23"/>
        <v>53813</v>
      </c>
      <c r="Z312" s="281"/>
      <c r="AA312" s="269">
        <f>IFERROR(IF(-SUM(AA$20:AA311)+AA$15&lt;0.000001,0,IF($C312&gt;='H-32A-WP06 - Debt Service'!X$24,'H-32A-WP06 - Debt Service'!X$27/12,0)),"-")</f>
        <v>0</v>
      </c>
      <c r="AB312" s="269">
        <f>IFERROR(IF(-SUM(AB$20:AB311)+AB$15&lt;0.000001,0,IF($C312&gt;='H-32A-WP06 - Debt Service'!Y$24,'H-32A-WP06 - Debt Service'!Y$27/12,0)),"-")</f>
        <v>0</v>
      </c>
      <c r="AC312" s="269">
        <f>IFERROR(IF(-SUM(AC$20:AC311)+AC$15&lt;0.000001,0,IF($C312&gt;='H-32A-WP06 - Debt Service'!Z$24,'H-32A-WP06 - Debt Service'!Z$27/12,0)),"-")</f>
        <v>0</v>
      </c>
      <c r="AD312" s="269">
        <f>IFERROR(IF(-SUM(AD$20:AD311)+AD$15&lt;0.000001,0,IF($C312&gt;='H-32A-WP06 - Debt Service'!AA$24,'H-32A-WP06 - Debt Service'!AA$27/12,0)),"-")</f>
        <v>0</v>
      </c>
      <c r="AE312" s="269">
        <f>IFERROR(IF(-SUM(AE$20:AE311)+AE$15&lt;0.000001,0,IF($C312&gt;='H-32A-WP06 - Debt Service'!AB$24,'H-32A-WP06 - Debt Service'!AB$27/12,0)),"-")</f>
        <v>0</v>
      </c>
      <c r="AF312" s="269">
        <f>IFERROR(IF(-SUM(AF$20:AF311)+AF$15&lt;0.000001,0,IF($C312&gt;='H-32A-WP06 - Debt Service'!AC$24,'H-32A-WP06 - Debt Service'!AC$27/12,0)),"-")</f>
        <v>0</v>
      </c>
      <c r="AG312" s="269">
        <f>IFERROR(IF(-SUM(AG$20:AG311)+AG$15&lt;0.000001,0,IF($C312&gt;='H-32A-WP06 - Debt Service'!AD$24,'H-32A-WP06 - Debt Service'!AD$27/12,0)),"-")</f>
        <v>0</v>
      </c>
      <c r="AH312" s="269">
        <f>IFERROR(IF(-SUM(AH$20:AH311)+AH$15&lt;0.000001,0,IF($C312&gt;='H-32A-WP06 - Debt Service'!AE$24,'H-32A-WP06 - Debt Service'!AE$27/12,0)),"-")</f>
        <v>0</v>
      </c>
      <c r="AI312" s="269">
        <f>IFERROR(IF(-SUM(AI$20:AI311)+AI$15&lt;0.000001,0,IF($C312&gt;='H-32A-WP06 - Debt Service'!AF$24,'H-32A-WP06 - Debt Service'!AF$27/12,0)),"-")</f>
        <v>0</v>
      </c>
      <c r="AJ312" s="269">
        <f>IFERROR(IF(-SUM(AJ$20:AJ311)+AJ$15&lt;0.000001,0,IF($C312&gt;='H-32A-WP06 - Debt Service'!AG$24,'H-32A-WP06 - Debt Service'!AG$27/12,0)),"-")</f>
        <v>0</v>
      </c>
    </row>
    <row r="313" spans="2:36" hidden="1">
      <c r="B313" s="260">
        <f t="shared" si="20"/>
        <v>2047</v>
      </c>
      <c r="C313" s="281">
        <f t="shared" si="22"/>
        <v>53844</v>
      </c>
      <c r="D313" s="281"/>
      <c r="E313" s="269">
        <f>IFERROR(IF(-SUM(E$20:E312)+E$15&lt;0.000001,0,IF($C313&gt;='H-32A-WP06 - Debt Service'!C$24,'H-32A-WP06 - Debt Service'!C$27/12,0)),"-")</f>
        <v>0</v>
      </c>
      <c r="F313" s="269">
        <f>IFERROR(IF(-SUM(F$20:F312)+F$15&lt;0.000001,0,IF($C313&gt;='H-32A-WP06 - Debt Service'!D$24,'H-32A-WP06 - Debt Service'!D$27/12,0)),"-")</f>
        <v>0</v>
      </c>
      <c r="G313" s="269">
        <f>IFERROR(IF(-SUM(G$20:G312)+G$15&lt;0.000001,0,IF($C313&gt;='H-32A-WP06 - Debt Service'!E$24,'H-32A-WP06 - Debt Service'!E$27/12,0)),"-")</f>
        <v>0</v>
      </c>
      <c r="H313" s="269">
        <f>IFERROR(IF(-SUM(H$20:H312)+H$15&lt;0.000001,0,IF($C313&gt;='H-32A-WP06 - Debt Service'!F$24,'H-32A-WP06 - Debt Service'!F$27/12,0)),"-")</f>
        <v>0</v>
      </c>
      <c r="I313" s="269">
        <f>IFERROR(IF(-SUM(I$20:I312)+I$15&lt;0.000001,0,IF($C313&gt;='H-32A-WP06 - Debt Service'!G$24,'H-32A-WP06 - Debt Service'!#REF!/12,0)),"-")</f>
        <v>0</v>
      </c>
      <c r="J313" s="269">
        <f>IFERROR(IF(-SUM(J$20:J312)+J$15&lt;0.000001,0,IF($C313&gt;='H-32A-WP06 - Debt Service'!H$24,'H-32A-WP06 - Debt Service'!H$27/12,0)),"-")</f>
        <v>0</v>
      </c>
      <c r="K313" s="269">
        <f>IFERROR(IF(-SUM(K$20:K312)+K$15&lt;0.000001,0,IF($C313&gt;='H-32A-WP06 - Debt Service'!I$24,'H-32A-WP06 - Debt Service'!I$27/12,0)),"-")</f>
        <v>0</v>
      </c>
      <c r="L313" s="269">
        <f>IFERROR(IF(-SUM(L$20:L312)+L$15&lt;0.000001,0,IF($C313&gt;='H-32A-WP06 - Debt Service'!J$24,'H-32A-WP06 - Debt Service'!J$27/12,0)),"-")</f>
        <v>0</v>
      </c>
      <c r="M313" s="269">
        <f>IFERROR(IF(-SUM(M$20:M312)+M$15&lt;0.000001,0,IF($C313&gt;='H-32A-WP06 - Debt Service'!L$24,'H-32A-WP06 - Debt Service'!L$27/12,0)),"-")</f>
        <v>0</v>
      </c>
      <c r="N313" s="269">
        <v>0</v>
      </c>
      <c r="O313" s="269">
        <v>0</v>
      </c>
      <c r="P313" s="269">
        <v>0</v>
      </c>
      <c r="Q313" s="269">
        <f>IFERROR(IF(-SUM(Q$20:Q312)+Q$15&lt;0.000001,0,IF($C313&gt;='H-32A-WP06 - Debt Service'!#REF!,'H-32A-WP06 - Debt Service'!#REF!/12,0)),"-")</f>
        <v>0</v>
      </c>
      <c r="R313" s="269"/>
      <c r="S313" s="269"/>
      <c r="T313" s="269"/>
      <c r="U313" s="269"/>
      <c r="V313" s="269"/>
      <c r="X313" s="260">
        <f t="shared" si="21"/>
        <v>2047</v>
      </c>
      <c r="Y313" s="281">
        <f t="shared" si="23"/>
        <v>53844</v>
      </c>
      <c r="Z313" s="281"/>
      <c r="AA313" s="269">
        <f>IFERROR(IF(-SUM(AA$20:AA312)+AA$15&lt;0.000001,0,IF($C313&gt;='H-32A-WP06 - Debt Service'!X$24,'H-32A-WP06 - Debt Service'!X$27/12,0)),"-")</f>
        <v>0</v>
      </c>
      <c r="AB313" s="269">
        <f>IFERROR(IF(-SUM(AB$20:AB312)+AB$15&lt;0.000001,0,IF($C313&gt;='H-32A-WP06 - Debt Service'!Y$24,'H-32A-WP06 - Debt Service'!Y$27/12,0)),"-")</f>
        <v>0</v>
      </c>
      <c r="AC313" s="269">
        <f>IFERROR(IF(-SUM(AC$20:AC312)+AC$15&lt;0.000001,0,IF($C313&gt;='H-32A-WP06 - Debt Service'!Z$24,'H-32A-WP06 - Debt Service'!Z$27/12,0)),"-")</f>
        <v>0</v>
      </c>
      <c r="AD313" s="269">
        <f>IFERROR(IF(-SUM(AD$20:AD312)+AD$15&lt;0.000001,0,IF($C313&gt;='H-32A-WP06 - Debt Service'!AA$24,'H-32A-WP06 - Debt Service'!AA$27/12,0)),"-")</f>
        <v>0</v>
      </c>
      <c r="AE313" s="269">
        <f>IFERROR(IF(-SUM(AE$20:AE312)+AE$15&lt;0.000001,0,IF($C313&gt;='H-32A-WP06 - Debt Service'!AB$24,'H-32A-WP06 - Debt Service'!AB$27/12,0)),"-")</f>
        <v>0</v>
      </c>
      <c r="AF313" s="269">
        <f>IFERROR(IF(-SUM(AF$20:AF312)+AF$15&lt;0.000001,0,IF($C313&gt;='H-32A-WP06 - Debt Service'!AC$24,'H-32A-WP06 - Debt Service'!AC$27/12,0)),"-")</f>
        <v>0</v>
      </c>
      <c r="AG313" s="269">
        <f>IFERROR(IF(-SUM(AG$20:AG312)+AG$15&lt;0.000001,0,IF($C313&gt;='H-32A-WP06 - Debt Service'!AD$24,'H-32A-WP06 - Debt Service'!AD$27/12,0)),"-")</f>
        <v>0</v>
      </c>
      <c r="AH313" s="269">
        <f>IFERROR(IF(-SUM(AH$20:AH312)+AH$15&lt;0.000001,0,IF($C313&gt;='H-32A-WP06 - Debt Service'!AE$24,'H-32A-WP06 - Debt Service'!AE$27/12,0)),"-")</f>
        <v>0</v>
      </c>
      <c r="AI313" s="269">
        <f>IFERROR(IF(-SUM(AI$20:AI312)+AI$15&lt;0.000001,0,IF($C313&gt;='H-32A-WP06 - Debt Service'!AF$24,'H-32A-WP06 - Debt Service'!AF$27/12,0)),"-")</f>
        <v>0</v>
      </c>
      <c r="AJ313" s="269">
        <f>IFERROR(IF(-SUM(AJ$20:AJ312)+AJ$15&lt;0.000001,0,IF($C313&gt;='H-32A-WP06 - Debt Service'!AG$24,'H-32A-WP06 - Debt Service'!AG$27/12,0)),"-")</f>
        <v>0</v>
      </c>
    </row>
    <row r="314" spans="2:36" hidden="1">
      <c r="B314" s="260">
        <f t="shared" si="20"/>
        <v>2047</v>
      </c>
      <c r="C314" s="281">
        <f t="shared" si="22"/>
        <v>53874</v>
      </c>
      <c r="D314" s="281"/>
      <c r="E314" s="269">
        <f>IFERROR(IF(-SUM(E$20:E313)+E$15&lt;0.000001,0,IF($C314&gt;='H-32A-WP06 - Debt Service'!C$24,'H-32A-WP06 - Debt Service'!C$27/12,0)),"-")</f>
        <v>0</v>
      </c>
      <c r="F314" s="269">
        <f>IFERROR(IF(-SUM(F$20:F313)+F$15&lt;0.000001,0,IF($C314&gt;='H-32A-WP06 - Debt Service'!D$24,'H-32A-WP06 - Debt Service'!D$27/12,0)),"-")</f>
        <v>0</v>
      </c>
      <c r="G314" s="269">
        <f>IFERROR(IF(-SUM(G$20:G313)+G$15&lt;0.000001,0,IF($C314&gt;='H-32A-WP06 - Debt Service'!E$24,'H-32A-WP06 - Debt Service'!E$27/12,0)),"-")</f>
        <v>0</v>
      </c>
      <c r="H314" s="269">
        <f>IFERROR(IF(-SUM(H$20:H313)+H$15&lt;0.000001,0,IF($C314&gt;='H-32A-WP06 - Debt Service'!F$24,'H-32A-WP06 - Debt Service'!F$27/12,0)),"-")</f>
        <v>0</v>
      </c>
      <c r="I314" s="269">
        <f>IFERROR(IF(-SUM(I$20:I313)+I$15&lt;0.000001,0,IF($C314&gt;='H-32A-WP06 - Debt Service'!G$24,'H-32A-WP06 - Debt Service'!#REF!/12,0)),"-")</f>
        <v>0</v>
      </c>
      <c r="J314" s="269">
        <f>IFERROR(IF(-SUM(J$20:J313)+J$15&lt;0.000001,0,IF($C314&gt;='H-32A-WP06 - Debt Service'!H$24,'H-32A-WP06 - Debt Service'!H$27/12,0)),"-")</f>
        <v>0</v>
      </c>
      <c r="K314" s="269">
        <f>IFERROR(IF(-SUM(K$20:K313)+K$15&lt;0.000001,0,IF($C314&gt;='H-32A-WP06 - Debt Service'!I$24,'H-32A-WP06 - Debt Service'!I$27/12,0)),"-")</f>
        <v>0</v>
      </c>
      <c r="L314" s="269">
        <f>IFERROR(IF(-SUM(L$20:L313)+L$15&lt;0.000001,0,IF($C314&gt;='H-32A-WP06 - Debt Service'!J$24,'H-32A-WP06 - Debt Service'!J$27/12,0)),"-")</f>
        <v>0</v>
      </c>
      <c r="M314" s="269">
        <f>IFERROR(IF(-SUM(M$20:M313)+M$15&lt;0.000001,0,IF($C314&gt;='H-32A-WP06 - Debt Service'!L$24,'H-32A-WP06 - Debt Service'!L$27/12,0)),"-")</f>
        <v>0</v>
      </c>
      <c r="N314" s="269">
        <v>0</v>
      </c>
      <c r="O314" s="269">
        <v>0</v>
      </c>
      <c r="P314" s="269">
        <v>0</v>
      </c>
      <c r="Q314" s="269">
        <f>IFERROR(IF(-SUM(Q$20:Q313)+Q$15&lt;0.000001,0,IF($C314&gt;='H-32A-WP06 - Debt Service'!#REF!,'H-32A-WP06 - Debt Service'!#REF!/12,0)),"-")</f>
        <v>0</v>
      </c>
      <c r="R314" s="269"/>
      <c r="S314" s="269"/>
      <c r="T314" s="269"/>
      <c r="U314" s="269"/>
      <c r="V314" s="269"/>
      <c r="X314" s="260">
        <f t="shared" si="21"/>
        <v>2047</v>
      </c>
      <c r="Y314" s="281">
        <f t="shared" si="23"/>
        <v>53874</v>
      </c>
      <c r="Z314" s="281"/>
      <c r="AA314" s="269">
        <f>IFERROR(IF(-SUM(AA$20:AA313)+AA$15&lt;0.000001,0,IF($C314&gt;='H-32A-WP06 - Debt Service'!X$24,'H-32A-WP06 - Debt Service'!X$27/12,0)),"-")</f>
        <v>0</v>
      </c>
      <c r="AB314" s="269">
        <f>IFERROR(IF(-SUM(AB$20:AB313)+AB$15&lt;0.000001,0,IF($C314&gt;='H-32A-WP06 - Debt Service'!Y$24,'H-32A-WP06 - Debt Service'!Y$27/12,0)),"-")</f>
        <v>0</v>
      </c>
      <c r="AC314" s="269">
        <f>IFERROR(IF(-SUM(AC$20:AC313)+AC$15&lt;0.000001,0,IF($C314&gt;='H-32A-WP06 - Debt Service'!Z$24,'H-32A-WP06 - Debt Service'!Z$27/12,0)),"-")</f>
        <v>0</v>
      </c>
      <c r="AD314" s="269">
        <f>IFERROR(IF(-SUM(AD$20:AD313)+AD$15&lt;0.000001,0,IF($C314&gt;='H-32A-WP06 - Debt Service'!AA$24,'H-32A-WP06 - Debt Service'!AA$27/12,0)),"-")</f>
        <v>0</v>
      </c>
      <c r="AE314" s="269">
        <f>IFERROR(IF(-SUM(AE$20:AE313)+AE$15&lt;0.000001,0,IF($C314&gt;='H-32A-WP06 - Debt Service'!AB$24,'H-32A-WP06 - Debt Service'!AB$27/12,0)),"-")</f>
        <v>0</v>
      </c>
      <c r="AF314" s="269">
        <f>IFERROR(IF(-SUM(AF$20:AF313)+AF$15&lt;0.000001,0,IF($C314&gt;='H-32A-WP06 - Debt Service'!AC$24,'H-32A-WP06 - Debt Service'!AC$27/12,0)),"-")</f>
        <v>0</v>
      </c>
      <c r="AG314" s="269">
        <f>IFERROR(IF(-SUM(AG$20:AG313)+AG$15&lt;0.000001,0,IF($C314&gt;='H-32A-WP06 - Debt Service'!AD$24,'H-32A-WP06 - Debt Service'!AD$27/12,0)),"-")</f>
        <v>0</v>
      </c>
      <c r="AH314" s="269">
        <f>IFERROR(IF(-SUM(AH$20:AH313)+AH$15&lt;0.000001,0,IF($C314&gt;='H-32A-WP06 - Debt Service'!AE$24,'H-32A-WP06 - Debt Service'!AE$27/12,0)),"-")</f>
        <v>0</v>
      </c>
      <c r="AI314" s="269">
        <f>IFERROR(IF(-SUM(AI$20:AI313)+AI$15&lt;0.000001,0,IF($C314&gt;='H-32A-WP06 - Debt Service'!AF$24,'H-32A-WP06 - Debt Service'!AF$27/12,0)),"-")</f>
        <v>0</v>
      </c>
      <c r="AJ314" s="269">
        <f>IFERROR(IF(-SUM(AJ$20:AJ313)+AJ$15&lt;0.000001,0,IF($C314&gt;='H-32A-WP06 - Debt Service'!AG$24,'H-32A-WP06 - Debt Service'!AG$27/12,0)),"-")</f>
        <v>0</v>
      </c>
    </row>
    <row r="315" spans="2:36" hidden="1">
      <c r="B315" s="260">
        <f t="shared" si="20"/>
        <v>2047</v>
      </c>
      <c r="C315" s="281">
        <f t="shared" si="22"/>
        <v>53905</v>
      </c>
      <c r="D315" s="281"/>
      <c r="E315" s="269">
        <f>IFERROR(IF(-SUM(E$20:E314)+E$15&lt;0.000001,0,IF($C315&gt;='H-32A-WP06 - Debt Service'!C$24,'H-32A-WP06 - Debt Service'!C$27/12,0)),"-")</f>
        <v>0</v>
      </c>
      <c r="F315" s="269">
        <f>IFERROR(IF(-SUM(F$20:F314)+F$15&lt;0.000001,0,IF($C315&gt;='H-32A-WP06 - Debt Service'!D$24,'H-32A-WP06 - Debt Service'!D$27/12,0)),"-")</f>
        <v>0</v>
      </c>
      <c r="G315" s="269">
        <f>IFERROR(IF(-SUM(G$20:G314)+G$15&lt;0.000001,0,IF($C315&gt;='H-32A-WP06 - Debt Service'!E$24,'H-32A-WP06 - Debt Service'!E$27/12,0)),"-")</f>
        <v>0</v>
      </c>
      <c r="H315" s="269">
        <f>IFERROR(IF(-SUM(H$20:H314)+H$15&lt;0.000001,0,IF($C315&gt;='H-32A-WP06 - Debt Service'!F$24,'H-32A-WP06 - Debt Service'!F$27/12,0)),"-")</f>
        <v>0</v>
      </c>
      <c r="I315" s="269">
        <f>IFERROR(IF(-SUM(I$20:I314)+I$15&lt;0.000001,0,IF($C315&gt;='H-32A-WP06 - Debt Service'!G$24,'H-32A-WP06 - Debt Service'!#REF!/12,0)),"-")</f>
        <v>0</v>
      </c>
      <c r="J315" s="269">
        <f>IFERROR(IF(-SUM(J$20:J314)+J$15&lt;0.000001,0,IF($C315&gt;='H-32A-WP06 - Debt Service'!H$24,'H-32A-WP06 - Debt Service'!H$27/12,0)),"-")</f>
        <v>0</v>
      </c>
      <c r="K315" s="269">
        <f>IFERROR(IF(-SUM(K$20:K314)+K$15&lt;0.000001,0,IF($C315&gt;='H-32A-WP06 - Debt Service'!I$24,'H-32A-WP06 - Debt Service'!I$27/12,0)),"-")</f>
        <v>0</v>
      </c>
      <c r="L315" s="269">
        <f>IFERROR(IF(-SUM(L$20:L314)+L$15&lt;0.000001,0,IF($C315&gt;='H-32A-WP06 - Debt Service'!J$24,'H-32A-WP06 - Debt Service'!J$27/12,0)),"-")</f>
        <v>0</v>
      </c>
      <c r="M315" s="269">
        <f>IFERROR(IF(-SUM(M$20:M314)+M$15&lt;0.000001,0,IF($C315&gt;='H-32A-WP06 - Debt Service'!L$24,'H-32A-WP06 - Debt Service'!L$27/12,0)),"-")</f>
        <v>0</v>
      </c>
      <c r="N315" s="269">
        <v>0</v>
      </c>
      <c r="O315" s="269">
        <v>0</v>
      </c>
      <c r="P315" s="269">
        <v>0</v>
      </c>
      <c r="Q315" s="269">
        <f>IFERROR(IF(-SUM(Q$20:Q314)+Q$15&lt;0.000001,0,IF($C315&gt;='H-32A-WP06 - Debt Service'!#REF!,'H-32A-WP06 - Debt Service'!#REF!/12,0)),"-")</f>
        <v>0</v>
      </c>
      <c r="R315" s="269"/>
      <c r="S315" s="269"/>
      <c r="T315" s="269"/>
      <c r="U315" s="269"/>
      <c r="V315" s="269"/>
      <c r="X315" s="260">
        <f t="shared" si="21"/>
        <v>2047</v>
      </c>
      <c r="Y315" s="281">
        <f t="shared" si="23"/>
        <v>53905</v>
      </c>
      <c r="Z315" s="281"/>
      <c r="AA315" s="269">
        <f>IFERROR(IF(-SUM(AA$20:AA314)+AA$15&lt;0.000001,0,IF($C315&gt;='H-32A-WP06 - Debt Service'!X$24,'H-32A-WP06 - Debt Service'!X$27/12,0)),"-")</f>
        <v>0</v>
      </c>
      <c r="AB315" s="269">
        <f>IFERROR(IF(-SUM(AB$20:AB314)+AB$15&lt;0.000001,0,IF($C315&gt;='H-32A-WP06 - Debt Service'!Y$24,'H-32A-WP06 - Debt Service'!Y$27/12,0)),"-")</f>
        <v>0</v>
      </c>
      <c r="AC315" s="269">
        <f>IFERROR(IF(-SUM(AC$20:AC314)+AC$15&lt;0.000001,0,IF($C315&gt;='H-32A-WP06 - Debt Service'!Z$24,'H-32A-WP06 - Debt Service'!Z$27/12,0)),"-")</f>
        <v>0</v>
      </c>
      <c r="AD315" s="269">
        <f>IFERROR(IF(-SUM(AD$20:AD314)+AD$15&lt;0.000001,0,IF($C315&gt;='H-32A-WP06 - Debt Service'!AA$24,'H-32A-WP06 - Debt Service'!AA$27/12,0)),"-")</f>
        <v>0</v>
      </c>
      <c r="AE315" s="269">
        <f>IFERROR(IF(-SUM(AE$20:AE314)+AE$15&lt;0.000001,0,IF($C315&gt;='H-32A-WP06 - Debt Service'!AB$24,'H-32A-WP06 - Debt Service'!AB$27/12,0)),"-")</f>
        <v>0</v>
      </c>
      <c r="AF315" s="269">
        <f>IFERROR(IF(-SUM(AF$20:AF314)+AF$15&lt;0.000001,0,IF($C315&gt;='H-32A-WP06 - Debt Service'!AC$24,'H-32A-WP06 - Debt Service'!AC$27/12,0)),"-")</f>
        <v>0</v>
      </c>
      <c r="AG315" s="269">
        <f>IFERROR(IF(-SUM(AG$20:AG314)+AG$15&lt;0.000001,0,IF($C315&gt;='H-32A-WP06 - Debt Service'!AD$24,'H-32A-WP06 - Debt Service'!AD$27/12,0)),"-")</f>
        <v>0</v>
      </c>
      <c r="AH315" s="269">
        <f>IFERROR(IF(-SUM(AH$20:AH314)+AH$15&lt;0.000001,0,IF($C315&gt;='H-32A-WP06 - Debt Service'!AE$24,'H-32A-WP06 - Debt Service'!AE$27/12,0)),"-")</f>
        <v>0</v>
      </c>
      <c r="AI315" s="269">
        <f>IFERROR(IF(-SUM(AI$20:AI314)+AI$15&lt;0.000001,0,IF($C315&gt;='H-32A-WP06 - Debt Service'!AF$24,'H-32A-WP06 - Debt Service'!AF$27/12,0)),"-")</f>
        <v>0</v>
      </c>
      <c r="AJ315" s="269">
        <f>IFERROR(IF(-SUM(AJ$20:AJ314)+AJ$15&lt;0.000001,0,IF($C315&gt;='H-32A-WP06 - Debt Service'!AG$24,'H-32A-WP06 - Debt Service'!AG$27/12,0)),"-")</f>
        <v>0</v>
      </c>
    </row>
    <row r="316" spans="2:36" hidden="1">
      <c r="B316" s="260">
        <f t="shared" si="20"/>
        <v>2047</v>
      </c>
      <c r="C316" s="281">
        <f t="shared" si="22"/>
        <v>53936</v>
      </c>
      <c r="D316" s="281"/>
      <c r="E316" s="269">
        <f>IFERROR(IF(-SUM(E$20:E315)+E$15&lt;0.000001,0,IF($C316&gt;='H-32A-WP06 - Debt Service'!C$24,'H-32A-WP06 - Debt Service'!C$27/12,0)),"-")</f>
        <v>0</v>
      </c>
      <c r="F316" s="269">
        <f>IFERROR(IF(-SUM(F$20:F315)+F$15&lt;0.000001,0,IF($C316&gt;='H-32A-WP06 - Debt Service'!D$24,'H-32A-WP06 - Debt Service'!D$27/12,0)),"-")</f>
        <v>0</v>
      </c>
      <c r="G316" s="269">
        <f>IFERROR(IF(-SUM(G$20:G315)+G$15&lt;0.000001,0,IF($C316&gt;='H-32A-WP06 - Debt Service'!E$24,'H-32A-WP06 - Debt Service'!E$27/12,0)),"-")</f>
        <v>0</v>
      </c>
      <c r="H316" s="269">
        <f>IFERROR(IF(-SUM(H$20:H315)+H$15&lt;0.000001,0,IF($C316&gt;='H-32A-WP06 - Debt Service'!F$24,'H-32A-WP06 - Debt Service'!F$27/12,0)),"-")</f>
        <v>0</v>
      </c>
      <c r="I316" s="269">
        <f>IFERROR(IF(-SUM(I$20:I315)+I$15&lt;0.000001,0,IF($C316&gt;='H-32A-WP06 - Debt Service'!G$24,'H-32A-WP06 - Debt Service'!#REF!/12,0)),"-")</f>
        <v>0</v>
      </c>
      <c r="J316" s="269">
        <f>IFERROR(IF(-SUM(J$20:J315)+J$15&lt;0.000001,0,IF($C316&gt;='H-32A-WP06 - Debt Service'!H$24,'H-32A-WP06 - Debt Service'!H$27/12,0)),"-")</f>
        <v>0</v>
      </c>
      <c r="K316" s="269">
        <f>IFERROR(IF(-SUM(K$20:K315)+K$15&lt;0.000001,0,IF($C316&gt;='H-32A-WP06 - Debt Service'!I$24,'H-32A-WP06 - Debt Service'!I$27/12,0)),"-")</f>
        <v>0</v>
      </c>
      <c r="L316" s="269">
        <f>IFERROR(IF(-SUM(L$20:L315)+L$15&lt;0.000001,0,IF($C316&gt;='H-32A-WP06 - Debt Service'!J$24,'H-32A-WP06 - Debt Service'!J$27/12,0)),"-")</f>
        <v>0</v>
      </c>
      <c r="M316" s="269">
        <f>IFERROR(IF(-SUM(M$20:M315)+M$15&lt;0.000001,0,IF($C316&gt;='H-32A-WP06 - Debt Service'!L$24,'H-32A-WP06 - Debt Service'!L$27/12,0)),"-")</f>
        <v>0</v>
      </c>
      <c r="N316" s="269">
        <v>0</v>
      </c>
      <c r="O316" s="269">
        <v>0</v>
      </c>
      <c r="P316" s="269">
        <v>0</v>
      </c>
      <c r="Q316" s="269">
        <f>IFERROR(IF(-SUM(Q$20:Q315)+Q$15&lt;0.000001,0,IF($C316&gt;='H-32A-WP06 - Debt Service'!#REF!,'H-32A-WP06 - Debt Service'!#REF!/12,0)),"-")</f>
        <v>0</v>
      </c>
      <c r="R316" s="269"/>
      <c r="S316" s="269"/>
      <c r="T316" s="269"/>
      <c r="U316" s="269"/>
      <c r="V316" s="269"/>
      <c r="X316" s="260">
        <f t="shared" si="21"/>
        <v>2047</v>
      </c>
      <c r="Y316" s="281">
        <f t="shared" si="23"/>
        <v>53936</v>
      </c>
      <c r="Z316" s="281"/>
      <c r="AA316" s="269">
        <f>IFERROR(IF(-SUM(AA$20:AA315)+AA$15&lt;0.000001,0,IF($C316&gt;='H-32A-WP06 - Debt Service'!X$24,'H-32A-WP06 - Debt Service'!X$27/12,0)),"-")</f>
        <v>0</v>
      </c>
      <c r="AB316" s="269">
        <f>IFERROR(IF(-SUM(AB$20:AB315)+AB$15&lt;0.000001,0,IF($C316&gt;='H-32A-WP06 - Debt Service'!Y$24,'H-32A-WP06 - Debt Service'!Y$27/12,0)),"-")</f>
        <v>0</v>
      </c>
      <c r="AC316" s="269">
        <f>IFERROR(IF(-SUM(AC$20:AC315)+AC$15&lt;0.000001,0,IF($C316&gt;='H-32A-WP06 - Debt Service'!Z$24,'H-32A-WP06 - Debt Service'!Z$27/12,0)),"-")</f>
        <v>0</v>
      </c>
      <c r="AD316" s="269">
        <f>IFERROR(IF(-SUM(AD$20:AD315)+AD$15&lt;0.000001,0,IF($C316&gt;='H-32A-WP06 - Debt Service'!AA$24,'H-32A-WP06 - Debt Service'!AA$27/12,0)),"-")</f>
        <v>0</v>
      </c>
      <c r="AE316" s="269">
        <f>IFERROR(IF(-SUM(AE$20:AE315)+AE$15&lt;0.000001,0,IF($C316&gt;='H-32A-WP06 - Debt Service'!AB$24,'H-32A-WP06 - Debt Service'!AB$27/12,0)),"-")</f>
        <v>0</v>
      </c>
      <c r="AF316" s="269">
        <f>IFERROR(IF(-SUM(AF$20:AF315)+AF$15&lt;0.000001,0,IF($C316&gt;='H-32A-WP06 - Debt Service'!AC$24,'H-32A-WP06 - Debt Service'!AC$27/12,0)),"-")</f>
        <v>0</v>
      </c>
      <c r="AG316" s="269">
        <f>IFERROR(IF(-SUM(AG$20:AG315)+AG$15&lt;0.000001,0,IF($C316&gt;='H-32A-WP06 - Debt Service'!AD$24,'H-32A-WP06 - Debt Service'!AD$27/12,0)),"-")</f>
        <v>0</v>
      </c>
      <c r="AH316" s="269">
        <f>IFERROR(IF(-SUM(AH$20:AH315)+AH$15&lt;0.000001,0,IF($C316&gt;='H-32A-WP06 - Debt Service'!AE$24,'H-32A-WP06 - Debt Service'!AE$27/12,0)),"-")</f>
        <v>0</v>
      </c>
      <c r="AI316" s="269">
        <f>IFERROR(IF(-SUM(AI$20:AI315)+AI$15&lt;0.000001,0,IF($C316&gt;='H-32A-WP06 - Debt Service'!AF$24,'H-32A-WP06 - Debt Service'!AF$27/12,0)),"-")</f>
        <v>0</v>
      </c>
      <c r="AJ316" s="269">
        <f>IFERROR(IF(-SUM(AJ$20:AJ315)+AJ$15&lt;0.000001,0,IF($C316&gt;='H-32A-WP06 - Debt Service'!AG$24,'H-32A-WP06 - Debt Service'!AG$27/12,0)),"-")</f>
        <v>0</v>
      </c>
    </row>
    <row r="317" spans="2:36" hidden="1">
      <c r="B317" s="260">
        <f t="shared" si="20"/>
        <v>2047</v>
      </c>
      <c r="C317" s="281">
        <f t="shared" si="22"/>
        <v>53966</v>
      </c>
      <c r="D317" s="281"/>
      <c r="E317" s="269">
        <f>IFERROR(IF(-SUM(E$20:E316)+E$15&lt;0.000001,0,IF($C317&gt;='H-32A-WP06 - Debt Service'!C$24,'H-32A-WP06 - Debt Service'!C$27/12,0)),"-")</f>
        <v>0</v>
      </c>
      <c r="F317" s="269">
        <f>IFERROR(IF(-SUM(F$20:F316)+F$15&lt;0.000001,0,IF($C317&gt;='H-32A-WP06 - Debt Service'!D$24,'H-32A-WP06 - Debt Service'!D$27/12,0)),"-")</f>
        <v>0</v>
      </c>
      <c r="G317" s="269">
        <f>IFERROR(IF(-SUM(G$20:G316)+G$15&lt;0.000001,0,IF($C317&gt;='H-32A-WP06 - Debt Service'!E$24,'H-32A-WP06 - Debt Service'!E$27/12,0)),"-")</f>
        <v>0</v>
      </c>
      <c r="H317" s="269">
        <f>IFERROR(IF(-SUM(H$20:H316)+H$15&lt;0.000001,0,IF($C317&gt;='H-32A-WP06 - Debt Service'!F$24,'H-32A-WP06 - Debt Service'!F$27/12,0)),"-")</f>
        <v>0</v>
      </c>
      <c r="I317" s="269">
        <f>IFERROR(IF(-SUM(I$20:I316)+I$15&lt;0.000001,0,IF($C317&gt;='H-32A-WP06 - Debt Service'!G$24,'H-32A-WP06 - Debt Service'!#REF!/12,0)),"-")</f>
        <v>0</v>
      </c>
      <c r="J317" s="269">
        <f>IFERROR(IF(-SUM(J$20:J316)+J$15&lt;0.000001,0,IF($C317&gt;='H-32A-WP06 - Debt Service'!H$24,'H-32A-WP06 - Debt Service'!H$27/12,0)),"-")</f>
        <v>0</v>
      </c>
      <c r="K317" s="269">
        <f>IFERROR(IF(-SUM(K$20:K316)+K$15&lt;0.000001,0,IF($C317&gt;='H-32A-WP06 - Debt Service'!I$24,'H-32A-WP06 - Debt Service'!I$27/12,0)),"-")</f>
        <v>0</v>
      </c>
      <c r="L317" s="269">
        <f>IFERROR(IF(-SUM(L$20:L316)+L$15&lt;0.000001,0,IF($C317&gt;='H-32A-WP06 - Debt Service'!J$24,'H-32A-WP06 - Debt Service'!J$27/12,0)),"-")</f>
        <v>0</v>
      </c>
      <c r="M317" s="269">
        <f>IFERROR(IF(-SUM(M$20:M316)+M$15&lt;0.000001,0,IF($C317&gt;='H-32A-WP06 - Debt Service'!L$24,'H-32A-WP06 - Debt Service'!L$27/12,0)),"-")</f>
        <v>0</v>
      </c>
      <c r="N317" s="269">
        <v>0</v>
      </c>
      <c r="O317" s="269">
        <v>0</v>
      </c>
      <c r="P317" s="269">
        <v>0</v>
      </c>
      <c r="Q317" s="269">
        <f>IFERROR(IF(-SUM(Q$20:Q316)+Q$15&lt;0.000001,0,IF($C317&gt;='H-32A-WP06 - Debt Service'!#REF!,'H-32A-WP06 - Debt Service'!#REF!/12,0)),"-")</f>
        <v>0</v>
      </c>
      <c r="R317" s="269"/>
      <c r="S317" s="269"/>
      <c r="T317" s="269"/>
      <c r="U317" s="269"/>
      <c r="V317" s="269"/>
      <c r="X317" s="260">
        <f t="shared" si="21"/>
        <v>2047</v>
      </c>
      <c r="Y317" s="281">
        <f t="shared" si="23"/>
        <v>53966</v>
      </c>
      <c r="Z317" s="281"/>
      <c r="AA317" s="269">
        <f>IFERROR(IF(-SUM(AA$20:AA316)+AA$15&lt;0.000001,0,IF($C317&gt;='H-32A-WP06 - Debt Service'!X$24,'H-32A-WP06 - Debt Service'!X$27/12,0)),"-")</f>
        <v>0</v>
      </c>
      <c r="AB317" s="269">
        <f>IFERROR(IF(-SUM(AB$20:AB316)+AB$15&lt;0.000001,0,IF($C317&gt;='H-32A-WP06 - Debt Service'!Y$24,'H-32A-WP06 - Debt Service'!Y$27/12,0)),"-")</f>
        <v>0</v>
      </c>
      <c r="AC317" s="269">
        <f>IFERROR(IF(-SUM(AC$20:AC316)+AC$15&lt;0.000001,0,IF($C317&gt;='H-32A-WP06 - Debt Service'!Z$24,'H-32A-WP06 - Debt Service'!Z$27/12,0)),"-")</f>
        <v>0</v>
      </c>
      <c r="AD317" s="269">
        <f>IFERROR(IF(-SUM(AD$20:AD316)+AD$15&lt;0.000001,0,IF($C317&gt;='H-32A-WP06 - Debt Service'!AA$24,'H-32A-WP06 - Debt Service'!AA$27/12,0)),"-")</f>
        <v>0</v>
      </c>
      <c r="AE317" s="269">
        <f>IFERROR(IF(-SUM(AE$20:AE316)+AE$15&lt;0.000001,0,IF($C317&gt;='H-32A-WP06 - Debt Service'!AB$24,'H-32A-WP06 - Debt Service'!AB$27/12,0)),"-")</f>
        <v>0</v>
      </c>
      <c r="AF317" s="269">
        <f>IFERROR(IF(-SUM(AF$20:AF316)+AF$15&lt;0.000001,0,IF($C317&gt;='H-32A-WP06 - Debt Service'!AC$24,'H-32A-WP06 - Debt Service'!AC$27/12,0)),"-")</f>
        <v>0</v>
      </c>
      <c r="AG317" s="269">
        <f>IFERROR(IF(-SUM(AG$20:AG316)+AG$15&lt;0.000001,0,IF($C317&gt;='H-32A-WP06 - Debt Service'!AD$24,'H-32A-WP06 - Debt Service'!AD$27/12,0)),"-")</f>
        <v>0</v>
      </c>
      <c r="AH317" s="269">
        <f>IFERROR(IF(-SUM(AH$20:AH316)+AH$15&lt;0.000001,0,IF($C317&gt;='H-32A-WP06 - Debt Service'!AE$24,'H-32A-WP06 - Debt Service'!AE$27/12,0)),"-")</f>
        <v>0</v>
      </c>
      <c r="AI317" s="269">
        <f>IFERROR(IF(-SUM(AI$20:AI316)+AI$15&lt;0.000001,0,IF($C317&gt;='H-32A-WP06 - Debt Service'!AF$24,'H-32A-WP06 - Debt Service'!AF$27/12,0)),"-")</f>
        <v>0</v>
      </c>
      <c r="AJ317" s="269">
        <f>IFERROR(IF(-SUM(AJ$20:AJ316)+AJ$15&lt;0.000001,0,IF($C317&gt;='H-32A-WP06 - Debt Service'!AG$24,'H-32A-WP06 - Debt Service'!AG$27/12,0)),"-")</f>
        <v>0</v>
      </c>
    </row>
    <row r="318" spans="2:36" hidden="1">
      <c r="B318" s="260">
        <f t="shared" si="20"/>
        <v>2047</v>
      </c>
      <c r="C318" s="281">
        <f t="shared" si="22"/>
        <v>53997</v>
      </c>
      <c r="D318" s="281"/>
      <c r="E318" s="269">
        <f>IFERROR(IF(-SUM(E$20:E317)+E$15&lt;0.000001,0,IF($C318&gt;='H-32A-WP06 - Debt Service'!C$24,'H-32A-WP06 - Debt Service'!C$27/12,0)),"-")</f>
        <v>0</v>
      </c>
      <c r="F318" s="269">
        <f>IFERROR(IF(-SUM(F$20:F317)+F$15&lt;0.000001,0,IF($C318&gt;='H-32A-WP06 - Debt Service'!D$24,'H-32A-WP06 - Debt Service'!D$27/12,0)),"-")</f>
        <v>0</v>
      </c>
      <c r="G318" s="269">
        <f>IFERROR(IF(-SUM(G$20:G317)+G$15&lt;0.000001,0,IF($C318&gt;='H-32A-WP06 - Debt Service'!E$24,'H-32A-WP06 - Debt Service'!E$27/12,0)),"-")</f>
        <v>0</v>
      </c>
      <c r="H318" s="269">
        <f>IFERROR(IF(-SUM(H$20:H317)+H$15&lt;0.000001,0,IF($C318&gt;='H-32A-WP06 - Debt Service'!F$24,'H-32A-WP06 - Debt Service'!F$27/12,0)),"-")</f>
        <v>0</v>
      </c>
      <c r="I318" s="269">
        <f>IFERROR(IF(-SUM(I$20:I317)+I$15&lt;0.000001,0,IF($C318&gt;='H-32A-WP06 - Debt Service'!G$24,'H-32A-WP06 - Debt Service'!#REF!/12,0)),"-")</f>
        <v>0</v>
      </c>
      <c r="J318" s="269">
        <f>IFERROR(IF(-SUM(J$20:J317)+J$15&lt;0.000001,0,IF($C318&gt;='H-32A-WP06 - Debt Service'!H$24,'H-32A-WP06 - Debt Service'!H$27/12,0)),"-")</f>
        <v>0</v>
      </c>
      <c r="K318" s="269">
        <f>IFERROR(IF(-SUM(K$20:K317)+K$15&lt;0.000001,0,IF($C318&gt;='H-32A-WP06 - Debt Service'!I$24,'H-32A-WP06 - Debt Service'!I$27/12,0)),"-")</f>
        <v>0</v>
      </c>
      <c r="L318" s="269">
        <f>IFERROR(IF(-SUM(L$20:L317)+L$15&lt;0.000001,0,IF($C318&gt;='H-32A-WP06 - Debt Service'!J$24,'H-32A-WP06 - Debt Service'!J$27/12,0)),"-")</f>
        <v>0</v>
      </c>
      <c r="M318" s="269">
        <f>IFERROR(IF(-SUM(M$20:M317)+M$15&lt;0.000001,0,IF($C318&gt;='H-32A-WP06 - Debt Service'!L$24,'H-32A-WP06 - Debt Service'!L$27/12,0)),"-")</f>
        <v>0</v>
      </c>
      <c r="N318" s="269">
        <v>0</v>
      </c>
      <c r="O318" s="269">
        <v>0</v>
      </c>
      <c r="P318" s="269">
        <v>0</v>
      </c>
      <c r="Q318" s="269">
        <f>IFERROR(IF(-SUM(Q$20:Q317)+Q$15&lt;0.000001,0,IF($C318&gt;='H-32A-WP06 - Debt Service'!#REF!,'H-32A-WP06 - Debt Service'!#REF!/12,0)),"-")</f>
        <v>0</v>
      </c>
      <c r="R318" s="269"/>
      <c r="S318" s="269"/>
      <c r="T318" s="269"/>
      <c r="U318" s="269"/>
      <c r="V318" s="269"/>
      <c r="X318" s="260">
        <f t="shared" si="21"/>
        <v>2047</v>
      </c>
      <c r="Y318" s="281">
        <f t="shared" si="23"/>
        <v>53997</v>
      </c>
      <c r="Z318" s="281"/>
      <c r="AA318" s="269">
        <f>IFERROR(IF(-SUM(AA$20:AA317)+AA$15&lt;0.000001,0,IF($C318&gt;='H-32A-WP06 - Debt Service'!X$24,'H-32A-WP06 - Debt Service'!X$27/12,0)),"-")</f>
        <v>0</v>
      </c>
      <c r="AB318" s="269">
        <f>IFERROR(IF(-SUM(AB$20:AB317)+AB$15&lt;0.000001,0,IF($C318&gt;='H-32A-WP06 - Debt Service'!Y$24,'H-32A-WP06 - Debt Service'!Y$27/12,0)),"-")</f>
        <v>0</v>
      </c>
      <c r="AC318" s="269">
        <f>IFERROR(IF(-SUM(AC$20:AC317)+AC$15&lt;0.000001,0,IF($C318&gt;='H-32A-WP06 - Debt Service'!Z$24,'H-32A-WP06 - Debt Service'!Z$27/12,0)),"-")</f>
        <v>0</v>
      </c>
      <c r="AD318" s="269">
        <f>IFERROR(IF(-SUM(AD$20:AD317)+AD$15&lt;0.000001,0,IF($C318&gt;='H-32A-WP06 - Debt Service'!AA$24,'H-32A-WP06 - Debt Service'!AA$27/12,0)),"-")</f>
        <v>0</v>
      </c>
      <c r="AE318" s="269">
        <f>IFERROR(IF(-SUM(AE$20:AE317)+AE$15&lt;0.000001,0,IF($C318&gt;='H-32A-WP06 - Debt Service'!AB$24,'H-32A-WP06 - Debt Service'!AB$27/12,0)),"-")</f>
        <v>0</v>
      </c>
      <c r="AF318" s="269">
        <f>IFERROR(IF(-SUM(AF$20:AF317)+AF$15&lt;0.000001,0,IF($C318&gt;='H-32A-WP06 - Debt Service'!AC$24,'H-32A-WP06 - Debt Service'!AC$27/12,0)),"-")</f>
        <v>0</v>
      </c>
      <c r="AG318" s="269">
        <f>IFERROR(IF(-SUM(AG$20:AG317)+AG$15&lt;0.000001,0,IF($C318&gt;='H-32A-WP06 - Debt Service'!AD$24,'H-32A-WP06 - Debt Service'!AD$27/12,0)),"-")</f>
        <v>0</v>
      </c>
      <c r="AH318" s="269">
        <f>IFERROR(IF(-SUM(AH$20:AH317)+AH$15&lt;0.000001,0,IF($C318&gt;='H-32A-WP06 - Debt Service'!AE$24,'H-32A-WP06 - Debt Service'!AE$27/12,0)),"-")</f>
        <v>0</v>
      </c>
      <c r="AI318" s="269">
        <f>IFERROR(IF(-SUM(AI$20:AI317)+AI$15&lt;0.000001,0,IF($C318&gt;='H-32A-WP06 - Debt Service'!AF$24,'H-32A-WP06 - Debt Service'!AF$27/12,0)),"-")</f>
        <v>0</v>
      </c>
      <c r="AJ318" s="269">
        <f>IFERROR(IF(-SUM(AJ$20:AJ317)+AJ$15&lt;0.000001,0,IF($C318&gt;='H-32A-WP06 - Debt Service'!AG$24,'H-32A-WP06 - Debt Service'!AG$27/12,0)),"-")</f>
        <v>0</v>
      </c>
    </row>
    <row r="319" spans="2:36" hidden="1">
      <c r="B319" s="260">
        <f t="shared" si="20"/>
        <v>2047</v>
      </c>
      <c r="C319" s="281">
        <f t="shared" si="22"/>
        <v>54027</v>
      </c>
      <c r="D319" s="281"/>
      <c r="E319" s="269">
        <f>IFERROR(IF(-SUM(E$20:E318)+E$15&lt;0.000001,0,IF($C319&gt;='H-32A-WP06 - Debt Service'!C$24,'H-32A-WP06 - Debt Service'!C$27/12,0)),"-")</f>
        <v>0</v>
      </c>
      <c r="F319" s="269">
        <f>IFERROR(IF(-SUM(F$20:F318)+F$15&lt;0.000001,0,IF($C319&gt;='H-32A-WP06 - Debt Service'!D$24,'H-32A-WP06 - Debt Service'!D$27/12,0)),"-")</f>
        <v>0</v>
      </c>
      <c r="G319" s="269">
        <f>IFERROR(IF(-SUM(G$20:G318)+G$15&lt;0.000001,0,IF($C319&gt;='H-32A-WP06 - Debt Service'!E$24,'H-32A-WP06 - Debt Service'!E$27/12,0)),"-")</f>
        <v>0</v>
      </c>
      <c r="H319" s="269">
        <f>IFERROR(IF(-SUM(H$20:H318)+H$15&lt;0.000001,0,IF($C319&gt;='H-32A-WP06 - Debt Service'!F$24,'H-32A-WP06 - Debt Service'!F$27/12,0)),"-")</f>
        <v>0</v>
      </c>
      <c r="I319" s="269">
        <f>IFERROR(IF(-SUM(I$20:I318)+I$15&lt;0.000001,0,IF($C319&gt;='H-32A-WP06 - Debt Service'!G$24,'H-32A-WP06 - Debt Service'!#REF!/12,0)),"-")</f>
        <v>0</v>
      </c>
      <c r="J319" s="269">
        <f>IFERROR(IF(-SUM(J$20:J318)+J$15&lt;0.000001,0,IF($C319&gt;='H-32A-WP06 - Debt Service'!H$24,'H-32A-WP06 - Debt Service'!H$27/12,0)),"-")</f>
        <v>0</v>
      </c>
      <c r="K319" s="269">
        <f>IFERROR(IF(-SUM(K$20:K318)+K$15&lt;0.000001,0,IF($C319&gt;='H-32A-WP06 - Debt Service'!I$24,'H-32A-WP06 - Debt Service'!I$27/12,0)),"-")</f>
        <v>0</v>
      </c>
      <c r="L319" s="269">
        <f>IFERROR(IF(-SUM(L$20:L318)+L$15&lt;0.000001,0,IF($C319&gt;='H-32A-WP06 - Debt Service'!J$24,'H-32A-WP06 - Debt Service'!J$27/12,0)),"-")</f>
        <v>0</v>
      </c>
      <c r="M319" s="269">
        <f>IFERROR(IF(-SUM(M$20:M318)+M$15&lt;0.000001,0,IF($C319&gt;='H-32A-WP06 - Debt Service'!L$24,'H-32A-WP06 - Debt Service'!L$27/12,0)),"-")</f>
        <v>0</v>
      </c>
      <c r="N319" s="269">
        <v>0</v>
      </c>
      <c r="O319" s="269">
        <v>0</v>
      </c>
      <c r="P319" s="269">
        <v>0</v>
      </c>
      <c r="Q319" s="269">
        <f>IFERROR(IF(-SUM(Q$20:Q318)+Q$15&lt;0.000001,0,IF($C319&gt;='H-32A-WP06 - Debt Service'!#REF!,'H-32A-WP06 - Debt Service'!#REF!/12,0)),"-")</f>
        <v>0</v>
      </c>
      <c r="R319" s="269"/>
      <c r="S319" s="269"/>
      <c r="T319" s="269"/>
      <c r="U319" s="269"/>
      <c r="V319" s="269"/>
      <c r="X319" s="260">
        <f t="shared" si="21"/>
        <v>2047</v>
      </c>
      <c r="Y319" s="281">
        <f t="shared" si="23"/>
        <v>54027</v>
      </c>
      <c r="Z319" s="281"/>
      <c r="AA319" s="269">
        <f>IFERROR(IF(-SUM(AA$20:AA318)+AA$15&lt;0.000001,0,IF($C319&gt;='H-32A-WP06 - Debt Service'!X$24,'H-32A-WP06 - Debt Service'!X$27/12,0)),"-")</f>
        <v>0</v>
      </c>
      <c r="AB319" s="269">
        <f>IFERROR(IF(-SUM(AB$20:AB318)+AB$15&lt;0.000001,0,IF($C319&gt;='H-32A-WP06 - Debt Service'!Y$24,'H-32A-WP06 - Debt Service'!Y$27/12,0)),"-")</f>
        <v>0</v>
      </c>
      <c r="AC319" s="269">
        <f>IFERROR(IF(-SUM(AC$20:AC318)+AC$15&lt;0.000001,0,IF($C319&gt;='H-32A-WP06 - Debt Service'!Z$24,'H-32A-WP06 - Debt Service'!Z$27/12,0)),"-")</f>
        <v>0</v>
      </c>
      <c r="AD319" s="269">
        <f>IFERROR(IF(-SUM(AD$20:AD318)+AD$15&lt;0.000001,0,IF($C319&gt;='H-32A-WP06 - Debt Service'!AA$24,'H-32A-WP06 - Debt Service'!AA$27/12,0)),"-")</f>
        <v>0</v>
      </c>
      <c r="AE319" s="269">
        <f>IFERROR(IF(-SUM(AE$20:AE318)+AE$15&lt;0.000001,0,IF($C319&gt;='H-32A-WP06 - Debt Service'!AB$24,'H-32A-WP06 - Debt Service'!AB$27/12,0)),"-")</f>
        <v>0</v>
      </c>
      <c r="AF319" s="269">
        <f>IFERROR(IF(-SUM(AF$20:AF318)+AF$15&lt;0.000001,0,IF($C319&gt;='H-32A-WP06 - Debt Service'!AC$24,'H-32A-WP06 - Debt Service'!AC$27/12,0)),"-")</f>
        <v>0</v>
      </c>
      <c r="AG319" s="269">
        <f>IFERROR(IF(-SUM(AG$20:AG318)+AG$15&lt;0.000001,0,IF($C319&gt;='H-32A-WP06 - Debt Service'!AD$24,'H-32A-WP06 - Debt Service'!AD$27/12,0)),"-")</f>
        <v>0</v>
      </c>
      <c r="AH319" s="269">
        <f>IFERROR(IF(-SUM(AH$20:AH318)+AH$15&lt;0.000001,0,IF($C319&gt;='H-32A-WP06 - Debt Service'!AE$24,'H-32A-WP06 - Debt Service'!AE$27/12,0)),"-")</f>
        <v>0</v>
      </c>
      <c r="AI319" s="269">
        <f>IFERROR(IF(-SUM(AI$20:AI318)+AI$15&lt;0.000001,0,IF($C319&gt;='H-32A-WP06 - Debt Service'!AF$24,'H-32A-WP06 - Debt Service'!AF$27/12,0)),"-")</f>
        <v>0</v>
      </c>
      <c r="AJ319" s="269">
        <f>IFERROR(IF(-SUM(AJ$20:AJ318)+AJ$15&lt;0.000001,0,IF($C319&gt;='H-32A-WP06 - Debt Service'!AG$24,'H-32A-WP06 - Debt Service'!AG$27/12,0)),"-")</f>
        <v>0</v>
      </c>
    </row>
    <row r="320" spans="2:36" hidden="1">
      <c r="B320" s="260">
        <f t="shared" si="20"/>
        <v>2048</v>
      </c>
      <c r="C320" s="281">
        <f t="shared" si="22"/>
        <v>54058</v>
      </c>
      <c r="D320" s="281"/>
      <c r="E320" s="269">
        <f>IFERROR(IF(-SUM(E$20:E319)+E$15&lt;0.000001,0,IF($C320&gt;='H-32A-WP06 - Debt Service'!C$24,'H-32A-WP06 - Debt Service'!C$27/12,0)),"-")</f>
        <v>0</v>
      </c>
      <c r="F320" s="269">
        <f>IFERROR(IF(-SUM(F$20:F319)+F$15&lt;0.000001,0,IF($C320&gt;='H-32A-WP06 - Debt Service'!D$24,'H-32A-WP06 - Debt Service'!D$27/12,0)),"-")</f>
        <v>0</v>
      </c>
      <c r="G320" s="269">
        <f>IFERROR(IF(-SUM(G$20:G319)+G$15&lt;0.000001,0,IF($C320&gt;='H-32A-WP06 - Debt Service'!E$24,'H-32A-WP06 - Debt Service'!E$27/12,0)),"-")</f>
        <v>0</v>
      </c>
      <c r="H320" s="269">
        <f>IFERROR(IF(-SUM(H$20:H319)+H$15&lt;0.000001,0,IF($C320&gt;='H-32A-WP06 - Debt Service'!F$24,'H-32A-WP06 - Debt Service'!F$27/12,0)),"-")</f>
        <v>0</v>
      </c>
      <c r="I320" s="269">
        <f>IFERROR(IF(-SUM(I$20:I319)+I$15&lt;0.000001,0,IF($C320&gt;='H-32A-WP06 - Debt Service'!G$24,'H-32A-WP06 - Debt Service'!#REF!/12,0)),"-")</f>
        <v>0</v>
      </c>
      <c r="J320" s="269">
        <f>IFERROR(IF(-SUM(J$20:J319)+J$15&lt;0.000001,0,IF($C320&gt;='H-32A-WP06 - Debt Service'!H$24,'H-32A-WP06 - Debt Service'!H$27/12,0)),"-")</f>
        <v>0</v>
      </c>
      <c r="K320" s="269">
        <f>IFERROR(IF(-SUM(K$20:K319)+K$15&lt;0.000001,0,IF($C320&gt;='H-32A-WP06 - Debt Service'!I$24,'H-32A-WP06 - Debt Service'!I$27/12,0)),"-")</f>
        <v>0</v>
      </c>
      <c r="L320" s="269">
        <f>IFERROR(IF(-SUM(L$20:L319)+L$15&lt;0.000001,0,IF($C320&gt;='H-32A-WP06 - Debt Service'!J$24,'H-32A-WP06 - Debt Service'!J$27/12,0)),"-")</f>
        <v>0</v>
      </c>
      <c r="M320" s="269">
        <f>IFERROR(IF(-SUM(M$20:M319)+M$15&lt;0.000001,0,IF($C320&gt;='H-32A-WP06 - Debt Service'!L$24,'H-32A-WP06 - Debt Service'!L$27/12,0)),"-")</f>
        <v>0</v>
      </c>
      <c r="N320" s="269">
        <v>0</v>
      </c>
      <c r="O320" s="269">
        <v>0</v>
      </c>
      <c r="P320" s="269">
        <v>0</v>
      </c>
      <c r="Q320" s="269">
        <f>IFERROR(IF(-SUM(Q$20:Q319)+Q$15&lt;0.000001,0,IF($C320&gt;='H-32A-WP06 - Debt Service'!#REF!,'H-32A-WP06 - Debt Service'!#REF!/12,0)),"-")</f>
        <v>0</v>
      </c>
      <c r="R320" s="269"/>
      <c r="S320" s="269"/>
      <c r="T320" s="269"/>
      <c r="U320" s="269"/>
      <c r="V320" s="269"/>
      <c r="X320" s="260">
        <f t="shared" si="21"/>
        <v>2048</v>
      </c>
      <c r="Y320" s="281">
        <f t="shared" si="23"/>
        <v>54058</v>
      </c>
      <c r="Z320" s="281"/>
      <c r="AA320" s="269">
        <f>IFERROR(IF(-SUM(AA$20:AA319)+AA$15&lt;0.000001,0,IF($C320&gt;='H-32A-WP06 - Debt Service'!X$24,'H-32A-WP06 - Debt Service'!X$27/12,0)),"-")</f>
        <v>0</v>
      </c>
      <c r="AB320" s="269">
        <f>IFERROR(IF(-SUM(AB$20:AB319)+AB$15&lt;0.000001,0,IF($C320&gt;='H-32A-WP06 - Debt Service'!Y$24,'H-32A-WP06 - Debt Service'!Y$27/12,0)),"-")</f>
        <v>0</v>
      </c>
      <c r="AC320" s="269">
        <f>IFERROR(IF(-SUM(AC$20:AC319)+AC$15&lt;0.000001,0,IF($C320&gt;='H-32A-WP06 - Debt Service'!Z$24,'H-32A-WP06 - Debt Service'!Z$27/12,0)),"-")</f>
        <v>0</v>
      </c>
      <c r="AD320" s="269">
        <f>IFERROR(IF(-SUM(AD$20:AD319)+AD$15&lt;0.000001,0,IF($C320&gt;='H-32A-WP06 - Debt Service'!AA$24,'H-32A-WP06 - Debt Service'!AA$27/12,0)),"-")</f>
        <v>0</v>
      </c>
      <c r="AE320" s="269">
        <f>IFERROR(IF(-SUM(AE$20:AE319)+AE$15&lt;0.000001,0,IF($C320&gt;='H-32A-WP06 - Debt Service'!AB$24,'H-32A-WP06 - Debt Service'!AB$27/12,0)),"-")</f>
        <v>0</v>
      </c>
      <c r="AF320" s="269">
        <f>IFERROR(IF(-SUM(AF$20:AF319)+AF$15&lt;0.000001,0,IF($C320&gt;='H-32A-WP06 - Debt Service'!AC$24,'H-32A-WP06 - Debt Service'!AC$27/12,0)),"-")</f>
        <v>0</v>
      </c>
      <c r="AG320" s="269">
        <f>IFERROR(IF(-SUM(AG$20:AG319)+AG$15&lt;0.000001,0,IF($C320&gt;='H-32A-WP06 - Debt Service'!AD$24,'H-32A-WP06 - Debt Service'!AD$27/12,0)),"-")</f>
        <v>0</v>
      </c>
      <c r="AH320" s="269">
        <f>IFERROR(IF(-SUM(AH$20:AH319)+AH$15&lt;0.000001,0,IF($C320&gt;='H-32A-WP06 - Debt Service'!AE$24,'H-32A-WP06 - Debt Service'!AE$27/12,0)),"-")</f>
        <v>0</v>
      </c>
      <c r="AI320" s="269">
        <f>IFERROR(IF(-SUM(AI$20:AI319)+AI$15&lt;0.000001,0,IF($C320&gt;='H-32A-WP06 - Debt Service'!AF$24,'H-32A-WP06 - Debt Service'!AF$27/12,0)),"-")</f>
        <v>0</v>
      </c>
      <c r="AJ320" s="269">
        <f>IFERROR(IF(-SUM(AJ$20:AJ319)+AJ$15&lt;0.000001,0,IF($C320&gt;='H-32A-WP06 - Debt Service'!AG$24,'H-32A-WP06 - Debt Service'!AG$27/12,0)),"-")</f>
        <v>0</v>
      </c>
    </row>
    <row r="321" spans="2:36" hidden="1">
      <c r="B321" s="260">
        <f t="shared" si="20"/>
        <v>2048</v>
      </c>
      <c r="C321" s="281">
        <f t="shared" si="22"/>
        <v>54089</v>
      </c>
      <c r="D321" s="281"/>
      <c r="E321" s="269">
        <f>IFERROR(IF(-SUM(E$20:E320)+E$15&lt;0.000001,0,IF($C321&gt;='H-32A-WP06 - Debt Service'!C$24,'H-32A-WP06 - Debt Service'!C$27/12,0)),"-")</f>
        <v>0</v>
      </c>
      <c r="F321" s="269">
        <f>IFERROR(IF(-SUM(F$20:F320)+F$15&lt;0.000001,0,IF($C321&gt;='H-32A-WP06 - Debt Service'!D$24,'H-32A-WP06 - Debt Service'!D$27/12,0)),"-")</f>
        <v>0</v>
      </c>
      <c r="G321" s="269">
        <f>IFERROR(IF(-SUM(G$20:G320)+G$15&lt;0.000001,0,IF($C321&gt;='H-32A-WP06 - Debt Service'!E$24,'H-32A-WP06 - Debt Service'!E$27/12,0)),"-")</f>
        <v>0</v>
      </c>
      <c r="H321" s="269">
        <f>IFERROR(IF(-SUM(H$20:H320)+H$15&lt;0.000001,0,IF($C321&gt;='H-32A-WP06 - Debt Service'!F$24,'H-32A-WP06 - Debt Service'!F$27/12,0)),"-")</f>
        <v>0</v>
      </c>
      <c r="I321" s="269">
        <f>IFERROR(IF(-SUM(I$20:I320)+I$15&lt;0.000001,0,IF($C321&gt;='H-32A-WP06 - Debt Service'!G$24,'H-32A-WP06 - Debt Service'!#REF!/12,0)),"-")</f>
        <v>0</v>
      </c>
      <c r="J321" s="269">
        <f>IFERROR(IF(-SUM(J$20:J320)+J$15&lt;0.000001,0,IF($C321&gt;='H-32A-WP06 - Debt Service'!H$24,'H-32A-WP06 - Debt Service'!H$27/12,0)),"-")</f>
        <v>0</v>
      </c>
      <c r="K321" s="269">
        <f>IFERROR(IF(-SUM(K$20:K320)+K$15&lt;0.000001,0,IF($C321&gt;='H-32A-WP06 - Debt Service'!I$24,'H-32A-WP06 - Debt Service'!I$27/12,0)),"-")</f>
        <v>0</v>
      </c>
      <c r="L321" s="269">
        <f>IFERROR(IF(-SUM(L$20:L320)+L$15&lt;0.000001,0,IF($C321&gt;='H-32A-WP06 - Debt Service'!J$24,'H-32A-WP06 - Debt Service'!J$27/12,0)),"-")</f>
        <v>0</v>
      </c>
      <c r="M321" s="269">
        <f>IFERROR(IF(-SUM(M$20:M320)+M$15&lt;0.000001,0,IF($C321&gt;='H-32A-WP06 - Debt Service'!L$24,'H-32A-WP06 - Debt Service'!L$27/12,0)),"-")</f>
        <v>0</v>
      </c>
      <c r="N321" s="269">
        <v>0</v>
      </c>
      <c r="O321" s="269">
        <v>0</v>
      </c>
      <c r="P321" s="269">
        <v>0</v>
      </c>
      <c r="Q321" s="269">
        <f>IFERROR(IF(-SUM(Q$20:Q320)+Q$15&lt;0.000001,0,IF($C321&gt;='H-32A-WP06 - Debt Service'!#REF!,'H-32A-WP06 - Debt Service'!#REF!/12,0)),"-")</f>
        <v>0</v>
      </c>
      <c r="R321" s="269"/>
      <c r="S321" s="269"/>
      <c r="T321" s="269"/>
      <c r="U321" s="269"/>
      <c r="V321" s="269"/>
      <c r="X321" s="260">
        <f t="shared" si="21"/>
        <v>2048</v>
      </c>
      <c r="Y321" s="281">
        <f t="shared" si="23"/>
        <v>54089</v>
      </c>
      <c r="Z321" s="281"/>
      <c r="AA321" s="269">
        <f>IFERROR(IF(-SUM(AA$20:AA320)+AA$15&lt;0.000001,0,IF($C321&gt;='H-32A-WP06 - Debt Service'!X$24,'H-32A-WP06 - Debt Service'!X$27/12,0)),"-")</f>
        <v>0</v>
      </c>
      <c r="AB321" s="269">
        <f>IFERROR(IF(-SUM(AB$20:AB320)+AB$15&lt;0.000001,0,IF($C321&gt;='H-32A-WP06 - Debt Service'!Y$24,'H-32A-WP06 - Debt Service'!Y$27/12,0)),"-")</f>
        <v>0</v>
      </c>
      <c r="AC321" s="269">
        <f>IFERROR(IF(-SUM(AC$20:AC320)+AC$15&lt;0.000001,0,IF($C321&gt;='H-32A-WP06 - Debt Service'!Z$24,'H-32A-WP06 - Debt Service'!Z$27/12,0)),"-")</f>
        <v>0</v>
      </c>
      <c r="AD321" s="269">
        <f>IFERROR(IF(-SUM(AD$20:AD320)+AD$15&lt;0.000001,0,IF($C321&gt;='H-32A-WP06 - Debt Service'!AA$24,'H-32A-WP06 - Debt Service'!AA$27/12,0)),"-")</f>
        <v>0</v>
      </c>
      <c r="AE321" s="269">
        <f>IFERROR(IF(-SUM(AE$20:AE320)+AE$15&lt;0.000001,0,IF($C321&gt;='H-32A-WP06 - Debt Service'!AB$24,'H-32A-WP06 - Debt Service'!AB$27/12,0)),"-")</f>
        <v>0</v>
      </c>
      <c r="AF321" s="269">
        <f>IFERROR(IF(-SUM(AF$20:AF320)+AF$15&lt;0.000001,0,IF($C321&gt;='H-32A-WP06 - Debt Service'!AC$24,'H-32A-WP06 - Debt Service'!AC$27/12,0)),"-")</f>
        <v>0</v>
      </c>
      <c r="AG321" s="269">
        <f>IFERROR(IF(-SUM(AG$20:AG320)+AG$15&lt;0.000001,0,IF($C321&gt;='H-32A-WP06 - Debt Service'!AD$24,'H-32A-WP06 - Debt Service'!AD$27/12,0)),"-")</f>
        <v>0</v>
      </c>
      <c r="AH321" s="269">
        <f>IFERROR(IF(-SUM(AH$20:AH320)+AH$15&lt;0.000001,0,IF($C321&gt;='H-32A-WP06 - Debt Service'!AE$24,'H-32A-WP06 - Debt Service'!AE$27/12,0)),"-")</f>
        <v>0</v>
      </c>
      <c r="AI321" s="269">
        <f>IFERROR(IF(-SUM(AI$20:AI320)+AI$15&lt;0.000001,0,IF($C321&gt;='H-32A-WP06 - Debt Service'!AF$24,'H-32A-WP06 - Debt Service'!AF$27/12,0)),"-")</f>
        <v>0</v>
      </c>
      <c r="AJ321" s="269">
        <f>IFERROR(IF(-SUM(AJ$20:AJ320)+AJ$15&lt;0.000001,0,IF($C321&gt;='H-32A-WP06 - Debt Service'!AG$24,'H-32A-WP06 - Debt Service'!AG$27/12,0)),"-")</f>
        <v>0</v>
      </c>
    </row>
    <row r="322" spans="2:36" hidden="1">
      <c r="B322" s="260">
        <f t="shared" si="20"/>
        <v>2048</v>
      </c>
      <c r="C322" s="281">
        <f t="shared" si="22"/>
        <v>54118</v>
      </c>
      <c r="D322" s="281"/>
      <c r="E322" s="269">
        <f>IFERROR(IF(-SUM(E$20:E321)+E$15&lt;0.000001,0,IF($C322&gt;='H-32A-WP06 - Debt Service'!C$24,'H-32A-WP06 - Debt Service'!C$27/12,0)),"-")</f>
        <v>0</v>
      </c>
      <c r="F322" s="269">
        <f>IFERROR(IF(-SUM(F$20:F321)+F$15&lt;0.000001,0,IF($C322&gt;='H-32A-WP06 - Debt Service'!D$24,'H-32A-WP06 - Debt Service'!D$27/12,0)),"-")</f>
        <v>0</v>
      </c>
      <c r="G322" s="269">
        <f>IFERROR(IF(-SUM(G$20:G321)+G$15&lt;0.000001,0,IF($C322&gt;='H-32A-WP06 - Debt Service'!E$24,'H-32A-WP06 - Debt Service'!E$27/12,0)),"-")</f>
        <v>0</v>
      </c>
      <c r="H322" s="269">
        <f>IFERROR(IF(-SUM(H$20:H321)+H$15&lt;0.000001,0,IF($C322&gt;='H-32A-WP06 - Debt Service'!F$24,'H-32A-WP06 - Debt Service'!F$27/12,0)),"-")</f>
        <v>0</v>
      </c>
      <c r="I322" s="269">
        <f>IFERROR(IF(-SUM(I$20:I321)+I$15&lt;0.000001,0,IF($C322&gt;='H-32A-WP06 - Debt Service'!G$24,'H-32A-WP06 - Debt Service'!#REF!/12,0)),"-")</f>
        <v>0</v>
      </c>
      <c r="J322" s="269">
        <f>IFERROR(IF(-SUM(J$20:J321)+J$15&lt;0.000001,0,IF($C322&gt;='H-32A-WP06 - Debt Service'!H$24,'H-32A-WP06 - Debt Service'!H$27/12,0)),"-")</f>
        <v>0</v>
      </c>
      <c r="K322" s="269">
        <f>IFERROR(IF(-SUM(K$20:K321)+K$15&lt;0.000001,0,IF($C322&gt;='H-32A-WP06 - Debt Service'!I$24,'H-32A-WP06 - Debt Service'!I$27/12,0)),"-")</f>
        <v>0</v>
      </c>
      <c r="L322" s="269">
        <f>IFERROR(IF(-SUM(L$20:L321)+L$15&lt;0.000001,0,IF($C322&gt;='H-32A-WP06 - Debt Service'!J$24,'H-32A-WP06 - Debt Service'!J$27/12,0)),"-")</f>
        <v>0</v>
      </c>
      <c r="M322" s="269">
        <f>IFERROR(IF(-SUM(M$20:M321)+M$15&lt;0.000001,0,IF($C322&gt;='H-32A-WP06 - Debt Service'!L$24,'H-32A-WP06 - Debt Service'!L$27/12,0)),"-")</f>
        <v>0</v>
      </c>
      <c r="N322" s="269">
        <v>0</v>
      </c>
      <c r="O322" s="269">
        <v>0</v>
      </c>
      <c r="P322" s="269">
        <v>0</v>
      </c>
      <c r="Q322" s="269">
        <f>IFERROR(IF(-SUM(Q$20:Q321)+Q$15&lt;0.000001,0,IF($C322&gt;='H-32A-WP06 - Debt Service'!#REF!,'H-32A-WP06 - Debt Service'!#REF!/12,0)),"-")</f>
        <v>0</v>
      </c>
      <c r="R322" s="269"/>
      <c r="S322" s="269"/>
      <c r="T322" s="269"/>
      <c r="U322" s="269"/>
      <c r="V322" s="269"/>
      <c r="X322" s="260">
        <f t="shared" si="21"/>
        <v>2048</v>
      </c>
      <c r="Y322" s="281">
        <f t="shared" si="23"/>
        <v>54118</v>
      </c>
      <c r="Z322" s="281"/>
      <c r="AA322" s="269">
        <f>IFERROR(IF(-SUM(AA$20:AA321)+AA$15&lt;0.000001,0,IF($C322&gt;='H-32A-WP06 - Debt Service'!X$24,'H-32A-WP06 - Debt Service'!X$27/12,0)),"-")</f>
        <v>0</v>
      </c>
      <c r="AB322" s="269">
        <f>IFERROR(IF(-SUM(AB$20:AB321)+AB$15&lt;0.000001,0,IF($C322&gt;='H-32A-WP06 - Debt Service'!Y$24,'H-32A-WP06 - Debt Service'!Y$27/12,0)),"-")</f>
        <v>0</v>
      </c>
      <c r="AC322" s="269">
        <f>IFERROR(IF(-SUM(AC$20:AC321)+AC$15&lt;0.000001,0,IF($C322&gt;='H-32A-WP06 - Debt Service'!Z$24,'H-32A-WP06 - Debt Service'!Z$27/12,0)),"-")</f>
        <v>0</v>
      </c>
      <c r="AD322" s="269">
        <f>IFERROR(IF(-SUM(AD$20:AD321)+AD$15&lt;0.000001,0,IF($C322&gt;='H-32A-WP06 - Debt Service'!AA$24,'H-32A-WP06 - Debt Service'!AA$27/12,0)),"-")</f>
        <v>0</v>
      </c>
      <c r="AE322" s="269">
        <f>IFERROR(IF(-SUM(AE$20:AE321)+AE$15&lt;0.000001,0,IF($C322&gt;='H-32A-WP06 - Debt Service'!AB$24,'H-32A-WP06 - Debt Service'!AB$27/12,0)),"-")</f>
        <v>0</v>
      </c>
      <c r="AF322" s="269">
        <f>IFERROR(IF(-SUM(AF$20:AF321)+AF$15&lt;0.000001,0,IF($C322&gt;='H-32A-WP06 - Debt Service'!AC$24,'H-32A-WP06 - Debt Service'!AC$27/12,0)),"-")</f>
        <v>0</v>
      </c>
      <c r="AG322" s="269">
        <f>IFERROR(IF(-SUM(AG$20:AG321)+AG$15&lt;0.000001,0,IF($C322&gt;='H-32A-WP06 - Debt Service'!AD$24,'H-32A-WP06 - Debt Service'!AD$27/12,0)),"-")</f>
        <v>0</v>
      </c>
      <c r="AH322" s="269">
        <f>IFERROR(IF(-SUM(AH$20:AH321)+AH$15&lt;0.000001,0,IF($C322&gt;='H-32A-WP06 - Debt Service'!AE$24,'H-32A-WP06 - Debt Service'!AE$27/12,0)),"-")</f>
        <v>0</v>
      </c>
      <c r="AI322" s="269">
        <f>IFERROR(IF(-SUM(AI$20:AI321)+AI$15&lt;0.000001,0,IF($C322&gt;='H-32A-WP06 - Debt Service'!AF$24,'H-32A-WP06 - Debt Service'!AF$27/12,0)),"-")</f>
        <v>0</v>
      </c>
      <c r="AJ322" s="269">
        <f>IFERROR(IF(-SUM(AJ$20:AJ321)+AJ$15&lt;0.000001,0,IF($C322&gt;='H-32A-WP06 - Debt Service'!AG$24,'H-32A-WP06 - Debt Service'!AG$27/12,0)),"-")</f>
        <v>0</v>
      </c>
    </row>
    <row r="323" spans="2:36" hidden="1">
      <c r="B323" s="260">
        <f t="shared" si="20"/>
        <v>2048</v>
      </c>
      <c r="C323" s="281">
        <f t="shared" si="22"/>
        <v>54149</v>
      </c>
      <c r="D323" s="281"/>
      <c r="E323" s="269">
        <f>IFERROR(IF(-SUM(E$20:E322)+E$15&lt;0.000001,0,IF($C323&gt;='H-32A-WP06 - Debt Service'!C$24,'H-32A-WP06 - Debt Service'!C$27/12,0)),"-")</f>
        <v>0</v>
      </c>
      <c r="F323" s="269">
        <f>IFERROR(IF(-SUM(F$20:F322)+F$15&lt;0.000001,0,IF($C323&gt;='H-32A-WP06 - Debt Service'!D$24,'H-32A-WP06 - Debt Service'!D$27/12,0)),"-")</f>
        <v>0</v>
      </c>
      <c r="G323" s="269">
        <f>IFERROR(IF(-SUM(G$20:G322)+G$15&lt;0.000001,0,IF($C323&gt;='H-32A-WP06 - Debt Service'!E$24,'H-32A-WP06 - Debt Service'!E$27/12,0)),"-")</f>
        <v>0</v>
      </c>
      <c r="H323" s="269">
        <f>IFERROR(IF(-SUM(H$20:H322)+H$15&lt;0.000001,0,IF($C323&gt;='H-32A-WP06 - Debt Service'!F$24,'H-32A-WP06 - Debt Service'!F$27/12,0)),"-")</f>
        <v>0</v>
      </c>
      <c r="I323" s="269">
        <f>IFERROR(IF(-SUM(I$20:I322)+I$15&lt;0.000001,0,IF($C323&gt;='H-32A-WP06 - Debt Service'!G$24,'H-32A-WP06 - Debt Service'!#REF!/12,0)),"-")</f>
        <v>0</v>
      </c>
      <c r="J323" s="269">
        <f>IFERROR(IF(-SUM(J$20:J322)+J$15&lt;0.000001,0,IF($C323&gt;='H-32A-WP06 - Debt Service'!H$24,'H-32A-WP06 - Debt Service'!H$27/12,0)),"-")</f>
        <v>0</v>
      </c>
      <c r="K323" s="269">
        <f>IFERROR(IF(-SUM(K$20:K322)+K$15&lt;0.000001,0,IF($C323&gt;='H-32A-WP06 - Debt Service'!I$24,'H-32A-WP06 - Debt Service'!I$27/12,0)),"-")</f>
        <v>0</v>
      </c>
      <c r="L323" s="269">
        <f>IFERROR(IF(-SUM(L$20:L322)+L$15&lt;0.000001,0,IF($C323&gt;='H-32A-WP06 - Debt Service'!J$24,'H-32A-WP06 - Debt Service'!J$27/12,0)),"-")</f>
        <v>0</v>
      </c>
      <c r="M323" s="269">
        <f>IFERROR(IF(-SUM(M$20:M322)+M$15&lt;0.000001,0,IF($C323&gt;='H-32A-WP06 - Debt Service'!L$24,'H-32A-WP06 - Debt Service'!L$27/12,0)),"-")</f>
        <v>0</v>
      </c>
      <c r="N323" s="269">
        <v>0</v>
      </c>
      <c r="O323" s="269">
        <v>0</v>
      </c>
      <c r="P323" s="269">
        <v>0</v>
      </c>
      <c r="Q323" s="269">
        <f>IFERROR(IF(-SUM(Q$20:Q322)+Q$15&lt;0.000001,0,IF($C323&gt;='H-32A-WP06 - Debt Service'!#REF!,'H-32A-WP06 - Debt Service'!#REF!/12,0)),"-")</f>
        <v>0</v>
      </c>
      <c r="R323" s="269"/>
      <c r="S323" s="269"/>
      <c r="T323" s="269"/>
      <c r="U323" s="269"/>
      <c r="V323" s="269"/>
      <c r="X323" s="260">
        <f t="shared" si="21"/>
        <v>2048</v>
      </c>
      <c r="Y323" s="281">
        <f t="shared" si="23"/>
        <v>54149</v>
      </c>
      <c r="Z323" s="281"/>
      <c r="AA323" s="269">
        <f>IFERROR(IF(-SUM(AA$20:AA322)+AA$15&lt;0.000001,0,IF($C323&gt;='H-32A-WP06 - Debt Service'!X$24,'H-32A-WP06 - Debt Service'!X$27/12,0)),"-")</f>
        <v>0</v>
      </c>
      <c r="AB323" s="269">
        <f>IFERROR(IF(-SUM(AB$20:AB322)+AB$15&lt;0.000001,0,IF($C323&gt;='H-32A-WP06 - Debt Service'!Y$24,'H-32A-WP06 - Debt Service'!Y$27/12,0)),"-")</f>
        <v>0</v>
      </c>
      <c r="AC323" s="269">
        <f>IFERROR(IF(-SUM(AC$20:AC322)+AC$15&lt;0.000001,0,IF($C323&gt;='H-32A-WP06 - Debt Service'!Z$24,'H-32A-WP06 - Debt Service'!Z$27/12,0)),"-")</f>
        <v>0</v>
      </c>
      <c r="AD323" s="269">
        <f>IFERROR(IF(-SUM(AD$20:AD322)+AD$15&lt;0.000001,0,IF($C323&gt;='H-32A-WP06 - Debt Service'!AA$24,'H-32A-WP06 - Debt Service'!AA$27/12,0)),"-")</f>
        <v>0</v>
      </c>
      <c r="AE323" s="269">
        <f>IFERROR(IF(-SUM(AE$20:AE322)+AE$15&lt;0.000001,0,IF($C323&gt;='H-32A-WP06 - Debt Service'!AB$24,'H-32A-WP06 - Debt Service'!AB$27/12,0)),"-")</f>
        <v>0</v>
      </c>
      <c r="AF323" s="269">
        <f>IFERROR(IF(-SUM(AF$20:AF322)+AF$15&lt;0.000001,0,IF($C323&gt;='H-32A-WP06 - Debt Service'!AC$24,'H-32A-WP06 - Debt Service'!AC$27/12,0)),"-")</f>
        <v>0</v>
      </c>
      <c r="AG323" s="269">
        <f>IFERROR(IF(-SUM(AG$20:AG322)+AG$15&lt;0.000001,0,IF($C323&gt;='H-32A-WP06 - Debt Service'!AD$24,'H-32A-WP06 - Debt Service'!AD$27/12,0)),"-")</f>
        <v>0</v>
      </c>
      <c r="AH323" s="269">
        <f>IFERROR(IF(-SUM(AH$20:AH322)+AH$15&lt;0.000001,0,IF($C323&gt;='H-32A-WP06 - Debt Service'!AE$24,'H-32A-WP06 - Debt Service'!AE$27/12,0)),"-")</f>
        <v>0</v>
      </c>
      <c r="AI323" s="269">
        <f>IFERROR(IF(-SUM(AI$20:AI322)+AI$15&lt;0.000001,0,IF($C323&gt;='H-32A-WP06 - Debt Service'!AF$24,'H-32A-WP06 - Debt Service'!AF$27/12,0)),"-")</f>
        <v>0</v>
      </c>
      <c r="AJ323" s="269">
        <f>IFERROR(IF(-SUM(AJ$20:AJ322)+AJ$15&lt;0.000001,0,IF($C323&gt;='H-32A-WP06 - Debt Service'!AG$24,'H-32A-WP06 - Debt Service'!AG$27/12,0)),"-")</f>
        <v>0</v>
      </c>
    </row>
    <row r="324" spans="2:36" hidden="1">
      <c r="B324" s="260">
        <f t="shared" si="20"/>
        <v>2048</v>
      </c>
      <c r="C324" s="281">
        <f t="shared" si="22"/>
        <v>54179</v>
      </c>
      <c r="D324" s="281"/>
      <c r="E324" s="269">
        <f>IFERROR(IF(-SUM(E$20:E323)+E$15&lt;0.000001,0,IF($C324&gt;='H-32A-WP06 - Debt Service'!C$24,'H-32A-WP06 - Debt Service'!C$27/12,0)),"-")</f>
        <v>0</v>
      </c>
      <c r="F324" s="269">
        <f>IFERROR(IF(-SUM(F$20:F323)+F$15&lt;0.000001,0,IF($C324&gt;='H-32A-WP06 - Debt Service'!D$24,'H-32A-WP06 - Debt Service'!D$27/12,0)),"-")</f>
        <v>0</v>
      </c>
      <c r="G324" s="269">
        <f>IFERROR(IF(-SUM(G$20:G323)+G$15&lt;0.000001,0,IF($C324&gt;='H-32A-WP06 - Debt Service'!E$24,'H-32A-WP06 - Debt Service'!E$27/12,0)),"-")</f>
        <v>0</v>
      </c>
      <c r="H324" s="269">
        <f>IFERROR(IF(-SUM(H$20:H323)+H$15&lt;0.000001,0,IF($C324&gt;='H-32A-WP06 - Debt Service'!F$24,'H-32A-WP06 - Debt Service'!F$27/12,0)),"-")</f>
        <v>0</v>
      </c>
      <c r="I324" s="269">
        <f>IFERROR(IF(-SUM(I$20:I323)+I$15&lt;0.000001,0,IF($C324&gt;='H-32A-WP06 - Debt Service'!G$24,'H-32A-WP06 - Debt Service'!#REF!/12,0)),"-")</f>
        <v>0</v>
      </c>
      <c r="J324" s="269">
        <f>IFERROR(IF(-SUM(J$20:J323)+J$15&lt;0.000001,0,IF($C324&gt;='H-32A-WP06 - Debt Service'!H$24,'H-32A-WP06 - Debt Service'!H$27/12,0)),"-")</f>
        <v>0</v>
      </c>
      <c r="K324" s="269">
        <f>IFERROR(IF(-SUM(K$20:K323)+K$15&lt;0.000001,0,IF($C324&gt;='H-32A-WP06 - Debt Service'!I$24,'H-32A-WP06 - Debt Service'!I$27/12,0)),"-")</f>
        <v>0</v>
      </c>
      <c r="L324" s="269">
        <f>IFERROR(IF(-SUM(L$20:L323)+L$15&lt;0.000001,0,IF($C324&gt;='H-32A-WP06 - Debt Service'!J$24,'H-32A-WP06 - Debt Service'!J$27/12,0)),"-")</f>
        <v>0</v>
      </c>
      <c r="M324" s="269">
        <f>IFERROR(IF(-SUM(M$20:M323)+M$15&lt;0.000001,0,IF($C324&gt;='H-32A-WP06 - Debt Service'!L$24,'H-32A-WP06 - Debt Service'!L$27/12,0)),"-")</f>
        <v>0</v>
      </c>
      <c r="N324" s="269">
        <v>0</v>
      </c>
      <c r="O324" s="269">
        <v>0</v>
      </c>
      <c r="P324" s="269">
        <v>0</v>
      </c>
      <c r="Q324" s="269">
        <f>IFERROR(IF(-SUM(Q$20:Q323)+Q$15&lt;0.000001,0,IF($C324&gt;='H-32A-WP06 - Debt Service'!#REF!,'H-32A-WP06 - Debt Service'!#REF!/12,0)),"-")</f>
        <v>0</v>
      </c>
      <c r="R324" s="269"/>
      <c r="S324" s="269"/>
      <c r="T324" s="269"/>
      <c r="U324" s="269"/>
      <c r="V324" s="269"/>
      <c r="X324" s="260">
        <f t="shared" si="21"/>
        <v>2048</v>
      </c>
      <c r="Y324" s="281">
        <f t="shared" si="23"/>
        <v>54179</v>
      </c>
      <c r="Z324" s="281"/>
      <c r="AA324" s="269">
        <f>IFERROR(IF(-SUM(AA$20:AA323)+AA$15&lt;0.000001,0,IF($C324&gt;='H-32A-WP06 - Debt Service'!X$24,'H-32A-WP06 - Debt Service'!X$27/12,0)),"-")</f>
        <v>0</v>
      </c>
      <c r="AB324" s="269">
        <f>IFERROR(IF(-SUM(AB$20:AB323)+AB$15&lt;0.000001,0,IF($C324&gt;='H-32A-WP06 - Debt Service'!Y$24,'H-32A-WP06 - Debt Service'!Y$27/12,0)),"-")</f>
        <v>0</v>
      </c>
      <c r="AC324" s="269">
        <f>IFERROR(IF(-SUM(AC$20:AC323)+AC$15&lt;0.000001,0,IF($C324&gt;='H-32A-WP06 - Debt Service'!Z$24,'H-32A-WP06 - Debt Service'!Z$27/12,0)),"-")</f>
        <v>0</v>
      </c>
      <c r="AD324" s="269">
        <f>IFERROR(IF(-SUM(AD$20:AD323)+AD$15&lt;0.000001,0,IF($C324&gt;='H-32A-WP06 - Debt Service'!AA$24,'H-32A-WP06 - Debt Service'!AA$27/12,0)),"-")</f>
        <v>0</v>
      </c>
      <c r="AE324" s="269">
        <f>IFERROR(IF(-SUM(AE$20:AE323)+AE$15&lt;0.000001,0,IF($C324&gt;='H-32A-WP06 - Debt Service'!AB$24,'H-32A-WP06 - Debt Service'!AB$27/12,0)),"-")</f>
        <v>0</v>
      </c>
      <c r="AF324" s="269">
        <f>IFERROR(IF(-SUM(AF$20:AF323)+AF$15&lt;0.000001,0,IF($C324&gt;='H-32A-WP06 - Debt Service'!AC$24,'H-32A-WP06 - Debt Service'!AC$27/12,0)),"-")</f>
        <v>0</v>
      </c>
      <c r="AG324" s="269">
        <f>IFERROR(IF(-SUM(AG$20:AG323)+AG$15&lt;0.000001,0,IF($C324&gt;='H-32A-WP06 - Debt Service'!AD$24,'H-32A-WP06 - Debt Service'!AD$27/12,0)),"-")</f>
        <v>0</v>
      </c>
      <c r="AH324" s="269">
        <f>IFERROR(IF(-SUM(AH$20:AH323)+AH$15&lt;0.000001,0,IF($C324&gt;='H-32A-WP06 - Debt Service'!AE$24,'H-32A-WP06 - Debt Service'!AE$27/12,0)),"-")</f>
        <v>0</v>
      </c>
      <c r="AI324" s="269">
        <f>IFERROR(IF(-SUM(AI$20:AI323)+AI$15&lt;0.000001,0,IF($C324&gt;='H-32A-WP06 - Debt Service'!AF$24,'H-32A-WP06 - Debt Service'!AF$27/12,0)),"-")</f>
        <v>0</v>
      </c>
      <c r="AJ324" s="269">
        <f>IFERROR(IF(-SUM(AJ$20:AJ323)+AJ$15&lt;0.000001,0,IF($C324&gt;='H-32A-WP06 - Debt Service'!AG$24,'H-32A-WP06 - Debt Service'!AG$27/12,0)),"-")</f>
        <v>0</v>
      </c>
    </row>
    <row r="325" spans="2:36" hidden="1">
      <c r="B325" s="260">
        <f t="shared" si="20"/>
        <v>2048</v>
      </c>
      <c r="C325" s="281">
        <f t="shared" si="22"/>
        <v>54210</v>
      </c>
      <c r="D325" s="281"/>
      <c r="E325" s="269">
        <f>IFERROR(IF(-SUM(E$20:E324)+E$15&lt;0.000001,0,IF($C325&gt;='H-32A-WP06 - Debt Service'!C$24,'H-32A-WP06 - Debt Service'!C$27/12,0)),"-")</f>
        <v>0</v>
      </c>
      <c r="F325" s="269">
        <f>IFERROR(IF(-SUM(F$20:F324)+F$15&lt;0.000001,0,IF($C325&gt;='H-32A-WP06 - Debt Service'!D$24,'H-32A-WP06 - Debt Service'!D$27/12,0)),"-")</f>
        <v>0</v>
      </c>
      <c r="G325" s="269">
        <f>IFERROR(IF(-SUM(G$20:G324)+G$15&lt;0.000001,0,IF($C325&gt;='H-32A-WP06 - Debt Service'!E$24,'H-32A-WP06 - Debt Service'!E$27/12,0)),"-")</f>
        <v>0</v>
      </c>
      <c r="H325" s="269">
        <f>IFERROR(IF(-SUM(H$20:H324)+H$15&lt;0.000001,0,IF($C325&gt;='H-32A-WP06 - Debt Service'!F$24,'H-32A-WP06 - Debt Service'!F$27/12,0)),"-")</f>
        <v>0</v>
      </c>
      <c r="I325" s="269">
        <f>IFERROR(IF(-SUM(I$20:I324)+I$15&lt;0.000001,0,IF($C325&gt;='H-32A-WP06 - Debt Service'!G$24,'H-32A-WP06 - Debt Service'!#REF!/12,0)),"-")</f>
        <v>0</v>
      </c>
      <c r="J325" s="269">
        <f>IFERROR(IF(-SUM(J$20:J324)+J$15&lt;0.000001,0,IF($C325&gt;='H-32A-WP06 - Debt Service'!H$24,'H-32A-WP06 - Debt Service'!H$27/12,0)),"-")</f>
        <v>0</v>
      </c>
      <c r="K325" s="269">
        <f>IFERROR(IF(-SUM(K$20:K324)+K$15&lt;0.000001,0,IF($C325&gt;='H-32A-WP06 - Debt Service'!I$24,'H-32A-WP06 - Debt Service'!I$27/12,0)),"-")</f>
        <v>0</v>
      </c>
      <c r="L325" s="269">
        <f>IFERROR(IF(-SUM(L$20:L324)+L$15&lt;0.000001,0,IF($C325&gt;='H-32A-WP06 - Debt Service'!J$24,'H-32A-WP06 - Debt Service'!J$27/12,0)),"-")</f>
        <v>0</v>
      </c>
      <c r="M325" s="269">
        <f>IFERROR(IF(-SUM(M$20:M324)+M$15&lt;0.000001,0,IF($C325&gt;='H-32A-WP06 - Debt Service'!L$24,'H-32A-WP06 - Debt Service'!L$27/12,0)),"-")</f>
        <v>0</v>
      </c>
      <c r="N325" s="269">
        <v>0</v>
      </c>
      <c r="O325" s="269">
        <v>0</v>
      </c>
      <c r="P325" s="269">
        <v>0</v>
      </c>
      <c r="Q325" s="269">
        <f>IFERROR(IF(-SUM(Q$20:Q324)+Q$15&lt;0.000001,0,IF($C325&gt;='H-32A-WP06 - Debt Service'!#REF!,'H-32A-WP06 - Debt Service'!#REF!/12,0)),"-")</f>
        <v>0</v>
      </c>
      <c r="R325" s="269"/>
      <c r="S325" s="269"/>
      <c r="T325" s="269"/>
      <c r="U325" s="269"/>
      <c r="V325" s="269"/>
      <c r="X325" s="260">
        <f t="shared" si="21"/>
        <v>2048</v>
      </c>
      <c r="Y325" s="281">
        <f t="shared" si="23"/>
        <v>54210</v>
      </c>
      <c r="Z325" s="281"/>
      <c r="AA325" s="269">
        <f>IFERROR(IF(-SUM(AA$20:AA324)+AA$15&lt;0.000001,0,IF($C325&gt;='H-32A-WP06 - Debt Service'!X$24,'H-32A-WP06 - Debt Service'!X$27/12,0)),"-")</f>
        <v>0</v>
      </c>
      <c r="AB325" s="269">
        <f>IFERROR(IF(-SUM(AB$20:AB324)+AB$15&lt;0.000001,0,IF($C325&gt;='H-32A-WP06 - Debt Service'!Y$24,'H-32A-WP06 - Debt Service'!Y$27/12,0)),"-")</f>
        <v>0</v>
      </c>
      <c r="AC325" s="269">
        <f>IFERROR(IF(-SUM(AC$20:AC324)+AC$15&lt;0.000001,0,IF($C325&gt;='H-32A-WP06 - Debt Service'!Z$24,'H-32A-WP06 - Debt Service'!Z$27/12,0)),"-")</f>
        <v>0</v>
      </c>
      <c r="AD325" s="269">
        <f>IFERROR(IF(-SUM(AD$20:AD324)+AD$15&lt;0.000001,0,IF($C325&gt;='H-32A-WP06 - Debt Service'!AA$24,'H-32A-WP06 - Debt Service'!AA$27/12,0)),"-")</f>
        <v>0</v>
      </c>
      <c r="AE325" s="269">
        <f>IFERROR(IF(-SUM(AE$20:AE324)+AE$15&lt;0.000001,0,IF($C325&gt;='H-32A-WP06 - Debt Service'!AB$24,'H-32A-WP06 - Debt Service'!AB$27/12,0)),"-")</f>
        <v>0</v>
      </c>
      <c r="AF325" s="269">
        <f>IFERROR(IF(-SUM(AF$20:AF324)+AF$15&lt;0.000001,0,IF($C325&gt;='H-32A-WP06 - Debt Service'!AC$24,'H-32A-WP06 - Debt Service'!AC$27/12,0)),"-")</f>
        <v>0</v>
      </c>
      <c r="AG325" s="269">
        <f>IFERROR(IF(-SUM(AG$20:AG324)+AG$15&lt;0.000001,0,IF($C325&gt;='H-32A-WP06 - Debt Service'!AD$24,'H-32A-WP06 - Debt Service'!AD$27/12,0)),"-")</f>
        <v>0</v>
      </c>
      <c r="AH325" s="269">
        <f>IFERROR(IF(-SUM(AH$20:AH324)+AH$15&lt;0.000001,0,IF($C325&gt;='H-32A-WP06 - Debt Service'!AE$24,'H-32A-WP06 - Debt Service'!AE$27/12,0)),"-")</f>
        <v>0</v>
      </c>
      <c r="AI325" s="269">
        <f>IFERROR(IF(-SUM(AI$20:AI324)+AI$15&lt;0.000001,0,IF($C325&gt;='H-32A-WP06 - Debt Service'!AF$24,'H-32A-WP06 - Debt Service'!AF$27/12,0)),"-")</f>
        <v>0</v>
      </c>
      <c r="AJ325" s="269">
        <f>IFERROR(IF(-SUM(AJ$20:AJ324)+AJ$15&lt;0.000001,0,IF($C325&gt;='H-32A-WP06 - Debt Service'!AG$24,'H-32A-WP06 - Debt Service'!AG$27/12,0)),"-")</f>
        <v>0</v>
      </c>
    </row>
    <row r="326" spans="2:36" hidden="1">
      <c r="B326" s="260">
        <f t="shared" si="20"/>
        <v>2048</v>
      </c>
      <c r="C326" s="281">
        <f t="shared" si="22"/>
        <v>54240</v>
      </c>
      <c r="D326" s="281"/>
      <c r="E326" s="269">
        <f>IFERROR(IF(-SUM(E$20:E325)+E$15&lt;0.000001,0,IF($C326&gt;='H-32A-WP06 - Debt Service'!C$24,'H-32A-WP06 - Debt Service'!C$27/12,0)),"-")</f>
        <v>0</v>
      </c>
      <c r="F326" s="269">
        <f>IFERROR(IF(-SUM(F$20:F325)+F$15&lt;0.000001,0,IF($C326&gt;='H-32A-WP06 - Debt Service'!D$24,'H-32A-WP06 - Debt Service'!D$27/12,0)),"-")</f>
        <v>0</v>
      </c>
      <c r="G326" s="269">
        <f>IFERROR(IF(-SUM(G$20:G325)+G$15&lt;0.000001,0,IF($C326&gt;='H-32A-WP06 - Debt Service'!E$24,'H-32A-WP06 - Debt Service'!E$27/12,0)),"-")</f>
        <v>0</v>
      </c>
      <c r="H326" s="269">
        <f>IFERROR(IF(-SUM(H$20:H325)+H$15&lt;0.000001,0,IF($C326&gt;='H-32A-WP06 - Debt Service'!F$24,'H-32A-WP06 - Debt Service'!F$27/12,0)),"-")</f>
        <v>0</v>
      </c>
      <c r="I326" s="269">
        <f>IFERROR(IF(-SUM(I$20:I325)+I$15&lt;0.000001,0,IF($C326&gt;='H-32A-WP06 - Debt Service'!G$24,'H-32A-WP06 - Debt Service'!#REF!/12,0)),"-")</f>
        <v>0</v>
      </c>
      <c r="J326" s="269">
        <f>IFERROR(IF(-SUM(J$20:J325)+J$15&lt;0.000001,0,IF($C326&gt;='H-32A-WP06 - Debt Service'!H$24,'H-32A-WP06 - Debt Service'!H$27/12,0)),"-")</f>
        <v>0</v>
      </c>
      <c r="K326" s="269">
        <f>IFERROR(IF(-SUM(K$20:K325)+K$15&lt;0.000001,0,IF($C326&gt;='H-32A-WP06 - Debt Service'!I$24,'H-32A-WP06 - Debt Service'!I$27/12,0)),"-")</f>
        <v>0</v>
      </c>
      <c r="L326" s="269">
        <f>IFERROR(IF(-SUM(L$20:L325)+L$15&lt;0.000001,0,IF($C326&gt;='H-32A-WP06 - Debt Service'!J$24,'H-32A-WP06 - Debt Service'!J$27/12,0)),"-")</f>
        <v>0</v>
      </c>
      <c r="M326" s="269">
        <f>IFERROR(IF(-SUM(M$20:M325)+M$15&lt;0.000001,0,IF($C326&gt;='H-32A-WP06 - Debt Service'!L$24,'H-32A-WP06 - Debt Service'!L$27/12,0)),"-")</f>
        <v>0</v>
      </c>
      <c r="N326" s="269">
        <v>0</v>
      </c>
      <c r="O326" s="269">
        <v>0</v>
      </c>
      <c r="P326" s="269">
        <v>0</v>
      </c>
      <c r="Q326" s="269">
        <f>IFERROR(IF(-SUM(Q$20:Q325)+Q$15&lt;0.000001,0,IF($C326&gt;='H-32A-WP06 - Debt Service'!#REF!,'H-32A-WP06 - Debt Service'!#REF!/12,0)),"-")</f>
        <v>0</v>
      </c>
      <c r="R326" s="269"/>
      <c r="S326" s="269"/>
      <c r="T326" s="269"/>
      <c r="U326" s="269"/>
      <c r="V326" s="269"/>
      <c r="X326" s="260">
        <f t="shared" si="21"/>
        <v>2048</v>
      </c>
      <c r="Y326" s="281">
        <f t="shared" si="23"/>
        <v>54240</v>
      </c>
      <c r="Z326" s="281"/>
      <c r="AA326" s="269">
        <f>IFERROR(IF(-SUM(AA$20:AA325)+AA$15&lt;0.000001,0,IF($C326&gt;='H-32A-WP06 - Debt Service'!X$24,'H-32A-WP06 - Debt Service'!X$27/12,0)),"-")</f>
        <v>0</v>
      </c>
      <c r="AB326" s="269">
        <f>IFERROR(IF(-SUM(AB$20:AB325)+AB$15&lt;0.000001,0,IF($C326&gt;='H-32A-WP06 - Debt Service'!Y$24,'H-32A-WP06 - Debt Service'!Y$27/12,0)),"-")</f>
        <v>0</v>
      </c>
      <c r="AC326" s="269">
        <f>IFERROR(IF(-SUM(AC$20:AC325)+AC$15&lt;0.000001,0,IF($C326&gt;='H-32A-WP06 - Debt Service'!Z$24,'H-32A-WP06 - Debt Service'!Z$27/12,0)),"-")</f>
        <v>0</v>
      </c>
      <c r="AD326" s="269">
        <f>IFERROR(IF(-SUM(AD$20:AD325)+AD$15&lt;0.000001,0,IF($C326&gt;='H-32A-WP06 - Debt Service'!AA$24,'H-32A-WP06 - Debt Service'!AA$27/12,0)),"-")</f>
        <v>0</v>
      </c>
      <c r="AE326" s="269">
        <f>IFERROR(IF(-SUM(AE$20:AE325)+AE$15&lt;0.000001,0,IF($C326&gt;='H-32A-WP06 - Debt Service'!AB$24,'H-32A-WP06 - Debt Service'!AB$27/12,0)),"-")</f>
        <v>0</v>
      </c>
      <c r="AF326" s="269">
        <f>IFERROR(IF(-SUM(AF$20:AF325)+AF$15&lt;0.000001,0,IF($C326&gt;='H-32A-WP06 - Debt Service'!AC$24,'H-32A-WP06 - Debt Service'!AC$27/12,0)),"-")</f>
        <v>0</v>
      </c>
      <c r="AG326" s="269">
        <f>IFERROR(IF(-SUM(AG$20:AG325)+AG$15&lt;0.000001,0,IF($C326&gt;='H-32A-WP06 - Debt Service'!AD$24,'H-32A-WP06 - Debt Service'!AD$27/12,0)),"-")</f>
        <v>0</v>
      </c>
      <c r="AH326" s="269">
        <f>IFERROR(IF(-SUM(AH$20:AH325)+AH$15&lt;0.000001,0,IF($C326&gt;='H-32A-WP06 - Debt Service'!AE$24,'H-32A-WP06 - Debt Service'!AE$27/12,0)),"-")</f>
        <v>0</v>
      </c>
      <c r="AI326" s="269">
        <f>IFERROR(IF(-SUM(AI$20:AI325)+AI$15&lt;0.000001,0,IF($C326&gt;='H-32A-WP06 - Debt Service'!AF$24,'H-32A-WP06 - Debt Service'!AF$27/12,0)),"-")</f>
        <v>0</v>
      </c>
      <c r="AJ326" s="269">
        <f>IFERROR(IF(-SUM(AJ$20:AJ325)+AJ$15&lt;0.000001,0,IF($C326&gt;='H-32A-WP06 - Debt Service'!AG$24,'H-32A-WP06 - Debt Service'!AG$27/12,0)),"-")</f>
        <v>0</v>
      </c>
    </row>
    <row r="327" spans="2:36" hidden="1">
      <c r="B327" s="260">
        <f t="shared" si="20"/>
        <v>2048</v>
      </c>
      <c r="C327" s="281">
        <f t="shared" si="22"/>
        <v>54271</v>
      </c>
      <c r="D327" s="281"/>
      <c r="E327" s="269">
        <f>IFERROR(IF(-SUM(E$20:E326)+E$15&lt;0.000001,0,IF($C327&gt;='H-32A-WP06 - Debt Service'!C$24,'H-32A-WP06 - Debt Service'!C$27/12,0)),"-")</f>
        <v>0</v>
      </c>
      <c r="F327" s="269">
        <f>IFERROR(IF(-SUM(F$20:F326)+F$15&lt;0.000001,0,IF($C327&gt;='H-32A-WP06 - Debt Service'!D$24,'H-32A-WP06 - Debt Service'!D$27/12,0)),"-")</f>
        <v>0</v>
      </c>
      <c r="G327" s="269">
        <f>IFERROR(IF(-SUM(G$20:G326)+G$15&lt;0.000001,0,IF($C327&gt;='H-32A-WP06 - Debt Service'!E$24,'H-32A-WP06 - Debt Service'!E$27/12,0)),"-")</f>
        <v>0</v>
      </c>
      <c r="H327" s="269">
        <f>IFERROR(IF(-SUM(H$20:H326)+H$15&lt;0.000001,0,IF($C327&gt;='H-32A-WP06 - Debt Service'!F$24,'H-32A-WP06 - Debt Service'!F$27/12,0)),"-")</f>
        <v>0</v>
      </c>
      <c r="I327" s="269">
        <f>IFERROR(IF(-SUM(I$20:I326)+I$15&lt;0.000001,0,IF($C327&gt;='H-32A-WP06 - Debt Service'!G$24,'H-32A-WP06 - Debt Service'!#REF!/12,0)),"-")</f>
        <v>0</v>
      </c>
      <c r="J327" s="269">
        <f>IFERROR(IF(-SUM(J$20:J326)+J$15&lt;0.000001,0,IF($C327&gt;='H-32A-WP06 - Debt Service'!H$24,'H-32A-WP06 - Debt Service'!H$27/12,0)),"-")</f>
        <v>0</v>
      </c>
      <c r="K327" s="269">
        <f>IFERROR(IF(-SUM(K$20:K326)+K$15&lt;0.000001,0,IF($C327&gt;='H-32A-WP06 - Debt Service'!I$24,'H-32A-WP06 - Debt Service'!I$27/12,0)),"-")</f>
        <v>0</v>
      </c>
      <c r="L327" s="269">
        <f>IFERROR(IF(-SUM(L$20:L326)+L$15&lt;0.000001,0,IF($C327&gt;='H-32A-WP06 - Debt Service'!J$24,'H-32A-WP06 - Debt Service'!J$27/12,0)),"-")</f>
        <v>0</v>
      </c>
      <c r="M327" s="269">
        <f>IFERROR(IF(-SUM(M$20:M326)+M$15&lt;0.000001,0,IF($C327&gt;='H-32A-WP06 - Debt Service'!L$24,'H-32A-WP06 - Debt Service'!L$27/12,0)),"-")</f>
        <v>0</v>
      </c>
      <c r="N327" s="269">
        <v>0</v>
      </c>
      <c r="O327" s="269">
        <v>0</v>
      </c>
      <c r="P327" s="269">
        <v>0</v>
      </c>
      <c r="Q327" s="269">
        <f>IFERROR(IF(-SUM(Q$20:Q326)+Q$15&lt;0.000001,0,IF($C327&gt;='H-32A-WP06 - Debt Service'!#REF!,'H-32A-WP06 - Debt Service'!#REF!/12,0)),"-")</f>
        <v>0</v>
      </c>
      <c r="R327" s="269"/>
      <c r="S327" s="269"/>
      <c r="T327" s="269"/>
      <c r="U327" s="269"/>
      <c r="V327" s="269"/>
      <c r="X327" s="260">
        <f t="shared" si="21"/>
        <v>2048</v>
      </c>
      <c r="Y327" s="281">
        <f t="shared" si="23"/>
        <v>54271</v>
      </c>
      <c r="Z327" s="281"/>
      <c r="AA327" s="269">
        <f>IFERROR(IF(-SUM(AA$20:AA326)+AA$15&lt;0.000001,0,IF($C327&gt;='H-32A-WP06 - Debt Service'!X$24,'H-32A-WP06 - Debt Service'!X$27/12,0)),"-")</f>
        <v>0</v>
      </c>
      <c r="AB327" s="269">
        <f>IFERROR(IF(-SUM(AB$20:AB326)+AB$15&lt;0.000001,0,IF($C327&gt;='H-32A-WP06 - Debt Service'!Y$24,'H-32A-WP06 - Debt Service'!Y$27/12,0)),"-")</f>
        <v>0</v>
      </c>
      <c r="AC327" s="269">
        <f>IFERROR(IF(-SUM(AC$20:AC326)+AC$15&lt;0.000001,0,IF($C327&gt;='H-32A-WP06 - Debt Service'!Z$24,'H-32A-WP06 - Debt Service'!Z$27/12,0)),"-")</f>
        <v>0</v>
      </c>
      <c r="AD327" s="269">
        <f>IFERROR(IF(-SUM(AD$20:AD326)+AD$15&lt;0.000001,0,IF($C327&gt;='H-32A-WP06 - Debt Service'!AA$24,'H-32A-WP06 - Debt Service'!AA$27/12,0)),"-")</f>
        <v>0</v>
      </c>
      <c r="AE327" s="269">
        <f>IFERROR(IF(-SUM(AE$20:AE326)+AE$15&lt;0.000001,0,IF($C327&gt;='H-32A-WP06 - Debt Service'!AB$24,'H-32A-WP06 - Debt Service'!AB$27/12,0)),"-")</f>
        <v>0</v>
      </c>
      <c r="AF327" s="269">
        <f>IFERROR(IF(-SUM(AF$20:AF326)+AF$15&lt;0.000001,0,IF($C327&gt;='H-32A-WP06 - Debt Service'!AC$24,'H-32A-WP06 - Debt Service'!AC$27/12,0)),"-")</f>
        <v>0</v>
      </c>
      <c r="AG327" s="269">
        <f>IFERROR(IF(-SUM(AG$20:AG326)+AG$15&lt;0.000001,0,IF($C327&gt;='H-32A-WP06 - Debt Service'!AD$24,'H-32A-WP06 - Debt Service'!AD$27/12,0)),"-")</f>
        <v>0</v>
      </c>
      <c r="AH327" s="269">
        <f>IFERROR(IF(-SUM(AH$20:AH326)+AH$15&lt;0.000001,0,IF($C327&gt;='H-32A-WP06 - Debt Service'!AE$24,'H-32A-WP06 - Debt Service'!AE$27/12,0)),"-")</f>
        <v>0</v>
      </c>
      <c r="AI327" s="269">
        <f>IFERROR(IF(-SUM(AI$20:AI326)+AI$15&lt;0.000001,0,IF($C327&gt;='H-32A-WP06 - Debt Service'!AF$24,'H-32A-WP06 - Debt Service'!AF$27/12,0)),"-")</f>
        <v>0</v>
      </c>
      <c r="AJ327" s="269">
        <f>IFERROR(IF(-SUM(AJ$20:AJ326)+AJ$15&lt;0.000001,0,IF($C327&gt;='H-32A-WP06 - Debt Service'!AG$24,'H-32A-WP06 - Debt Service'!AG$27/12,0)),"-")</f>
        <v>0</v>
      </c>
    </row>
    <row r="328" spans="2:36" hidden="1">
      <c r="B328" s="260">
        <f t="shared" si="20"/>
        <v>2048</v>
      </c>
      <c r="C328" s="281">
        <f t="shared" si="22"/>
        <v>54302</v>
      </c>
      <c r="D328" s="281"/>
      <c r="E328" s="269">
        <f>IFERROR(IF(-SUM(E$20:E327)+E$15&lt;0.000001,0,IF($C328&gt;='H-32A-WP06 - Debt Service'!C$24,'H-32A-WP06 - Debt Service'!C$27/12,0)),"-")</f>
        <v>0</v>
      </c>
      <c r="F328" s="269">
        <f>IFERROR(IF(-SUM(F$20:F327)+F$15&lt;0.000001,0,IF($C328&gt;='H-32A-WP06 - Debt Service'!D$24,'H-32A-WP06 - Debt Service'!D$27/12,0)),"-")</f>
        <v>0</v>
      </c>
      <c r="G328" s="269">
        <f>IFERROR(IF(-SUM(G$20:G327)+G$15&lt;0.000001,0,IF($C328&gt;='H-32A-WP06 - Debt Service'!E$24,'H-32A-WP06 - Debt Service'!E$27/12,0)),"-")</f>
        <v>0</v>
      </c>
      <c r="H328" s="269">
        <f>IFERROR(IF(-SUM(H$20:H327)+H$15&lt;0.000001,0,IF($C328&gt;='H-32A-WP06 - Debt Service'!F$24,'H-32A-WP06 - Debt Service'!F$27/12,0)),"-")</f>
        <v>0</v>
      </c>
      <c r="I328" s="269">
        <f>IFERROR(IF(-SUM(I$20:I327)+I$15&lt;0.000001,0,IF($C328&gt;='H-32A-WP06 - Debt Service'!G$24,'H-32A-WP06 - Debt Service'!#REF!/12,0)),"-")</f>
        <v>0</v>
      </c>
      <c r="J328" s="269">
        <f>IFERROR(IF(-SUM(J$20:J327)+J$15&lt;0.000001,0,IF($C328&gt;='H-32A-WP06 - Debt Service'!H$24,'H-32A-WP06 - Debt Service'!H$27/12,0)),"-")</f>
        <v>0</v>
      </c>
      <c r="K328" s="269">
        <f>IFERROR(IF(-SUM(K$20:K327)+K$15&lt;0.000001,0,IF($C328&gt;='H-32A-WP06 - Debt Service'!I$24,'H-32A-WP06 - Debt Service'!I$27/12,0)),"-")</f>
        <v>0</v>
      </c>
      <c r="L328" s="269">
        <f>IFERROR(IF(-SUM(L$20:L327)+L$15&lt;0.000001,0,IF($C328&gt;='H-32A-WP06 - Debt Service'!J$24,'H-32A-WP06 - Debt Service'!J$27/12,0)),"-")</f>
        <v>0</v>
      </c>
      <c r="M328" s="269">
        <f>IFERROR(IF(-SUM(M$20:M327)+M$15&lt;0.000001,0,IF($C328&gt;='H-32A-WP06 - Debt Service'!L$24,'H-32A-WP06 - Debt Service'!L$27/12,0)),"-")</f>
        <v>0</v>
      </c>
      <c r="N328" s="269">
        <v>0</v>
      </c>
      <c r="O328" s="269">
        <v>0</v>
      </c>
      <c r="P328" s="269">
        <v>0</v>
      </c>
      <c r="Q328" s="269">
        <f>IFERROR(IF(-SUM(Q$20:Q327)+Q$15&lt;0.000001,0,IF($C328&gt;='H-32A-WP06 - Debt Service'!#REF!,'H-32A-WP06 - Debt Service'!#REF!/12,0)),"-")</f>
        <v>0</v>
      </c>
      <c r="R328" s="269"/>
      <c r="S328" s="269"/>
      <c r="T328" s="269"/>
      <c r="U328" s="269"/>
      <c r="V328" s="269"/>
      <c r="X328" s="260">
        <f t="shared" si="21"/>
        <v>2048</v>
      </c>
      <c r="Y328" s="281">
        <f t="shared" si="23"/>
        <v>54302</v>
      </c>
      <c r="Z328" s="281"/>
      <c r="AA328" s="269">
        <f>IFERROR(IF(-SUM(AA$20:AA327)+AA$15&lt;0.000001,0,IF($C328&gt;='H-32A-WP06 - Debt Service'!X$24,'H-32A-WP06 - Debt Service'!X$27/12,0)),"-")</f>
        <v>0</v>
      </c>
      <c r="AB328" s="269">
        <f>IFERROR(IF(-SUM(AB$20:AB327)+AB$15&lt;0.000001,0,IF($C328&gt;='H-32A-WP06 - Debt Service'!Y$24,'H-32A-WP06 - Debt Service'!Y$27/12,0)),"-")</f>
        <v>0</v>
      </c>
      <c r="AC328" s="269">
        <f>IFERROR(IF(-SUM(AC$20:AC327)+AC$15&lt;0.000001,0,IF($C328&gt;='H-32A-WP06 - Debt Service'!Z$24,'H-32A-WP06 - Debt Service'!Z$27/12,0)),"-")</f>
        <v>0</v>
      </c>
      <c r="AD328" s="269">
        <f>IFERROR(IF(-SUM(AD$20:AD327)+AD$15&lt;0.000001,0,IF($C328&gt;='H-32A-WP06 - Debt Service'!AA$24,'H-32A-WP06 - Debt Service'!AA$27/12,0)),"-")</f>
        <v>0</v>
      </c>
      <c r="AE328" s="269">
        <f>IFERROR(IF(-SUM(AE$20:AE327)+AE$15&lt;0.000001,0,IF($C328&gt;='H-32A-WP06 - Debt Service'!AB$24,'H-32A-WP06 - Debt Service'!AB$27/12,0)),"-")</f>
        <v>0</v>
      </c>
      <c r="AF328" s="269">
        <f>IFERROR(IF(-SUM(AF$20:AF327)+AF$15&lt;0.000001,0,IF($C328&gt;='H-32A-WP06 - Debt Service'!AC$24,'H-32A-WP06 - Debt Service'!AC$27/12,0)),"-")</f>
        <v>0</v>
      </c>
      <c r="AG328" s="269">
        <f>IFERROR(IF(-SUM(AG$20:AG327)+AG$15&lt;0.000001,0,IF($C328&gt;='H-32A-WP06 - Debt Service'!AD$24,'H-32A-WP06 - Debt Service'!AD$27/12,0)),"-")</f>
        <v>0</v>
      </c>
      <c r="AH328" s="269">
        <f>IFERROR(IF(-SUM(AH$20:AH327)+AH$15&lt;0.000001,0,IF($C328&gt;='H-32A-WP06 - Debt Service'!AE$24,'H-32A-WP06 - Debt Service'!AE$27/12,0)),"-")</f>
        <v>0</v>
      </c>
      <c r="AI328" s="269">
        <f>IFERROR(IF(-SUM(AI$20:AI327)+AI$15&lt;0.000001,0,IF($C328&gt;='H-32A-WP06 - Debt Service'!AF$24,'H-32A-WP06 - Debt Service'!AF$27/12,0)),"-")</f>
        <v>0</v>
      </c>
      <c r="AJ328" s="269">
        <f>IFERROR(IF(-SUM(AJ$20:AJ327)+AJ$15&lt;0.000001,0,IF($C328&gt;='H-32A-WP06 - Debt Service'!AG$24,'H-32A-WP06 - Debt Service'!AG$27/12,0)),"-")</f>
        <v>0</v>
      </c>
    </row>
    <row r="329" spans="2:36" hidden="1">
      <c r="B329" s="260">
        <f t="shared" si="20"/>
        <v>2048</v>
      </c>
      <c r="C329" s="281">
        <f t="shared" si="22"/>
        <v>54332</v>
      </c>
      <c r="D329" s="281"/>
      <c r="E329" s="269">
        <f>IFERROR(IF(-SUM(E$20:E328)+E$15&lt;0.000001,0,IF($C329&gt;='H-32A-WP06 - Debt Service'!C$24,'H-32A-WP06 - Debt Service'!C$27/12,0)),"-")</f>
        <v>0</v>
      </c>
      <c r="F329" s="269">
        <f>IFERROR(IF(-SUM(F$20:F328)+F$15&lt;0.000001,0,IF($C329&gt;='H-32A-WP06 - Debt Service'!D$24,'H-32A-WP06 - Debt Service'!D$27/12,0)),"-")</f>
        <v>0</v>
      </c>
      <c r="G329" s="269">
        <f>IFERROR(IF(-SUM(G$20:G328)+G$15&lt;0.000001,0,IF($C329&gt;='H-32A-WP06 - Debt Service'!E$24,'H-32A-WP06 - Debt Service'!E$27/12,0)),"-")</f>
        <v>0</v>
      </c>
      <c r="H329" s="269">
        <f>IFERROR(IF(-SUM(H$20:H328)+H$15&lt;0.000001,0,IF($C329&gt;='H-32A-WP06 - Debt Service'!F$24,'H-32A-WP06 - Debt Service'!F$27/12,0)),"-")</f>
        <v>0</v>
      </c>
      <c r="I329" s="269">
        <f>IFERROR(IF(-SUM(I$20:I328)+I$15&lt;0.000001,0,IF($C329&gt;='H-32A-WP06 - Debt Service'!G$24,'H-32A-WP06 - Debt Service'!#REF!/12,0)),"-")</f>
        <v>0</v>
      </c>
      <c r="J329" s="269">
        <f>IFERROR(IF(-SUM(J$20:J328)+J$15&lt;0.000001,0,IF($C329&gt;='H-32A-WP06 - Debt Service'!H$24,'H-32A-WP06 - Debt Service'!H$27/12,0)),"-")</f>
        <v>0</v>
      </c>
      <c r="K329" s="269">
        <f>IFERROR(IF(-SUM(K$20:K328)+K$15&lt;0.000001,0,IF($C329&gt;='H-32A-WP06 - Debt Service'!I$24,'H-32A-WP06 - Debt Service'!I$27/12,0)),"-")</f>
        <v>0</v>
      </c>
      <c r="L329" s="269">
        <f>IFERROR(IF(-SUM(L$20:L328)+L$15&lt;0.000001,0,IF($C329&gt;='H-32A-WP06 - Debt Service'!J$24,'H-32A-WP06 - Debt Service'!J$27/12,0)),"-")</f>
        <v>0</v>
      </c>
      <c r="M329" s="269">
        <f>IFERROR(IF(-SUM(M$20:M328)+M$15&lt;0.000001,0,IF($C329&gt;='H-32A-WP06 - Debt Service'!L$24,'H-32A-WP06 - Debt Service'!L$27/12,0)),"-")</f>
        <v>0</v>
      </c>
      <c r="N329" s="269">
        <v>0</v>
      </c>
      <c r="O329" s="269">
        <v>0</v>
      </c>
      <c r="P329" s="269">
        <v>0</v>
      </c>
      <c r="Q329" s="269">
        <f>IFERROR(IF(-SUM(Q$20:Q328)+Q$15&lt;0.000001,0,IF($C329&gt;='H-32A-WP06 - Debt Service'!#REF!,'H-32A-WP06 - Debt Service'!#REF!/12,0)),"-")</f>
        <v>0</v>
      </c>
      <c r="R329" s="269"/>
      <c r="S329" s="269"/>
      <c r="T329" s="269"/>
      <c r="U329" s="269"/>
      <c r="V329" s="269"/>
      <c r="X329" s="260">
        <f t="shared" si="21"/>
        <v>2048</v>
      </c>
      <c r="Y329" s="281">
        <f t="shared" si="23"/>
        <v>54332</v>
      </c>
      <c r="Z329" s="281"/>
      <c r="AA329" s="269">
        <f>IFERROR(IF(-SUM(AA$20:AA328)+AA$15&lt;0.000001,0,IF($C329&gt;='H-32A-WP06 - Debt Service'!X$24,'H-32A-WP06 - Debt Service'!X$27/12,0)),"-")</f>
        <v>0</v>
      </c>
      <c r="AB329" s="269">
        <f>IFERROR(IF(-SUM(AB$20:AB328)+AB$15&lt;0.000001,0,IF($C329&gt;='H-32A-WP06 - Debt Service'!Y$24,'H-32A-WP06 - Debt Service'!Y$27/12,0)),"-")</f>
        <v>0</v>
      </c>
      <c r="AC329" s="269">
        <f>IFERROR(IF(-SUM(AC$20:AC328)+AC$15&lt;0.000001,0,IF($C329&gt;='H-32A-WP06 - Debt Service'!Z$24,'H-32A-WP06 - Debt Service'!Z$27/12,0)),"-")</f>
        <v>0</v>
      </c>
      <c r="AD329" s="269">
        <f>IFERROR(IF(-SUM(AD$20:AD328)+AD$15&lt;0.000001,0,IF($C329&gt;='H-32A-WP06 - Debt Service'!AA$24,'H-32A-WP06 - Debt Service'!AA$27/12,0)),"-")</f>
        <v>0</v>
      </c>
      <c r="AE329" s="269">
        <f>IFERROR(IF(-SUM(AE$20:AE328)+AE$15&lt;0.000001,0,IF($C329&gt;='H-32A-WP06 - Debt Service'!AB$24,'H-32A-WP06 - Debt Service'!AB$27/12,0)),"-")</f>
        <v>0</v>
      </c>
      <c r="AF329" s="269">
        <f>IFERROR(IF(-SUM(AF$20:AF328)+AF$15&lt;0.000001,0,IF($C329&gt;='H-32A-WP06 - Debt Service'!AC$24,'H-32A-WP06 - Debt Service'!AC$27/12,0)),"-")</f>
        <v>0</v>
      </c>
      <c r="AG329" s="269">
        <f>IFERROR(IF(-SUM(AG$20:AG328)+AG$15&lt;0.000001,0,IF($C329&gt;='H-32A-WP06 - Debt Service'!AD$24,'H-32A-WP06 - Debt Service'!AD$27/12,0)),"-")</f>
        <v>0</v>
      </c>
      <c r="AH329" s="269">
        <f>IFERROR(IF(-SUM(AH$20:AH328)+AH$15&lt;0.000001,0,IF($C329&gt;='H-32A-WP06 - Debt Service'!AE$24,'H-32A-WP06 - Debt Service'!AE$27/12,0)),"-")</f>
        <v>0</v>
      </c>
      <c r="AI329" s="269">
        <f>IFERROR(IF(-SUM(AI$20:AI328)+AI$15&lt;0.000001,0,IF($C329&gt;='H-32A-WP06 - Debt Service'!AF$24,'H-32A-WP06 - Debt Service'!AF$27/12,0)),"-")</f>
        <v>0</v>
      </c>
      <c r="AJ329" s="269">
        <f>IFERROR(IF(-SUM(AJ$20:AJ328)+AJ$15&lt;0.000001,0,IF($C329&gt;='H-32A-WP06 - Debt Service'!AG$24,'H-32A-WP06 - Debt Service'!AG$27/12,0)),"-")</f>
        <v>0</v>
      </c>
    </row>
    <row r="330" spans="2:36" hidden="1">
      <c r="B330" s="260">
        <f t="shared" si="20"/>
        <v>2048</v>
      </c>
      <c r="C330" s="281">
        <f t="shared" si="22"/>
        <v>54363</v>
      </c>
      <c r="D330" s="281"/>
      <c r="E330" s="269">
        <f>IFERROR(IF(-SUM(E$20:E329)+E$15&lt;0.000001,0,IF($C330&gt;='H-32A-WP06 - Debt Service'!C$24,'H-32A-WP06 - Debt Service'!C$27/12,0)),"-")</f>
        <v>0</v>
      </c>
      <c r="F330" s="269">
        <f>IFERROR(IF(-SUM(F$20:F329)+F$15&lt;0.000001,0,IF($C330&gt;='H-32A-WP06 - Debt Service'!D$24,'H-32A-WP06 - Debt Service'!D$27/12,0)),"-")</f>
        <v>0</v>
      </c>
      <c r="G330" s="269">
        <f>IFERROR(IF(-SUM(G$20:G329)+G$15&lt;0.000001,0,IF($C330&gt;='H-32A-WP06 - Debt Service'!E$24,'H-32A-WP06 - Debt Service'!E$27/12,0)),"-")</f>
        <v>0</v>
      </c>
      <c r="H330" s="269">
        <f>IFERROR(IF(-SUM(H$20:H329)+H$15&lt;0.000001,0,IF($C330&gt;='H-32A-WP06 - Debt Service'!F$24,'H-32A-WP06 - Debt Service'!F$27/12,0)),"-")</f>
        <v>0</v>
      </c>
      <c r="I330" s="269">
        <f>IFERROR(IF(-SUM(I$20:I329)+I$15&lt;0.000001,0,IF($C330&gt;='H-32A-WP06 - Debt Service'!G$24,'H-32A-WP06 - Debt Service'!#REF!/12,0)),"-")</f>
        <v>0</v>
      </c>
      <c r="J330" s="269">
        <f>IFERROR(IF(-SUM(J$20:J329)+J$15&lt;0.000001,0,IF($C330&gt;='H-32A-WP06 - Debt Service'!H$24,'H-32A-WP06 - Debt Service'!H$27/12,0)),"-")</f>
        <v>0</v>
      </c>
      <c r="K330" s="269">
        <f>IFERROR(IF(-SUM(K$20:K329)+K$15&lt;0.000001,0,IF($C330&gt;='H-32A-WP06 - Debt Service'!I$24,'H-32A-WP06 - Debt Service'!I$27/12,0)),"-")</f>
        <v>0</v>
      </c>
      <c r="L330" s="269">
        <f>IFERROR(IF(-SUM(L$20:L329)+L$15&lt;0.000001,0,IF($C330&gt;='H-32A-WP06 - Debt Service'!J$24,'H-32A-WP06 - Debt Service'!J$27/12,0)),"-")</f>
        <v>0</v>
      </c>
      <c r="M330" s="269">
        <f>IFERROR(IF(-SUM(M$20:M329)+M$15&lt;0.000001,0,IF($C330&gt;='H-32A-WP06 - Debt Service'!L$24,'H-32A-WP06 - Debt Service'!L$27/12,0)),"-")</f>
        <v>0</v>
      </c>
      <c r="N330" s="269">
        <v>0</v>
      </c>
      <c r="O330" s="269">
        <v>0</v>
      </c>
      <c r="P330" s="269">
        <v>0</v>
      </c>
      <c r="Q330" s="269">
        <f>IFERROR(IF(-SUM(Q$20:Q329)+Q$15&lt;0.000001,0,IF($C330&gt;='H-32A-WP06 - Debt Service'!#REF!,'H-32A-WP06 - Debt Service'!#REF!/12,0)),"-")</f>
        <v>0</v>
      </c>
      <c r="R330" s="269"/>
      <c r="S330" s="269"/>
      <c r="T330" s="269"/>
      <c r="U330" s="269"/>
      <c r="V330" s="269"/>
      <c r="X330" s="260">
        <f t="shared" si="21"/>
        <v>2048</v>
      </c>
      <c r="Y330" s="281">
        <f t="shared" si="23"/>
        <v>54363</v>
      </c>
      <c r="Z330" s="281"/>
      <c r="AA330" s="269">
        <f>IFERROR(IF(-SUM(AA$20:AA329)+AA$15&lt;0.000001,0,IF($C330&gt;='H-32A-WP06 - Debt Service'!X$24,'H-32A-WP06 - Debt Service'!X$27/12,0)),"-")</f>
        <v>0</v>
      </c>
      <c r="AB330" s="269">
        <f>IFERROR(IF(-SUM(AB$20:AB329)+AB$15&lt;0.000001,0,IF($C330&gt;='H-32A-WP06 - Debt Service'!Y$24,'H-32A-WP06 - Debt Service'!Y$27/12,0)),"-")</f>
        <v>0</v>
      </c>
      <c r="AC330" s="269">
        <f>IFERROR(IF(-SUM(AC$20:AC329)+AC$15&lt;0.000001,0,IF($C330&gt;='H-32A-WP06 - Debt Service'!Z$24,'H-32A-WP06 - Debt Service'!Z$27/12,0)),"-")</f>
        <v>0</v>
      </c>
      <c r="AD330" s="269">
        <f>IFERROR(IF(-SUM(AD$20:AD329)+AD$15&lt;0.000001,0,IF($C330&gt;='H-32A-WP06 - Debt Service'!AA$24,'H-32A-WP06 - Debt Service'!AA$27/12,0)),"-")</f>
        <v>0</v>
      </c>
      <c r="AE330" s="269">
        <f>IFERROR(IF(-SUM(AE$20:AE329)+AE$15&lt;0.000001,0,IF($C330&gt;='H-32A-WP06 - Debt Service'!AB$24,'H-32A-WP06 - Debt Service'!AB$27/12,0)),"-")</f>
        <v>0</v>
      </c>
      <c r="AF330" s="269">
        <f>IFERROR(IF(-SUM(AF$20:AF329)+AF$15&lt;0.000001,0,IF($C330&gt;='H-32A-WP06 - Debt Service'!AC$24,'H-32A-WP06 - Debt Service'!AC$27/12,0)),"-")</f>
        <v>0</v>
      </c>
      <c r="AG330" s="269">
        <f>IFERROR(IF(-SUM(AG$20:AG329)+AG$15&lt;0.000001,0,IF($C330&gt;='H-32A-WP06 - Debt Service'!AD$24,'H-32A-WP06 - Debt Service'!AD$27/12,0)),"-")</f>
        <v>0</v>
      </c>
      <c r="AH330" s="269">
        <f>IFERROR(IF(-SUM(AH$20:AH329)+AH$15&lt;0.000001,0,IF($C330&gt;='H-32A-WP06 - Debt Service'!AE$24,'H-32A-WP06 - Debt Service'!AE$27/12,0)),"-")</f>
        <v>0</v>
      </c>
      <c r="AI330" s="269">
        <f>IFERROR(IF(-SUM(AI$20:AI329)+AI$15&lt;0.000001,0,IF($C330&gt;='H-32A-WP06 - Debt Service'!AF$24,'H-32A-WP06 - Debt Service'!AF$27/12,0)),"-")</f>
        <v>0</v>
      </c>
      <c r="AJ330" s="269">
        <f>IFERROR(IF(-SUM(AJ$20:AJ329)+AJ$15&lt;0.000001,0,IF($C330&gt;='H-32A-WP06 - Debt Service'!AG$24,'H-32A-WP06 - Debt Service'!AG$27/12,0)),"-")</f>
        <v>0</v>
      </c>
    </row>
    <row r="331" spans="2:36" hidden="1">
      <c r="B331" s="260">
        <f t="shared" si="20"/>
        <v>2048</v>
      </c>
      <c r="C331" s="281">
        <f t="shared" si="22"/>
        <v>54393</v>
      </c>
      <c r="D331" s="281"/>
      <c r="E331" s="269">
        <f>IFERROR(IF(-SUM(E$20:E330)+E$15&lt;0.000001,0,IF($C331&gt;='H-32A-WP06 - Debt Service'!C$24,'H-32A-WP06 - Debt Service'!C$27/12,0)),"-")</f>
        <v>0</v>
      </c>
      <c r="F331" s="269">
        <f>IFERROR(IF(-SUM(F$20:F330)+F$15&lt;0.000001,0,IF($C331&gt;='H-32A-WP06 - Debt Service'!D$24,'H-32A-WP06 - Debt Service'!D$27/12,0)),"-")</f>
        <v>0</v>
      </c>
      <c r="G331" s="269">
        <f>IFERROR(IF(-SUM(G$20:G330)+G$15&lt;0.000001,0,IF($C331&gt;='H-32A-WP06 - Debt Service'!E$24,'H-32A-WP06 - Debt Service'!E$27/12,0)),"-")</f>
        <v>0</v>
      </c>
      <c r="H331" s="269">
        <f>IFERROR(IF(-SUM(H$20:H330)+H$15&lt;0.000001,0,IF($C331&gt;='H-32A-WP06 - Debt Service'!F$24,'H-32A-WP06 - Debt Service'!F$27/12,0)),"-")</f>
        <v>0</v>
      </c>
      <c r="I331" s="269">
        <f>IFERROR(IF(-SUM(I$20:I330)+I$15&lt;0.000001,0,IF($C331&gt;='H-32A-WP06 - Debt Service'!G$24,'H-32A-WP06 - Debt Service'!#REF!/12,0)),"-")</f>
        <v>0</v>
      </c>
      <c r="J331" s="269">
        <f>IFERROR(IF(-SUM(J$20:J330)+J$15&lt;0.000001,0,IF($C331&gt;='H-32A-WP06 - Debt Service'!H$24,'H-32A-WP06 - Debt Service'!H$27/12,0)),"-")</f>
        <v>0</v>
      </c>
      <c r="K331" s="269">
        <f>IFERROR(IF(-SUM(K$20:K330)+K$15&lt;0.000001,0,IF($C331&gt;='H-32A-WP06 - Debt Service'!I$24,'H-32A-WP06 - Debt Service'!I$27/12,0)),"-")</f>
        <v>0</v>
      </c>
      <c r="L331" s="269">
        <f>IFERROR(IF(-SUM(L$20:L330)+L$15&lt;0.000001,0,IF($C331&gt;='H-32A-WP06 - Debt Service'!J$24,'H-32A-WP06 - Debt Service'!J$27/12,0)),"-")</f>
        <v>0</v>
      </c>
      <c r="M331" s="269">
        <f>IFERROR(IF(-SUM(M$20:M330)+M$15&lt;0.000001,0,IF($C331&gt;='H-32A-WP06 - Debt Service'!L$24,'H-32A-WP06 - Debt Service'!L$27/12,0)),"-")</f>
        <v>0</v>
      </c>
      <c r="N331" s="269">
        <v>0</v>
      </c>
      <c r="O331" s="269">
        <v>0</v>
      </c>
      <c r="P331" s="269">
        <v>0</v>
      </c>
      <c r="Q331" s="269">
        <f>IFERROR(IF(-SUM(Q$20:Q330)+Q$15&lt;0.000001,0,IF($C331&gt;='H-32A-WP06 - Debt Service'!#REF!,'H-32A-WP06 - Debt Service'!#REF!/12,0)),"-")</f>
        <v>0</v>
      </c>
      <c r="R331" s="269"/>
      <c r="S331" s="269"/>
      <c r="T331" s="269"/>
      <c r="U331" s="269"/>
      <c r="V331" s="269"/>
      <c r="X331" s="260">
        <f t="shared" si="21"/>
        <v>2048</v>
      </c>
      <c r="Y331" s="281">
        <f t="shared" si="23"/>
        <v>54393</v>
      </c>
      <c r="Z331" s="281"/>
      <c r="AA331" s="269">
        <f>IFERROR(IF(-SUM(AA$20:AA330)+AA$15&lt;0.000001,0,IF($C331&gt;='H-32A-WP06 - Debt Service'!X$24,'H-32A-WP06 - Debt Service'!X$27/12,0)),"-")</f>
        <v>0</v>
      </c>
      <c r="AB331" s="269">
        <f>IFERROR(IF(-SUM(AB$20:AB330)+AB$15&lt;0.000001,0,IF($C331&gt;='H-32A-WP06 - Debt Service'!Y$24,'H-32A-WP06 - Debt Service'!Y$27/12,0)),"-")</f>
        <v>0</v>
      </c>
      <c r="AC331" s="269">
        <f>IFERROR(IF(-SUM(AC$20:AC330)+AC$15&lt;0.000001,0,IF($C331&gt;='H-32A-WP06 - Debt Service'!Z$24,'H-32A-WP06 - Debt Service'!Z$27/12,0)),"-")</f>
        <v>0</v>
      </c>
      <c r="AD331" s="269">
        <f>IFERROR(IF(-SUM(AD$20:AD330)+AD$15&lt;0.000001,0,IF($C331&gt;='H-32A-WP06 - Debt Service'!AA$24,'H-32A-WP06 - Debt Service'!AA$27/12,0)),"-")</f>
        <v>0</v>
      </c>
      <c r="AE331" s="269">
        <f>IFERROR(IF(-SUM(AE$20:AE330)+AE$15&lt;0.000001,0,IF($C331&gt;='H-32A-WP06 - Debt Service'!AB$24,'H-32A-WP06 - Debt Service'!AB$27/12,0)),"-")</f>
        <v>0</v>
      </c>
      <c r="AF331" s="269">
        <f>IFERROR(IF(-SUM(AF$20:AF330)+AF$15&lt;0.000001,0,IF($C331&gt;='H-32A-WP06 - Debt Service'!AC$24,'H-32A-WP06 - Debt Service'!AC$27/12,0)),"-")</f>
        <v>0</v>
      </c>
      <c r="AG331" s="269">
        <f>IFERROR(IF(-SUM(AG$20:AG330)+AG$15&lt;0.000001,0,IF($C331&gt;='H-32A-WP06 - Debt Service'!AD$24,'H-32A-WP06 - Debt Service'!AD$27/12,0)),"-")</f>
        <v>0</v>
      </c>
      <c r="AH331" s="269">
        <f>IFERROR(IF(-SUM(AH$20:AH330)+AH$15&lt;0.000001,0,IF($C331&gt;='H-32A-WP06 - Debt Service'!AE$24,'H-32A-WP06 - Debt Service'!AE$27/12,0)),"-")</f>
        <v>0</v>
      </c>
      <c r="AI331" s="269">
        <f>IFERROR(IF(-SUM(AI$20:AI330)+AI$15&lt;0.000001,0,IF($C331&gt;='H-32A-WP06 - Debt Service'!AF$24,'H-32A-WP06 - Debt Service'!AF$27/12,0)),"-")</f>
        <v>0</v>
      </c>
      <c r="AJ331" s="269">
        <f>IFERROR(IF(-SUM(AJ$20:AJ330)+AJ$15&lt;0.000001,0,IF($C331&gt;='H-32A-WP06 - Debt Service'!AG$24,'H-32A-WP06 - Debt Service'!AG$27/12,0)),"-")</f>
        <v>0</v>
      </c>
    </row>
    <row r="332" spans="2:36" hidden="1">
      <c r="B332" s="260">
        <f t="shared" si="20"/>
        <v>2049</v>
      </c>
      <c r="C332" s="281">
        <f t="shared" si="22"/>
        <v>54424</v>
      </c>
      <c r="D332" s="281"/>
      <c r="E332" s="269">
        <f>IFERROR(IF(-SUM(E$20:E331)+E$15&lt;0.000001,0,IF($C332&gt;='H-32A-WP06 - Debt Service'!C$24,'H-32A-WP06 - Debt Service'!C$27/12,0)),"-")</f>
        <v>0</v>
      </c>
      <c r="F332" s="269">
        <f>IFERROR(IF(-SUM(F$20:F331)+F$15&lt;0.000001,0,IF($C332&gt;='H-32A-WP06 - Debt Service'!D$24,'H-32A-WP06 - Debt Service'!D$27/12,0)),"-")</f>
        <v>0</v>
      </c>
      <c r="G332" s="269">
        <f>IFERROR(IF(-SUM(G$20:G331)+G$15&lt;0.000001,0,IF($C332&gt;='H-32A-WP06 - Debt Service'!E$24,'H-32A-WP06 - Debt Service'!E$27/12,0)),"-")</f>
        <v>0</v>
      </c>
      <c r="H332" s="269">
        <f>IFERROR(IF(-SUM(H$20:H331)+H$15&lt;0.000001,0,IF($C332&gt;='H-32A-WP06 - Debt Service'!F$24,'H-32A-WP06 - Debt Service'!F$27/12,0)),"-")</f>
        <v>0</v>
      </c>
      <c r="I332" s="269">
        <f>IFERROR(IF(-SUM(I$20:I331)+I$15&lt;0.000001,0,IF($C332&gt;='H-32A-WP06 - Debt Service'!G$24,'H-32A-WP06 - Debt Service'!#REF!/12,0)),"-")</f>
        <v>0</v>
      </c>
      <c r="J332" s="269">
        <f>IFERROR(IF(-SUM(J$20:J331)+J$15&lt;0.000001,0,IF($C332&gt;='H-32A-WP06 - Debt Service'!H$24,'H-32A-WP06 - Debt Service'!H$27/12,0)),"-")</f>
        <v>0</v>
      </c>
      <c r="K332" s="269">
        <f>IFERROR(IF(-SUM(K$20:K331)+K$15&lt;0.000001,0,IF($C332&gt;='H-32A-WP06 - Debt Service'!I$24,'H-32A-WP06 - Debt Service'!I$27/12,0)),"-")</f>
        <v>0</v>
      </c>
      <c r="L332" s="269">
        <f>IFERROR(IF(-SUM(L$20:L331)+L$15&lt;0.000001,0,IF($C332&gt;='H-32A-WP06 - Debt Service'!J$24,'H-32A-WP06 - Debt Service'!J$27/12,0)),"-")</f>
        <v>0</v>
      </c>
      <c r="M332" s="269">
        <f>IFERROR(IF(-SUM(M$20:M331)+M$15&lt;0.000001,0,IF($C332&gt;='H-32A-WP06 - Debt Service'!L$24,'H-32A-WP06 - Debt Service'!L$27/12,0)),"-")</f>
        <v>0</v>
      </c>
      <c r="N332" s="269">
        <v>0</v>
      </c>
      <c r="O332" s="269">
        <v>0</v>
      </c>
      <c r="P332" s="269">
        <v>0</v>
      </c>
      <c r="Q332" s="269">
        <f>IFERROR(IF(-SUM(Q$20:Q331)+Q$15&lt;0.000001,0,IF($C332&gt;='H-32A-WP06 - Debt Service'!#REF!,'H-32A-WP06 - Debt Service'!#REF!/12,0)),"-")</f>
        <v>0</v>
      </c>
      <c r="R332" s="269"/>
      <c r="S332" s="269"/>
      <c r="T332" s="269"/>
      <c r="U332" s="269"/>
      <c r="V332" s="269"/>
      <c r="X332" s="260">
        <f t="shared" si="21"/>
        <v>2049</v>
      </c>
      <c r="Y332" s="281">
        <f t="shared" si="23"/>
        <v>54424</v>
      </c>
      <c r="Z332" s="281"/>
      <c r="AA332" s="269">
        <f>IFERROR(IF(-SUM(AA$20:AA331)+AA$15&lt;0.000001,0,IF($C332&gt;='H-32A-WP06 - Debt Service'!X$24,'H-32A-WP06 - Debt Service'!X$27/12,0)),"-")</f>
        <v>0</v>
      </c>
      <c r="AB332" s="269">
        <f>IFERROR(IF(-SUM(AB$20:AB331)+AB$15&lt;0.000001,0,IF($C332&gt;='H-32A-WP06 - Debt Service'!Y$24,'H-32A-WP06 - Debt Service'!Y$27/12,0)),"-")</f>
        <v>0</v>
      </c>
      <c r="AC332" s="269">
        <f>IFERROR(IF(-SUM(AC$20:AC331)+AC$15&lt;0.000001,0,IF($C332&gt;='H-32A-WP06 - Debt Service'!Z$24,'H-32A-WP06 - Debt Service'!Z$27/12,0)),"-")</f>
        <v>0</v>
      </c>
      <c r="AD332" s="269">
        <f>IFERROR(IF(-SUM(AD$20:AD331)+AD$15&lt;0.000001,0,IF($C332&gt;='H-32A-WP06 - Debt Service'!AA$24,'H-32A-WP06 - Debt Service'!AA$27/12,0)),"-")</f>
        <v>0</v>
      </c>
      <c r="AE332" s="269">
        <f>IFERROR(IF(-SUM(AE$20:AE331)+AE$15&lt;0.000001,0,IF($C332&gt;='H-32A-WP06 - Debt Service'!AB$24,'H-32A-WP06 - Debt Service'!AB$27/12,0)),"-")</f>
        <v>0</v>
      </c>
      <c r="AF332" s="269">
        <f>IFERROR(IF(-SUM(AF$20:AF331)+AF$15&lt;0.000001,0,IF($C332&gt;='H-32A-WP06 - Debt Service'!AC$24,'H-32A-WP06 - Debt Service'!AC$27/12,0)),"-")</f>
        <v>0</v>
      </c>
      <c r="AG332" s="269">
        <f>IFERROR(IF(-SUM(AG$20:AG331)+AG$15&lt;0.000001,0,IF($C332&gt;='H-32A-WP06 - Debt Service'!AD$24,'H-32A-WP06 - Debt Service'!AD$27/12,0)),"-")</f>
        <v>0</v>
      </c>
      <c r="AH332" s="269">
        <f>IFERROR(IF(-SUM(AH$20:AH331)+AH$15&lt;0.000001,0,IF($C332&gt;='H-32A-WP06 - Debt Service'!AE$24,'H-32A-WP06 - Debt Service'!AE$27/12,0)),"-")</f>
        <v>0</v>
      </c>
      <c r="AI332" s="269">
        <f>IFERROR(IF(-SUM(AI$20:AI331)+AI$15&lt;0.000001,0,IF($C332&gt;='H-32A-WP06 - Debt Service'!AF$24,'H-32A-WP06 - Debt Service'!AF$27/12,0)),"-")</f>
        <v>0</v>
      </c>
      <c r="AJ332" s="269">
        <f>IFERROR(IF(-SUM(AJ$20:AJ331)+AJ$15&lt;0.000001,0,IF($C332&gt;='H-32A-WP06 - Debt Service'!AG$24,'H-32A-WP06 - Debt Service'!AG$27/12,0)),"-")</f>
        <v>0</v>
      </c>
    </row>
    <row r="333" spans="2:36" hidden="1">
      <c r="B333" s="260">
        <f t="shared" si="20"/>
        <v>2049</v>
      </c>
      <c r="C333" s="281">
        <f t="shared" si="22"/>
        <v>54455</v>
      </c>
      <c r="D333" s="281"/>
      <c r="E333" s="269">
        <f>IFERROR(IF(-SUM(E$20:E332)+E$15&lt;0.000001,0,IF($C333&gt;='H-32A-WP06 - Debt Service'!C$24,'H-32A-WP06 - Debt Service'!C$27/12,0)),"-")</f>
        <v>0</v>
      </c>
      <c r="F333" s="269">
        <f>IFERROR(IF(-SUM(F$20:F332)+F$15&lt;0.000001,0,IF($C333&gt;='H-32A-WP06 - Debt Service'!D$24,'H-32A-WP06 - Debt Service'!D$27/12,0)),"-")</f>
        <v>0</v>
      </c>
      <c r="G333" s="269">
        <f>IFERROR(IF(-SUM(G$20:G332)+G$15&lt;0.000001,0,IF($C333&gt;='H-32A-WP06 - Debt Service'!E$24,'H-32A-WP06 - Debt Service'!E$27/12,0)),"-")</f>
        <v>0</v>
      </c>
      <c r="H333" s="269">
        <f>IFERROR(IF(-SUM(H$20:H332)+H$15&lt;0.000001,0,IF($C333&gt;='H-32A-WP06 - Debt Service'!F$24,'H-32A-WP06 - Debt Service'!F$27/12,0)),"-")</f>
        <v>0</v>
      </c>
      <c r="I333" s="269">
        <f>IFERROR(IF(-SUM(I$20:I332)+I$15&lt;0.000001,0,IF($C333&gt;='H-32A-WP06 - Debt Service'!G$24,'H-32A-WP06 - Debt Service'!#REF!/12,0)),"-")</f>
        <v>0</v>
      </c>
      <c r="J333" s="269">
        <f>IFERROR(IF(-SUM(J$20:J332)+J$15&lt;0.000001,0,IF($C333&gt;='H-32A-WP06 - Debt Service'!H$24,'H-32A-WP06 - Debt Service'!H$27/12,0)),"-")</f>
        <v>0</v>
      </c>
      <c r="K333" s="269">
        <f>IFERROR(IF(-SUM(K$20:K332)+K$15&lt;0.000001,0,IF($C333&gt;='H-32A-WP06 - Debt Service'!I$24,'H-32A-WP06 - Debt Service'!I$27/12,0)),"-")</f>
        <v>0</v>
      </c>
      <c r="L333" s="269">
        <f>IFERROR(IF(-SUM(L$20:L332)+L$15&lt;0.000001,0,IF($C333&gt;='H-32A-WP06 - Debt Service'!J$24,'H-32A-WP06 - Debt Service'!J$27/12,0)),"-")</f>
        <v>0</v>
      </c>
      <c r="M333" s="269">
        <f>IFERROR(IF(-SUM(M$20:M332)+M$15&lt;0.000001,0,IF($C333&gt;='H-32A-WP06 - Debt Service'!L$24,'H-32A-WP06 - Debt Service'!L$27/12,0)),"-")</f>
        <v>0</v>
      </c>
      <c r="N333" s="269">
        <v>0</v>
      </c>
      <c r="O333" s="269">
        <v>0</v>
      </c>
      <c r="P333" s="269">
        <v>0</v>
      </c>
      <c r="Q333" s="269">
        <f>IFERROR(IF(-SUM(Q$20:Q332)+Q$15&lt;0.000001,0,IF($C333&gt;='H-32A-WP06 - Debt Service'!#REF!,'H-32A-WP06 - Debt Service'!#REF!/12,0)),"-")</f>
        <v>0</v>
      </c>
      <c r="R333" s="269"/>
      <c r="S333" s="269"/>
      <c r="T333" s="269"/>
      <c r="U333" s="269"/>
      <c r="V333" s="269"/>
      <c r="X333" s="260">
        <f t="shared" si="21"/>
        <v>2049</v>
      </c>
      <c r="Y333" s="281">
        <f t="shared" si="23"/>
        <v>54455</v>
      </c>
      <c r="Z333" s="281"/>
      <c r="AA333" s="269">
        <f>IFERROR(IF(-SUM(AA$20:AA332)+AA$15&lt;0.000001,0,IF($C333&gt;='H-32A-WP06 - Debt Service'!X$24,'H-32A-WP06 - Debt Service'!X$27/12,0)),"-")</f>
        <v>0</v>
      </c>
      <c r="AB333" s="269">
        <f>IFERROR(IF(-SUM(AB$20:AB332)+AB$15&lt;0.000001,0,IF($C333&gt;='H-32A-WP06 - Debt Service'!Y$24,'H-32A-WP06 - Debt Service'!Y$27/12,0)),"-")</f>
        <v>0</v>
      </c>
      <c r="AC333" s="269">
        <f>IFERROR(IF(-SUM(AC$20:AC332)+AC$15&lt;0.000001,0,IF($C333&gt;='H-32A-WP06 - Debt Service'!Z$24,'H-32A-WP06 - Debt Service'!Z$27/12,0)),"-")</f>
        <v>0</v>
      </c>
      <c r="AD333" s="269">
        <f>IFERROR(IF(-SUM(AD$20:AD332)+AD$15&lt;0.000001,0,IF($C333&gt;='H-32A-WP06 - Debt Service'!AA$24,'H-32A-WP06 - Debt Service'!AA$27/12,0)),"-")</f>
        <v>0</v>
      </c>
      <c r="AE333" s="269">
        <f>IFERROR(IF(-SUM(AE$20:AE332)+AE$15&lt;0.000001,0,IF($C333&gt;='H-32A-WP06 - Debt Service'!AB$24,'H-32A-WP06 - Debt Service'!AB$27/12,0)),"-")</f>
        <v>0</v>
      </c>
      <c r="AF333" s="269">
        <f>IFERROR(IF(-SUM(AF$20:AF332)+AF$15&lt;0.000001,0,IF($C333&gt;='H-32A-WP06 - Debt Service'!AC$24,'H-32A-WP06 - Debt Service'!AC$27/12,0)),"-")</f>
        <v>0</v>
      </c>
      <c r="AG333" s="269">
        <f>IFERROR(IF(-SUM(AG$20:AG332)+AG$15&lt;0.000001,0,IF($C333&gt;='H-32A-WP06 - Debt Service'!AD$24,'H-32A-WP06 - Debt Service'!AD$27/12,0)),"-")</f>
        <v>0</v>
      </c>
      <c r="AH333" s="269">
        <f>IFERROR(IF(-SUM(AH$20:AH332)+AH$15&lt;0.000001,0,IF($C333&gt;='H-32A-WP06 - Debt Service'!AE$24,'H-32A-WP06 - Debt Service'!AE$27/12,0)),"-")</f>
        <v>0</v>
      </c>
      <c r="AI333" s="269">
        <f>IFERROR(IF(-SUM(AI$20:AI332)+AI$15&lt;0.000001,0,IF($C333&gt;='H-32A-WP06 - Debt Service'!AF$24,'H-32A-WP06 - Debt Service'!AF$27/12,0)),"-")</f>
        <v>0</v>
      </c>
      <c r="AJ333" s="269">
        <f>IFERROR(IF(-SUM(AJ$20:AJ332)+AJ$15&lt;0.000001,0,IF($C333&gt;='H-32A-WP06 - Debt Service'!AG$24,'H-32A-WP06 - Debt Service'!AG$27/12,0)),"-")</f>
        <v>0</v>
      </c>
    </row>
    <row r="334" spans="2:36" hidden="1">
      <c r="B334" s="260">
        <f t="shared" si="20"/>
        <v>2049</v>
      </c>
      <c r="C334" s="281">
        <f t="shared" si="22"/>
        <v>54483</v>
      </c>
      <c r="D334" s="281"/>
      <c r="E334" s="269">
        <f>IFERROR(IF(-SUM(E$20:E333)+E$15&lt;0.000001,0,IF($C334&gt;='H-32A-WP06 - Debt Service'!C$24,'H-32A-WP06 - Debt Service'!C$27/12,0)),"-")</f>
        <v>0</v>
      </c>
      <c r="F334" s="269">
        <f>IFERROR(IF(-SUM(F$20:F333)+F$15&lt;0.000001,0,IF($C334&gt;='H-32A-WP06 - Debt Service'!D$24,'H-32A-WP06 - Debt Service'!D$27/12,0)),"-")</f>
        <v>0</v>
      </c>
      <c r="G334" s="269">
        <f>IFERROR(IF(-SUM(G$20:G333)+G$15&lt;0.000001,0,IF($C334&gt;='H-32A-WP06 - Debt Service'!E$24,'H-32A-WP06 - Debt Service'!E$27/12,0)),"-")</f>
        <v>0</v>
      </c>
      <c r="H334" s="269">
        <f>IFERROR(IF(-SUM(H$20:H333)+H$15&lt;0.000001,0,IF($C334&gt;='H-32A-WP06 - Debt Service'!F$24,'H-32A-WP06 - Debt Service'!F$27/12,0)),"-")</f>
        <v>0</v>
      </c>
      <c r="I334" s="269">
        <f>IFERROR(IF(-SUM(I$20:I333)+I$15&lt;0.000001,0,IF($C334&gt;='H-32A-WP06 - Debt Service'!G$24,'H-32A-WP06 - Debt Service'!#REF!/12,0)),"-")</f>
        <v>0</v>
      </c>
      <c r="J334" s="269">
        <f>IFERROR(IF(-SUM(J$20:J333)+J$15&lt;0.000001,0,IF($C334&gt;='H-32A-WP06 - Debt Service'!H$24,'H-32A-WP06 - Debt Service'!H$27/12,0)),"-")</f>
        <v>0</v>
      </c>
      <c r="K334" s="269">
        <f>IFERROR(IF(-SUM(K$20:K333)+K$15&lt;0.000001,0,IF($C334&gt;='H-32A-WP06 - Debt Service'!I$24,'H-32A-WP06 - Debt Service'!I$27/12,0)),"-")</f>
        <v>0</v>
      </c>
      <c r="L334" s="269">
        <f>IFERROR(IF(-SUM(L$20:L333)+L$15&lt;0.000001,0,IF($C334&gt;='H-32A-WP06 - Debt Service'!J$24,'H-32A-WP06 - Debt Service'!J$27/12,0)),"-")</f>
        <v>0</v>
      </c>
      <c r="M334" s="269">
        <f>IFERROR(IF(-SUM(M$20:M333)+M$15&lt;0.000001,0,IF($C334&gt;='H-32A-WP06 - Debt Service'!L$24,'H-32A-WP06 - Debt Service'!L$27/12,0)),"-")</f>
        <v>0</v>
      </c>
      <c r="N334" s="269">
        <v>0</v>
      </c>
      <c r="O334" s="269">
        <v>0</v>
      </c>
      <c r="P334" s="269">
        <v>0</v>
      </c>
      <c r="Q334" s="269">
        <f>IFERROR(IF(-SUM(Q$20:Q333)+Q$15&lt;0.000001,0,IF($C334&gt;='H-32A-WP06 - Debt Service'!#REF!,'H-32A-WP06 - Debt Service'!#REF!/12,0)),"-")</f>
        <v>0</v>
      </c>
      <c r="R334" s="269"/>
      <c r="S334" s="269"/>
      <c r="T334" s="269"/>
      <c r="U334" s="269"/>
      <c r="V334" s="269"/>
      <c r="X334" s="260">
        <f t="shared" si="21"/>
        <v>2049</v>
      </c>
      <c r="Y334" s="281">
        <f t="shared" si="23"/>
        <v>54483</v>
      </c>
      <c r="Z334" s="281"/>
      <c r="AA334" s="269">
        <f>IFERROR(IF(-SUM(AA$20:AA333)+AA$15&lt;0.000001,0,IF($C334&gt;='H-32A-WP06 - Debt Service'!X$24,'H-32A-WP06 - Debt Service'!X$27/12,0)),"-")</f>
        <v>0</v>
      </c>
      <c r="AB334" s="269">
        <f>IFERROR(IF(-SUM(AB$20:AB333)+AB$15&lt;0.000001,0,IF($C334&gt;='H-32A-WP06 - Debt Service'!Y$24,'H-32A-WP06 - Debt Service'!Y$27/12,0)),"-")</f>
        <v>0</v>
      </c>
      <c r="AC334" s="269">
        <f>IFERROR(IF(-SUM(AC$20:AC333)+AC$15&lt;0.000001,0,IF($C334&gt;='H-32A-WP06 - Debt Service'!Z$24,'H-32A-WP06 - Debt Service'!Z$27/12,0)),"-")</f>
        <v>0</v>
      </c>
      <c r="AD334" s="269">
        <f>IFERROR(IF(-SUM(AD$20:AD333)+AD$15&lt;0.000001,0,IF($C334&gt;='H-32A-WP06 - Debt Service'!AA$24,'H-32A-WP06 - Debt Service'!AA$27/12,0)),"-")</f>
        <v>0</v>
      </c>
      <c r="AE334" s="269">
        <f>IFERROR(IF(-SUM(AE$20:AE333)+AE$15&lt;0.000001,0,IF($C334&gt;='H-32A-WP06 - Debt Service'!AB$24,'H-32A-WP06 - Debt Service'!AB$27/12,0)),"-")</f>
        <v>0</v>
      </c>
      <c r="AF334" s="269">
        <f>IFERROR(IF(-SUM(AF$20:AF333)+AF$15&lt;0.000001,0,IF($C334&gt;='H-32A-WP06 - Debt Service'!AC$24,'H-32A-WP06 - Debt Service'!AC$27/12,0)),"-")</f>
        <v>0</v>
      </c>
      <c r="AG334" s="269">
        <f>IFERROR(IF(-SUM(AG$20:AG333)+AG$15&lt;0.000001,0,IF($C334&gt;='H-32A-WP06 - Debt Service'!AD$24,'H-32A-WP06 - Debt Service'!AD$27/12,0)),"-")</f>
        <v>0</v>
      </c>
      <c r="AH334" s="269">
        <f>IFERROR(IF(-SUM(AH$20:AH333)+AH$15&lt;0.000001,0,IF($C334&gt;='H-32A-WP06 - Debt Service'!AE$24,'H-32A-WP06 - Debt Service'!AE$27/12,0)),"-")</f>
        <v>0</v>
      </c>
      <c r="AI334" s="269">
        <f>IFERROR(IF(-SUM(AI$20:AI333)+AI$15&lt;0.000001,0,IF($C334&gt;='H-32A-WP06 - Debt Service'!AF$24,'H-32A-WP06 - Debt Service'!AF$27/12,0)),"-")</f>
        <v>0</v>
      </c>
      <c r="AJ334" s="269">
        <f>IFERROR(IF(-SUM(AJ$20:AJ333)+AJ$15&lt;0.000001,0,IF($C334&gt;='H-32A-WP06 - Debt Service'!AG$24,'H-32A-WP06 - Debt Service'!AG$27/12,0)),"-")</f>
        <v>0</v>
      </c>
    </row>
    <row r="335" spans="2:36" hidden="1">
      <c r="B335" s="260">
        <f t="shared" si="20"/>
        <v>2049</v>
      </c>
      <c r="C335" s="281">
        <f t="shared" si="22"/>
        <v>54514</v>
      </c>
      <c r="D335" s="281"/>
      <c r="E335" s="269">
        <f>IFERROR(IF(-SUM(E$20:E334)+E$15&lt;0.000001,0,IF($C335&gt;='H-32A-WP06 - Debt Service'!C$24,'H-32A-WP06 - Debt Service'!C$27/12,0)),"-")</f>
        <v>0</v>
      </c>
      <c r="F335" s="269">
        <f>IFERROR(IF(-SUM(F$20:F334)+F$15&lt;0.000001,0,IF($C335&gt;='H-32A-WP06 - Debt Service'!D$24,'H-32A-WP06 - Debt Service'!D$27/12,0)),"-")</f>
        <v>0</v>
      </c>
      <c r="G335" s="269">
        <f>IFERROR(IF(-SUM(G$20:G334)+G$15&lt;0.000001,0,IF($C335&gt;='H-32A-WP06 - Debt Service'!E$24,'H-32A-WP06 - Debt Service'!E$27/12,0)),"-")</f>
        <v>0</v>
      </c>
      <c r="H335" s="269">
        <f>IFERROR(IF(-SUM(H$20:H334)+H$15&lt;0.000001,0,IF($C335&gt;='H-32A-WP06 - Debt Service'!F$24,'H-32A-WP06 - Debt Service'!F$27/12,0)),"-")</f>
        <v>0</v>
      </c>
      <c r="I335" s="269">
        <f>IFERROR(IF(-SUM(I$20:I334)+I$15&lt;0.000001,0,IF($C335&gt;='H-32A-WP06 - Debt Service'!G$24,'H-32A-WP06 - Debt Service'!#REF!/12,0)),"-")</f>
        <v>0</v>
      </c>
      <c r="J335" s="269">
        <f>IFERROR(IF(-SUM(J$20:J334)+J$15&lt;0.000001,0,IF($C335&gt;='H-32A-WP06 - Debt Service'!H$24,'H-32A-WP06 - Debt Service'!H$27/12,0)),"-")</f>
        <v>0</v>
      </c>
      <c r="K335" s="269">
        <f>IFERROR(IF(-SUM(K$20:K334)+K$15&lt;0.000001,0,IF($C335&gt;='H-32A-WP06 - Debt Service'!I$24,'H-32A-WP06 - Debt Service'!I$27/12,0)),"-")</f>
        <v>0</v>
      </c>
      <c r="L335" s="269">
        <f>IFERROR(IF(-SUM(L$20:L334)+L$15&lt;0.000001,0,IF($C335&gt;='H-32A-WP06 - Debt Service'!J$24,'H-32A-WP06 - Debt Service'!J$27/12,0)),"-")</f>
        <v>0</v>
      </c>
      <c r="M335" s="269">
        <f>IFERROR(IF(-SUM(M$20:M334)+M$15&lt;0.000001,0,IF($C335&gt;='H-32A-WP06 - Debt Service'!L$24,'H-32A-WP06 - Debt Service'!L$27/12,0)),"-")</f>
        <v>0</v>
      </c>
      <c r="N335" s="269">
        <v>0</v>
      </c>
      <c r="O335" s="269">
        <v>0</v>
      </c>
      <c r="P335" s="269">
        <v>0</v>
      </c>
      <c r="Q335" s="269">
        <f>IFERROR(IF(-SUM(Q$20:Q334)+Q$15&lt;0.000001,0,IF($C335&gt;='H-32A-WP06 - Debt Service'!#REF!,'H-32A-WP06 - Debt Service'!#REF!/12,0)),"-")</f>
        <v>0</v>
      </c>
      <c r="R335" s="269"/>
      <c r="S335" s="269"/>
      <c r="T335" s="269"/>
      <c r="U335" s="269"/>
      <c r="V335" s="269"/>
      <c r="X335" s="260">
        <f t="shared" si="21"/>
        <v>2049</v>
      </c>
      <c r="Y335" s="281">
        <f t="shared" si="23"/>
        <v>54514</v>
      </c>
      <c r="Z335" s="281"/>
      <c r="AA335" s="269">
        <f>IFERROR(IF(-SUM(AA$20:AA334)+AA$15&lt;0.000001,0,IF($C335&gt;='H-32A-WP06 - Debt Service'!X$24,'H-32A-WP06 - Debt Service'!X$27/12,0)),"-")</f>
        <v>0</v>
      </c>
      <c r="AB335" s="269">
        <f>IFERROR(IF(-SUM(AB$20:AB334)+AB$15&lt;0.000001,0,IF($C335&gt;='H-32A-WP06 - Debt Service'!Y$24,'H-32A-WP06 - Debt Service'!Y$27/12,0)),"-")</f>
        <v>0</v>
      </c>
      <c r="AC335" s="269">
        <f>IFERROR(IF(-SUM(AC$20:AC334)+AC$15&lt;0.000001,0,IF($C335&gt;='H-32A-WP06 - Debt Service'!Z$24,'H-32A-WP06 - Debt Service'!Z$27/12,0)),"-")</f>
        <v>0</v>
      </c>
      <c r="AD335" s="269">
        <f>IFERROR(IF(-SUM(AD$20:AD334)+AD$15&lt;0.000001,0,IF($C335&gt;='H-32A-WP06 - Debt Service'!AA$24,'H-32A-WP06 - Debt Service'!AA$27/12,0)),"-")</f>
        <v>0</v>
      </c>
      <c r="AE335" s="269">
        <f>IFERROR(IF(-SUM(AE$20:AE334)+AE$15&lt;0.000001,0,IF($C335&gt;='H-32A-WP06 - Debt Service'!AB$24,'H-32A-WP06 - Debt Service'!AB$27/12,0)),"-")</f>
        <v>0</v>
      </c>
      <c r="AF335" s="269">
        <f>IFERROR(IF(-SUM(AF$20:AF334)+AF$15&lt;0.000001,0,IF($C335&gt;='H-32A-WP06 - Debt Service'!AC$24,'H-32A-WP06 - Debt Service'!AC$27/12,0)),"-")</f>
        <v>0</v>
      </c>
      <c r="AG335" s="269">
        <f>IFERROR(IF(-SUM(AG$20:AG334)+AG$15&lt;0.000001,0,IF($C335&gt;='H-32A-WP06 - Debt Service'!AD$24,'H-32A-WP06 - Debt Service'!AD$27/12,0)),"-")</f>
        <v>0</v>
      </c>
      <c r="AH335" s="269">
        <f>IFERROR(IF(-SUM(AH$20:AH334)+AH$15&lt;0.000001,0,IF($C335&gt;='H-32A-WP06 - Debt Service'!AE$24,'H-32A-WP06 - Debt Service'!AE$27/12,0)),"-")</f>
        <v>0</v>
      </c>
      <c r="AI335" s="269">
        <f>IFERROR(IF(-SUM(AI$20:AI334)+AI$15&lt;0.000001,0,IF($C335&gt;='H-32A-WP06 - Debt Service'!AF$24,'H-32A-WP06 - Debt Service'!AF$27/12,0)),"-")</f>
        <v>0</v>
      </c>
      <c r="AJ335" s="269">
        <f>IFERROR(IF(-SUM(AJ$20:AJ334)+AJ$15&lt;0.000001,0,IF($C335&gt;='H-32A-WP06 - Debt Service'!AG$24,'H-32A-WP06 - Debt Service'!AG$27/12,0)),"-")</f>
        <v>0</v>
      </c>
    </row>
    <row r="336" spans="2:36" hidden="1">
      <c r="B336" s="260">
        <f t="shared" si="20"/>
        <v>2049</v>
      </c>
      <c r="C336" s="281">
        <f t="shared" si="22"/>
        <v>54544</v>
      </c>
      <c r="D336" s="281"/>
      <c r="E336" s="269">
        <f>IFERROR(IF(-SUM(E$20:E335)+E$15&lt;0.000001,0,IF($C336&gt;='H-32A-WP06 - Debt Service'!C$24,'H-32A-WP06 - Debt Service'!C$27/12,0)),"-")</f>
        <v>0</v>
      </c>
      <c r="F336" s="269">
        <f>IFERROR(IF(-SUM(F$20:F335)+F$15&lt;0.000001,0,IF($C336&gt;='H-32A-WP06 - Debt Service'!D$24,'H-32A-WP06 - Debt Service'!D$27/12,0)),"-")</f>
        <v>0</v>
      </c>
      <c r="G336" s="269">
        <f>IFERROR(IF(-SUM(G$20:G335)+G$15&lt;0.000001,0,IF($C336&gt;='H-32A-WP06 - Debt Service'!E$24,'H-32A-WP06 - Debt Service'!E$27/12,0)),"-")</f>
        <v>0</v>
      </c>
      <c r="H336" s="269">
        <f>IFERROR(IF(-SUM(H$20:H335)+H$15&lt;0.000001,0,IF($C336&gt;='H-32A-WP06 - Debt Service'!F$24,'H-32A-WP06 - Debt Service'!F$27/12,0)),"-")</f>
        <v>0</v>
      </c>
      <c r="I336" s="269">
        <f>IFERROR(IF(-SUM(I$20:I335)+I$15&lt;0.000001,0,IF($C336&gt;='H-32A-WP06 - Debt Service'!G$24,'H-32A-WP06 - Debt Service'!#REF!/12,0)),"-")</f>
        <v>0</v>
      </c>
      <c r="J336" s="269">
        <f>IFERROR(IF(-SUM(J$20:J335)+J$15&lt;0.000001,0,IF($C336&gt;='H-32A-WP06 - Debt Service'!H$24,'H-32A-WP06 - Debt Service'!H$27/12,0)),"-")</f>
        <v>0</v>
      </c>
      <c r="K336" s="269">
        <f>IFERROR(IF(-SUM(K$20:K335)+K$15&lt;0.000001,0,IF($C336&gt;='H-32A-WP06 - Debt Service'!I$24,'H-32A-WP06 - Debt Service'!I$27/12,0)),"-")</f>
        <v>0</v>
      </c>
      <c r="L336" s="269">
        <f>IFERROR(IF(-SUM(L$20:L335)+L$15&lt;0.000001,0,IF($C336&gt;='H-32A-WP06 - Debt Service'!J$24,'H-32A-WP06 - Debt Service'!J$27/12,0)),"-")</f>
        <v>0</v>
      </c>
      <c r="M336" s="269">
        <f>IFERROR(IF(-SUM(M$20:M335)+M$15&lt;0.000001,0,IF($C336&gt;='H-32A-WP06 - Debt Service'!L$24,'H-32A-WP06 - Debt Service'!L$27/12,0)),"-")</f>
        <v>0</v>
      </c>
      <c r="N336" s="269">
        <v>0</v>
      </c>
      <c r="O336" s="269">
        <v>0</v>
      </c>
      <c r="P336" s="269">
        <v>0</v>
      </c>
      <c r="Q336" s="269">
        <f>IFERROR(IF(-SUM(Q$20:Q335)+Q$15&lt;0.000001,0,IF($C336&gt;='H-32A-WP06 - Debt Service'!#REF!,'H-32A-WP06 - Debt Service'!#REF!/12,0)),"-")</f>
        <v>0</v>
      </c>
      <c r="R336" s="269"/>
      <c r="S336" s="269"/>
      <c r="T336" s="269"/>
      <c r="U336" s="269"/>
      <c r="V336" s="269"/>
      <c r="X336" s="260">
        <f t="shared" si="21"/>
        <v>2049</v>
      </c>
      <c r="Y336" s="281">
        <f t="shared" si="23"/>
        <v>54544</v>
      </c>
      <c r="Z336" s="281"/>
      <c r="AA336" s="269">
        <f>IFERROR(IF(-SUM(AA$20:AA335)+AA$15&lt;0.000001,0,IF($C336&gt;='H-32A-WP06 - Debt Service'!X$24,'H-32A-WP06 - Debt Service'!X$27/12,0)),"-")</f>
        <v>0</v>
      </c>
      <c r="AB336" s="269">
        <f>IFERROR(IF(-SUM(AB$20:AB335)+AB$15&lt;0.000001,0,IF($C336&gt;='H-32A-WP06 - Debt Service'!Y$24,'H-32A-WP06 - Debt Service'!Y$27/12,0)),"-")</f>
        <v>0</v>
      </c>
      <c r="AC336" s="269">
        <f>IFERROR(IF(-SUM(AC$20:AC335)+AC$15&lt;0.000001,0,IF($C336&gt;='H-32A-WP06 - Debt Service'!Z$24,'H-32A-WP06 - Debt Service'!Z$27/12,0)),"-")</f>
        <v>0</v>
      </c>
      <c r="AD336" s="269">
        <f>IFERROR(IF(-SUM(AD$20:AD335)+AD$15&lt;0.000001,0,IF($C336&gt;='H-32A-WP06 - Debt Service'!AA$24,'H-32A-WP06 - Debt Service'!AA$27/12,0)),"-")</f>
        <v>0</v>
      </c>
      <c r="AE336" s="269">
        <f>IFERROR(IF(-SUM(AE$20:AE335)+AE$15&lt;0.000001,0,IF($C336&gt;='H-32A-WP06 - Debt Service'!AB$24,'H-32A-WP06 - Debt Service'!AB$27/12,0)),"-")</f>
        <v>0</v>
      </c>
      <c r="AF336" s="269">
        <f>IFERROR(IF(-SUM(AF$20:AF335)+AF$15&lt;0.000001,0,IF($C336&gt;='H-32A-WP06 - Debt Service'!AC$24,'H-32A-WP06 - Debt Service'!AC$27/12,0)),"-")</f>
        <v>0</v>
      </c>
      <c r="AG336" s="269">
        <f>IFERROR(IF(-SUM(AG$20:AG335)+AG$15&lt;0.000001,0,IF($C336&gt;='H-32A-WP06 - Debt Service'!AD$24,'H-32A-WP06 - Debt Service'!AD$27/12,0)),"-")</f>
        <v>0</v>
      </c>
      <c r="AH336" s="269">
        <f>IFERROR(IF(-SUM(AH$20:AH335)+AH$15&lt;0.000001,0,IF($C336&gt;='H-32A-WP06 - Debt Service'!AE$24,'H-32A-WP06 - Debt Service'!AE$27/12,0)),"-")</f>
        <v>0</v>
      </c>
      <c r="AI336" s="269">
        <f>IFERROR(IF(-SUM(AI$20:AI335)+AI$15&lt;0.000001,0,IF($C336&gt;='H-32A-WP06 - Debt Service'!AF$24,'H-32A-WP06 - Debt Service'!AF$27/12,0)),"-")</f>
        <v>0</v>
      </c>
      <c r="AJ336" s="269">
        <f>IFERROR(IF(-SUM(AJ$20:AJ335)+AJ$15&lt;0.000001,0,IF($C336&gt;='H-32A-WP06 - Debt Service'!AG$24,'H-32A-WP06 - Debt Service'!AG$27/12,0)),"-")</f>
        <v>0</v>
      </c>
    </row>
    <row r="337" spans="2:36" hidden="1">
      <c r="B337" s="260">
        <f t="shared" si="20"/>
        <v>2049</v>
      </c>
      <c r="C337" s="281">
        <f t="shared" si="22"/>
        <v>54575</v>
      </c>
      <c r="D337" s="281"/>
      <c r="E337" s="269">
        <f>IFERROR(IF(-SUM(E$20:E336)+E$15&lt;0.000001,0,IF($C337&gt;='H-32A-WP06 - Debt Service'!C$24,'H-32A-WP06 - Debt Service'!C$27/12,0)),"-")</f>
        <v>0</v>
      </c>
      <c r="F337" s="269">
        <f>IFERROR(IF(-SUM(F$20:F336)+F$15&lt;0.000001,0,IF($C337&gt;='H-32A-WP06 - Debt Service'!D$24,'H-32A-WP06 - Debt Service'!D$27/12,0)),"-")</f>
        <v>0</v>
      </c>
      <c r="G337" s="269">
        <f>IFERROR(IF(-SUM(G$20:G336)+G$15&lt;0.000001,0,IF($C337&gt;='H-32A-WP06 - Debt Service'!E$24,'H-32A-WP06 - Debt Service'!E$27/12,0)),"-")</f>
        <v>0</v>
      </c>
      <c r="H337" s="269">
        <f>IFERROR(IF(-SUM(H$20:H336)+H$15&lt;0.000001,0,IF($C337&gt;='H-32A-WP06 - Debt Service'!F$24,'H-32A-WP06 - Debt Service'!F$27/12,0)),"-")</f>
        <v>0</v>
      </c>
      <c r="I337" s="269">
        <f>IFERROR(IF(-SUM(I$20:I336)+I$15&lt;0.000001,0,IF($C337&gt;='H-32A-WP06 - Debt Service'!G$24,'H-32A-WP06 - Debt Service'!#REF!/12,0)),"-")</f>
        <v>0</v>
      </c>
      <c r="J337" s="269">
        <f>IFERROR(IF(-SUM(J$20:J336)+J$15&lt;0.000001,0,IF($C337&gt;='H-32A-WP06 - Debt Service'!H$24,'H-32A-WP06 - Debt Service'!H$27/12,0)),"-")</f>
        <v>0</v>
      </c>
      <c r="K337" s="269">
        <f>IFERROR(IF(-SUM(K$20:K336)+K$15&lt;0.000001,0,IF($C337&gt;='H-32A-WP06 - Debt Service'!I$24,'H-32A-WP06 - Debt Service'!I$27/12,0)),"-")</f>
        <v>0</v>
      </c>
      <c r="L337" s="269">
        <f>IFERROR(IF(-SUM(L$20:L336)+L$15&lt;0.000001,0,IF($C337&gt;='H-32A-WP06 - Debt Service'!J$24,'H-32A-WP06 - Debt Service'!J$27/12,0)),"-")</f>
        <v>0</v>
      </c>
      <c r="M337" s="269">
        <f>IFERROR(IF(-SUM(M$20:M336)+M$15&lt;0.000001,0,IF($C337&gt;='H-32A-WP06 - Debt Service'!L$24,'H-32A-WP06 - Debt Service'!L$27/12,0)),"-")</f>
        <v>0</v>
      </c>
      <c r="N337" s="269">
        <v>0</v>
      </c>
      <c r="O337" s="269">
        <v>0</v>
      </c>
      <c r="P337" s="269">
        <v>0</v>
      </c>
      <c r="Q337" s="269">
        <f>IFERROR(IF(-SUM(Q$20:Q336)+Q$15&lt;0.000001,0,IF($C337&gt;='H-32A-WP06 - Debt Service'!#REF!,'H-32A-WP06 - Debt Service'!#REF!/12,0)),"-")</f>
        <v>0</v>
      </c>
      <c r="R337" s="269"/>
      <c r="S337" s="269"/>
      <c r="T337" s="269"/>
      <c r="U337" s="269"/>
      <c r="V337" s="269"/>
      <c r="X337" s="260">
        <f t="shared" si="21"/>
        <v>2049</v>
      </c>
      <c r="Y337" s="281">
        <f t="shared" si="23"/>
        <v>54575</v>
      </c>
      <c r="Z337" s="281"/>
      <c r="AA337" s="269">
        <f>IFERROR(IF(-SUM(AA$20:AA336)+AA$15&lt;0.000001,0,IF($C337&gt;='H-32A-WP06 - Debt Service'!X$24,'H-32A-WP06 - Debt Service'!X$27/12,0)),"-")</f>
        <v>0</v>
      </c>
      <c r="AB337" s="269">
        <f>IFERROR(IF(-SUM(AB$20:AB336)+AB$15&lt;0.000001,0,IF($C337&gt;='H-32A-WP06 - Debt Service'!Y$24,'H-32A-WP06 - Debt Service'!Y$27/12,0)),"-")</f>
        <v>0</v>
      </c>
      <c r="AC337" s="269">
        <f>IFERROR(IF(-SUM(AC$20:AC336)+AC$15&lt;0.000001,0,IF($C337&gt;='H-32A-WP06 - Debt Service'!Z$24,'H-32A-WP06 - Debt Service'!Z$27/12,0)),"-")</f>
        <v>0</v>
      </c>
      <c r="AD337" s="269">
        <f>IFERROR(IF(-SUM(AD$20:AD336)+AD$15&lt;0.000001,0,IF($C337&gt;='H-32A-WP06 - Debt Service'!AA$24,'H-32A-WP06 - Debt Service'!AA$27/12,0)),"-")</f>
        <v>0</v>
      </c>
      <c r="AE337" s="269">
        <f>IFERROR(IF(-SUM(AE$20:AE336)+AE$15&lt;0.000001,0,IF($C337&gt;='H-32A-WP06 - Debt Service'!AB$24,'H-32A-WP06 - Debt Service'!AB$27/12,0)),"-")</f>
        <v>0</v>
      </c>
      <c r="AF337" s="269">
        <f>IFERROR(IF(-SUM(AF$20:AF336)+AF$15&lt;0.000001,0,IF($C337&gt;='H-32A-WP06 - Debt Service'!AC$24,'H-32A-WP06 - Debt Service'!AC$27/12,0)),"-")</f>
        <v>0</v>
      </c>
      <c r="AG337" s="269">
        <f>IFERROR(IF(-SUM(AG$20:AG336)+AG$15&lt;0.000001,0,IF($C337&gt;='H-32A-WP06 - Debt Service'!AD$24,'H-32A-WP06 - Debt Service'!AD$27/12,0)),"-")</f>
        <v>0</v>
      </c>
      <c r="AH337" s="269">
        <f>IFERROR(IF(-SUM(AH$20:AH336)+AH$15&lt;0.000001,0,IF($C337&gt;='H-32A-WP06 - Debt Service'!AE$24,'H-32A-WP06 - Debt Service'!AE$27/12,0)),"-")</f>
        <v>0</v>
      </c>
      <c r="AI337" s="269">
        <f>IFERROR(IF(-SUM(AI$20:AI336)+AI$15&lt;0.000001,0,IF($C337&gt;='H-32A-WP06 - Debt Service'!AF$24,'H-32A-WP06 - Debt Service'!AF$27/12,0)),"-")</f>
        <v>0</v>
      </c>
      <c r="AJ337" s="269">
        <f>IFERROR(IF(-SUM(AJ$20:AJ336)+AJ$15&lt;0.000001,0,IF($C337&gt;='H-32A-WP06 - Debt Service'!AG$24,'H-32A-WP06 - Debt Service'!AG$27/12,0)),"-")</f>
        <v>0</v>
      </c>
    </row>
    <row r="338" spans="2:36" hidden="1">
      <c r="B338" s="260">
        <f t="shared" si="20"/>
        <v>2049</v>
      </c>
      <c r="C338" s="281">
        <f t="shared" si="22"/>
        <v>54605</v>
      </c>
      <c r="D338" s="281"/>
      <c r="E338" s="269">
        <f>IFERROR(IF(-SUM(E$20:E337)+E$15&lt;0.000001,0,IF($C338&gt;='H-32A-WP06 - Debt Service'!C$24,'H-32A-WP06 - Debt Service'!C$27/12,0)),"-")</f>
        <v>0</v>
      </c>
      <c r="F338" s="269">
        <f>IFERROR(IF(-SUM(F$20:F337)+F$15&lt;0.000001,0,IF($C338&gt;='H-32A-WP06 - Debt Service'!D$24,'H-32A-WP06 - Debt Service'!D$27/12,0)),"-")</f>
        <v>0</v>
      </c>
      <c r="G338" s="269">
        <f>IFERROR(IF(-SUM(G$20:G337)+G$15&lt;0.000001,0,IF($C338&gt;='H-32A-WP06 - Debt Service'!E$24,'H-32A-WP06 - Debt Service'!E$27/12,0)),"-")</f>
        <v>0</v>
      </c>
      <c r="H338" s="269">
        <f>IFERROR(IF(-SUM(H$20:H337)+H$15&lt;0.000001,0,IF($C338&gt;='H-32A-WP06 - Debt Service'!F$24,'H-32A-WP06 - Debt Service'!F$27/12,0)),"-")</f>
        <v>0</v>
      </c>
      <c r="I338" s="269">
        <f>IFERROR(IF(-SUM(I$20:I337)+I$15&lt;0.000001,0,IF($C338&gt;='H-32A-WP06 - Debt Service'!G$24,'H-32A-WP06 - Debt Service'!#REF!/12,0)),"-")</f>
        <v>0</v>
      </c>
      <c r="J338" s="269">
        <f>IFERROR(IF(-SUM(J$20:J337)+J$15&lt;0.000001,0,IF($C338&gt;='H-32A-WP06 - Debt Service'!H$24,'H-32A-WP06 - Debt Service'!H$27/12,0)),"-")</f>
        <v>0</v>
      </c>
      <c r="K338" s="269">
        <f>IFERROR(IF(-SUM(K$20:K337)+K$15&lt;0.000001,0,IF($C338&gt;='H-32A-WP06 - Debt Service'!I$24,'H-32A-WP06 - Debt Service'!I$27/12,0)),"-")</f>
        <v>0</v>
      </c>
      <c r="L338" s="269">
        <f>IFERROR(IF(-SUM(L$20:L337)+L$15&lt;0.000001,0,IF($C338&gt;='H-32A-WP06 - Debt Service'!J$24,'H-32A-WP06 - Debt Service'!J$27/12,0)),"-")</f>
        <v>0</v>
      </c>
      <c r="M338" s="269">
        <f>IFERROR(IF(-SUM(M$20:M337)+M$15&lt;0.000001,0,IF($C338&gt;='H-32A-WP06 - Debt Service'!L$24,'H-32A-WP06 - Debt Service'!L$27/12,0)),"-")</f>
        <v>0</v>
      </c>
      <c r="N338" s="269">
        <v>0</v>
      </c>
      <c r="O338" s="269">
        <v>0</v>
      </c>
      <c r="P338" s="269">
        <v>0</v>
      </c>
      <c r="Q338" s="269">
        <f>IFERROR(IF(-SUM(Q$20:Q337)+Q$15&lt;0.000001,0,IF($C338&gt;='H-32A-WP06 - Debt Service'!#REF!,'H-32A-WP06 - Debt Service'!#REF!/12,0)),"-")</f>
        <v>0</v>
      </c>
      <c r="R338" s="269"/>
      <c r="S338" s="269"/>
      <c r="T338" s="269"/>
      <c r="U338" s="269"/>
      <c r="V338" s="269"/>
      <c r="X338" s="260">
        <f t="shared" si="21"/>
        <v>2049</v>
      </c>
      <c r="Y338" s="281">
        <f t="shared" si="23"/>
        <v>54605</v>
      </c>
      <c r="Z338" s="281"/>
      <c r="AA338" s="269">
        <f>IFERROR(IF(-SUM(AA$20:AA337)+AA$15&lt;0.000001,0,IF($C338&gt;='H-32A-WP06 - Debt Service'!X$24,'H-32A-WP06 - Debt Service'!X$27/12,0)),"-")</f>
        <v>0</v>
      </c>
      <c r="AB338" s="269">
        <f>IFERROR(IF(-SUM(AB$20:AB337)+AB$15&lt;0.000001,0,IF($C338&gt;='H-32A-WP06 - Debt Service'!Y$24,'H-32A-WP06 - Debt Service'!Y$27/12,0)),"-")</f>
        <v>0</v>
      </c>
      <c r="AC338" s="269">
        <f>IFERROR(IF(-SUM(AC$20:AC337)+AC$15&lt;0.000001,0,IF($C338&gt;='H-32A-WP06 - Debt Service'!Z$24,'H-32A-WP06 - Debt Service'!Z$27/12,0)),"-")</f>
        <v>0</v>
      </c>
      <c r="AD338" s="269">
        <f>IFERROR(IF(-SUM(AD$20:AD337)+AD$15&lt;0.000001,0,IF($C338&gt;='H-32A-WP06 - Debt Service'!AA$24,'H-32A-WP06 - Debt Service'!AA$27/12,0)),"-")</f>
        <v>0</v>
      </c>
      <c r="AE338" s="269">
        <f>IFERROR(IF(-SUM(AE$20:AE337)+AE$15&lt;0.000001,0,IF($C338&gt;='H-32A-WP06 - Debt Service'!AB$24,'H-32A-WP06 - Debt Service'!AB$27/12,0)),"-")</f>
        <v>0</v>
      </c>
      <c r="AF338" s="269">
        <f>IFERROR(IF(-SUM(AF$20:AF337)+AF$15&lt;0.000001,0,IF($C338&gt;='H-32A-WP06 - Debt Service'!AC$24,'H-32A-WP06 - Debt Service'!AC$27/12,0)),"-")</f>
        <v>0</v>
      </c>
      <c r="AG338" s="269">
        <f>IFERROR(IF(-SUM(AG$20:AG337)+AG$15&lt;0.000001,0,IF($C338&gt;='H-32A-WP06 - Debt Service'!AD$24,'H-32A-WP06 - Debt Service'!AD$27/12,0)),"-")</f>
        <v>0</v>
      </c>
      <c r="AH338" s="269">
        <f>IFERROR(IF(-SUM(AH$20:AH337)+AH$15&lt;0.000001,0,IF($C338&gt;='H-32A-WP06 - Debt Service'!AE$24,'H-32A-WP06 - Debt Service'!AE$27/12,0)),"-")</f>
        <v>0</v>
      </c>
      <c r="AI338" s="269">
        <f>IFERROR(IF(-SUM(AI$20:AI337)+AI$15&lt;0.000001,0,IF($C338&gt;='H-32A-WP06 - Debt Service'!AF$24,'H-32A-WP06 - Debt Service'!AF$27/12,0)),"-")</f>
        <v>0</v>
      </c>
      <c r="AJ338" s="269">
        <f>IFERROR(IF(-SUM(AJ$20:AJ337)+AJ$15&lt;0.000001,0,IF($C338&gt;='H-32A-WP06 - Debt Service'!AG$24,'H-32A-WP06 - Debt Service'!AG$27/12,0)),"-")</f>
        <v>0</v>
      </c>
    </row>
    <row r="339" spans="2:36" hidden="1">
      <c r="B339" s="260">
        <f t="shared" si="20"/>
        <v>2049</v>
      </c>
      <c r="C339" s="281">
        <f t="shared" si="22"/>
        <v>54636</v>
      </c>
      <c r="D339" s="281"/>
      <c r="E339" s="269">
        <f>IFERROR(IF(-SUM(E$20:E338)+E$15&lt;0.000001,0,IF($C339&gt;='H-32A-WP06 - Debt Service'!C$24,'H-32A-WP06 - Debt Service'!C$27/12,0)),"-")</f>
        <v>0</v>
      </c>
      <c r="F339" s="269">
        <f>IFERROR(IF(-SUM(F$20:F338)+F$15&lt;0.000001,0,IF($C339&gt;='H-32A-WP06 - Debt Service'!D$24,'H-32A-WP06 - Debt Service'!D$27/12,0)),"-")</f>
        <v>0</v>
      </c>
      <c r="G339" s="269">
        <f>IFERROR(IF(-SUM(G$20:G338)+G$15&lt;0.000001,0,IF($C339&gt;='H-32A-WP06 - Debt Service'!E$24,'H-32A-WP06 - Debt Service'!E$27/12,0)),"-")</f>
        <v>0</v>
      </c>
      <c r="H339" s="269">
        <f>IFERROR(IF(-SUM(H$20:H338)+H$15&lt;0.000001,0,IF($C339&gt;='H-32A-WP06 - Debt Service'!F$24,'H-32A-WP06 - Debt Service'!F$27/12,0)),"-")</f>
        <v>0</v>
      </c>
      <c r="I339" s="269">
        <f>IFERROR(IF(-SUM(I$20:I338)+I$15&lt;0.000001,0,IF($C339&gt;='H-32A-WP06 - Debt Service'!G$24,'H-32A-WP06 - Debt Service'!#REF!/12,0)),"-")</f>
        <v>0</v>
      </c>
      <c r="J339" s="269">
        <f>IFERROR(IF(-SUM(J$20:J338)+J$15&lt;0.000001,0,IF($C339&gt;='H-32A-WP06 - Debt Service'!H$24,'H-32A-WP06 - Debt Service'!H$27/12,0)),"-")</f>
        <v>0</v>
      </c>
      <c r="K339" s="269">
        <f>IFERROR(IF(-SUM(K$20:K338)+K$15&lt;0.000001,0,IF($C339&gt;='H-32A-WP06 - Debt Service'!I$24,'H-32A-WP06 - Debt Service'!I$27/12,0)),"-")</f>
        <v>0</v>
      </c>
      <c r="L339" s="269">
        <f>IFERROR(IF(-SUM(L$20:L338)+L$15&lt;0.000001,0,IF($C339&gt;='H-32A-WP06 - Debt Service'!J$24,'H-32A-WP06 - Debt Service'!J$27/12,0)),"-")</f>
        <v>0</v>
      </c>
      <c r="M339" s="269">
        <f>IFERROR(IF(-SUM(M$20:M338)+M$15&lt;0.000001,0,IF($C339&gt;='H-32A-WP06 - Debt Service'!L$24,'H-32A-WP06 - Debt Service'!L$27/12,0)),"-")</f>
        <v>0</v>
      </c>
      <c r="N339" s="269">
        <v>0</v>
      </c>
      <c r="O339" s="269">
        <v>0</v>
      </c>
      <c r="P339" s="269">
        <v>0</v>
      </c>
      <c r="Q339" s="269">
        <f>IFERROR(IF(-SUM(Q$20:Q338)+Q$15&lt;0.000001,0,IF($C339&gt;='H-32A-WP06 - Debt Service'!#REF!,'H-32A-WP06 - Debt Service'!#REF!/12,0)),"-")</f>
        <v>0</v>
      </c>
      <c r="R339" s="269"/>
      <c r="S339" s="269"/>
      <c r="T339" s="269"/>
      <c r="U339" s="269"/>
      <c r="V339" s="269"/>
      <c r="X339" s="260">
        <f t="shared" si="21"/>
        <v>2049</v>
      </c>
      <c r="Y339" s="281">
        <f t="shared" si="23"/>
        <v>54636</v>
      </c>
      <c r="Z339" s="281"/>
      <c r="AA339" s="269">
        <f>IFERROR(IF(-SUM(AA$20:AA338)+AA$15&lt;0.000001,0,IF($C339&gt;='H-32A-WP06 - Debt Service'!X$24,'H-32A-WP06 - Debt Service'!X$27/12,0)),"-")</f>
        <v>0</v>
      </c>
      <c r="AB339" s="269">
        <f>IFERROR(IF(-SUM(AB$20:AB338)+AB$15&lt;0.000001,0,IF($C339&gt;='H-32A-WP06 - Debt Service'!Y$24,'H-32A-WP06 - Debt Service'!Y$27/12,0)),"-")</f>
        <v>0</v>
      </c>
      <c r="AC339" s="269">
        <f>IFERROR(IF(-SUM(AC$20:AC338)+AC$15&lt;0.000001,0,IF($C339&gt;='H-32A-WP06 - Debt Service'!Z$24,'H-32A-WP06 - Debt Service'!Z$27/12,0)),"-")</f>
        <v>0</v>
      </c>
      <c r="AD339" s="269">
        <f>IFERROR(IF(-SUM(AD$20:AD338)+AD$15&lt;0.000001,0,IF($C339&gt;='H-32A-WP06 - Debt Service'!AA$24,'H-32A-WP06 - Debt Service'!AA$27/12,0)),"-")</f>
        <v>0</v>
      </c>
      <c r="AE339" s="269">
        <f>IFERROR(IF(-SUM(AE$20:AE338)+AE$15&lt;0.000001,0,IF($C339&gt;='H-32A-WP06 - Debt Service'!AB$24,'H-32A-WP06 - Debt Service'!AB$27/12,0)),"-")</f>
        <v>0</v>
      </c>
      <c r="AF339" s="269">
        <f>IFERROR(IF(-SUM(AF$20:AF338)+AF$15&lt;0.000001,0,IF($C339&gt;='H-32A-WP06 - Debt Service'!AC$24,'H-32A-WP06 - Debt Service'!AC$27/12,0)),"-")</f>
        <v>0</v>
      </c>
      <c r="AG339" s="269">
        <f>IFERROR(IF(-SUM(AG$20:AG338)+AG$15&lt;0.000001,0,IF($C339&gt;='H-32A-WP06 - Debt Service'!AD$24,'H-32A-WP06 - Debt Service'!AD$27/12,0)),"-")</f>
        <v>0</v>
      </c>
      <c r="AH339" s="269">
        <f>IFERROR(IF(-SUM(AH$20:AH338)+AH$15&lt;0.000001,0,IF($C339&gt;='H-32A-WP06 - Debt Service'!AE$24,'H-32A-WP06 - Debt Service'!AE$27/12,0)),"-")</f>
        <v>0</v>
      </c>
      <c r="AI339" s="269">
        <f>IFERROR(IF(-SUM(AI$20:AI338)+AI$15&lt;0.000001,0,IF($C339&gt;='H-32A-WP06 - Debt Service'!AF$24,'H-32A-WP06 - Debt Service'!AF$27/12,0)),"-")</f>
        <v>0</v>
      </c>
      <c r="AJ339" s="269">
        <f>IFERROR(IF(-SUM(AJ$20:AJ338)+AJ$15&lt;0.000001,0,IF($C339&gt;='H-32A-WP06 - Debt Service'!AG$24,'H-32A-WP06 - Debt Service'!AG$27/12,0)),"-")</f>
        <v>0</v>
      </c>
    </row>
    <row r="340" spans="2:36" hidden="1">
      <c r="B340" s="260">
        <f t="shared" si="20"/>
        <v>2049</v>
      </c>
      <c r="C340" s="281">
        <f t="shared" si="22"/>
        <v>54667</v>
      </c>
      <c r="D340" s="281"/>
      <c r="E340" s="269">
        <f>IFERROR(IF(-SUM(E$20:E339)+E$15&lt;0.000001,0,IF($C340&gt;='H-32A-WP06 - Debt Service'!C$24,'H-32A-WP06 - Debt Service'!C$27/12,0)),"-")</f>
        <v>0</v>
      </c>
      <c r="F340" s="269">
        <f>IFERROR(IF(-SUM(F$20:F339)+F$15&lt;0.000001,0,IF($C340&gt;='H-32A-WP06 - Debt Service'!D$24,'H-32A-WP06 - Debt Service'!D$27/12,0)),"-")</f>
        <v>0</v>
      </c>
      <c r="G340" s="269">
        <f>IFERROR(IF(-SUM(G$20:G339)+G$15&lt;0.000001,0,IF($C340&gt;='H-32A-WP06 - Debt Service'!E$24,'H-32A-WP06 - Debt Service'!E$27/12,0)),"-")</f>
        <v>0</v>
      </c>
      <c r="H340" s="269">
        <f>IFERROR(IF(-SUM(H$20:H339)+H$15&lt;0.000001,0,IF($C340&gt;='H-32A-WP06 - Debt Service'!F$24,'H-32A-WP06 - Debt Service'!F$27/12,0)),"-")</f>
        <v>0</v>
      </c>
      <c r="I340" s="269">
        <f>IFERROR(IF(-SUM(I$20:I339)+I$15&lt;0.000001,0,IF($C340&gt;='H-32A-WP06 - Debt Service'!G$24,'H-32A-WP06 - Debt Service'!#REF!/12,0)),"-")</f>
        <v>0</v>
      </c>
      <c r="J340" s="269">
        <f>IFERROR(IF(-SUM(J$20:J339)+J$15&lt;0.000001,0,IF($C340&gt;='H-32A-WP06 - Debt Service'!H$24,'H-32A-WP06 - Debt Service'!H$27/12,0)),"-")</f>
        <v>0</v>
      </c>
      <c r="K340" s="269">
        <f>IFERROR(IF(-SUM(K$20:K339)+K$15&lt;0.000001,0,IF($C340&gt;='H-32A-WP06 - Debt Service'!I$24,'H-32A-WP06 - Debt Service'!I$27/12,0)),"-")</f>
        <v>0</v>
      </c>
      <c r="L340" s="269">
        <f>IFERROR(IF(-SUM(L$20:L339)+L$15&lt;0.000001,0,IF($C340&gt;='H-32A-WP06 - Debt Service'!J$24,'H-32A-WP06 - Debt Service'!J$27/12,0)),"-")</f>
        <v>0</v>
      </c>
      <c r="M340" s="269">
        <f>IFERROR(IF(-SUM(M$20:M339)+M$15&lt;0.000001,0,IF($C340&gt;='H-32A-WP06 - Debt Service'!L$24,'H-32A-WP06 - Debt Service'!L$27/12,0)),"-")</f>
        <v>0</v>
      </c>
      <c r="N340" s="269">
        <v>0</v>
      </c>
      <c r="O340" s="269">
        <v>0</v>
      </c>
      <c r="P340" s="269">
        <v>0</v>
      </c>
      <c r="Q340" s="269">
        <f>IFERROR(IF(-SUM(Q$20:Q339)+Q$15&lt;0.000001,0,IF($C340&gt;='H-32A-WP06 - Debt Service'!#REF!,'H-32A-WP06 - Debt Service'!#REF!/12,0)),"-")</f>
        <v>0</v>
      </c>
      <c r="R340" s="269"/>
      <c r="S340" s="269"/>
      <c r="T340" s="269"/>
      <c r="U340" s="269"/>
      <c r="V340" s="269"/>
      <c r="X340" s="260">
        <f t="shared" si="21"/>
        <v>2049</v>
      </c>
      <c r="Y340" s="281">
        <f t="shared" si="23"/>
        <v>54667</v>
      </c>
      <c r="Z340" s="281"/>
      <c r="AA340" s="269">
        <f>IFERROR(IF(-SUM(AA$20:AA339)+AA$15&lt;0.000001,0,IF($C340&gt;='H-32A-WP06 - Debt Service'!X$24,'H-32A-WP06 - Debt Service'!X$27/12,0)),"-")</f>
        <v>0</v>
      </c>
      <c r="AB340" s="269">
        <f>IFERROR(IF(-SUM(AB$20:AB339)+AB$15&lt;0.000001,0,IF($C340&gt;='H-32A-WP06 - Debt Service'!Y$24,'H-32A-WP06 - Debt Service'!Y$27/12,0)),"-")</f>
        <v>0</v>
      </c>
      <c r="AC340" s="269">
        <f>IFERROR(IF(-SUM(AC$20:AC339)+AC$15&lt;0.000001,0,IF($C340&gt;='H-32A-WP06 - Debt Service'!Z$24,'H-32A-WP06 - Debt Service'!Z$27/12,0)),"-")</f>
        <v>0</v>
      </c>
      <c r="AD340" s="269">
        <f>IFERROR(IF(-SUM(AD$20:AD339)+AD$15&lt;0.000001,0,IF($C340&gt;='H-32A-WP06 - Debt Service'!AA$24,'H-32A-WP06 - Debt Service'!AA$27/12,0)),"-")</f>
        <v>0</v>
      </c>
      <c r="AE340" s="269">
        <f>IFERROR(IF(-SUM(AE$20:AE339)+AE$15&lt;0.000001,0,IF($C340&gt;='H-32A-WP06 - Debt Service'!AB$24,'H-32A-WP06 - Debt Service'!AB$27/12,0)),"-")</f>
        <v>0</v>
      </c>
      <c r="AF340" s="269">
        <f>IFERROR(IF(-SUM(AF$20:AF339)+AF$15&lt;0.000001,0,IF($C340&gt;='H-32A-WP06 - Debt Service'!AC$24,'H-32A-WP06 - Debt Service'!AC$27/12,0)),"-")</f>
        <v>0</v>
      </c>
      <c r="AG340" s="269">
        <f>IFERROR(IF(-SUM(AG$20:AG339)+AG$15&lt;0.000001,0,IF($C340&gt;='H-32A-WP06 - Debt Service'!AD$24,'H-32A-WP06 - Debt Service'!AD$27/12,0)),"-")</f>
        <v>0</v>
      </c>
      <c r="AH340" s="269">
        <f>IFERROR(IF(-SUM(AH$20:AH339)+AH$15&lt;0.000001,0,IF($C340&gt;='H-32A-WP06 - Debt Service'!AE$24,'H-32A-WP06 - Debt Service'!AE$27/12,0)),"-")</f>
        <v>0</v>
      </c>
      <c r="AI340" s="269">
        <f>IFERROR(IF(-SUM(AI$20:AI339)+AI$15&lt;0.000001,0,IF($C340&gt;='H-32A-WP06 - Debt Service'!AF$24,'H-32A-WP06 - Debt Service'!AF$27/12,0)),"-")</f>
        <v>0</v>
      </c>
      <c r="AJ340" s="269">
        <f>IFERROR(IF(-SUM(AJ$20:AJ339)+AJ$15&lt;0.000001,0,IF($C340&gt;='H-32A-WP06 - Debt Service'!AG$24,'H-32A-WP06 - Debt Service'!AG$27/12,0)),"-")</f>
        <v>0</v>
      </c>
    </row>
    <row r="341" spans="2:36" hidden="1">
      <c r="B341" s="260">
        <f t="shared" si="20"/>
        <v>2049</v>
      </c>
      <c r="C341" s="281">
        <f t="shared" si="22"/>
        <v>54697</v>
      </c>
      <c r="D341" s="281"/>
      <c r="E341" s="269">
        <f>IFERROR(IF(-SUM(E$20:E340)+E$15&lt;0.000001,0,IF($C341&gt;='H-32A-WP06 - Debt Service'!C$24,'H-32A-WP06 - Debt Service'!C$27/12,0)),"-")</f>
        <v>0</v>
      </c>
      <c r="F341" s="269">
        <f>IFERROR(IF(-SUM(F$20:F340)+F$15&lt;0.000001,0,IF($C341&gt;='H-32A-WP06 - Debt Service'!D$24,'H-32A-WP06 - Debt Service'!D$27/12,0)),"-")</f>
        <v>0</v>
      </c>
      <c r="G341" s="269">
        <f>IFERROR(IF(-SUM(G$20:G340)+G$15&lt;0.000001,0,IF($C341&gt;='H-32A-WP06 - Debt Service'!E$24,'H-32A-WP06 - Debt Service'!E$27/12,0)),"-")</f>
        <v>0</v>
      </c>
      <c r="H341" s="269">
        <f>IFERROR(IF(-SUM(H$20:H340)+H$15&lt;0.000001,0,IF($C341&gt;='H-32A-WP06 - Debt Service'!F$24,'H-32A-WP06 - Debt Service'!F$27/12,0)),"-")</f>
        <v>0</v>
      </c>
      <c r="I341" s="269">
        <f>IFERROR(IF(-SUM(I$20:I340)+I$15&lt;0.000001,0,IF($C341&gt;='H-32A-WP06 - Debt Service'!G$24,'H-32A-WP06 - Debt Service'!#REF!/12,0)),"-")</f>
        <v>0</v>
      </c>
      <c r="J341" s="269">
        <f>IFERROR(IF(-SUM(J$20:J340)+J$15&lt;0.000001,0,IF($C341&gt;='H-32A-WP06 - Debt Service'!H$24,'H-32A-WP06 - Debt Service'!H$27/12,0)),"-")</f>
        <v>0</v>
      </c>
      <c r="K341" s="269">
        <f>IFERROR(IF(-SUM(K$20:K340)+K$15&lt;0.000001,0,IF($C341&gt;='H-32A-WP06 - Debt Service'!I$24,'H-32A-WP06 - Debt Service'!I$27/12,0)),"-")</f>
        <v>0</v>
      </c>
      <c r="L341" s="269">
        <f>IFERROR(IF(-SUM(L$20:L340)+L$15&lt;0.000001,0,IF($C341&gt;='H-32A-WP06 - Debt Service'!J$24,'H-32A-WP06 - Debt Service'!J$27/12,0)),"-")</f>
        <v>0</v>
      </c>
      <c r="M341" s="269">
        <f>IFERROR(IF(-SUM(M$20:M340)+M$15&lt;0.000001,0,IF($C341&gt;='H-32A-WP06 - Debt Service'!L$24,'H-32A-WP06 - Debt Service'!L$27/12,0)),"-")</f>
        <v>0</v>
      </c>
      <c r="N341" s="269">
        <v>0</v>
      </c>
      <c r="O341" s="269">
        <v>0</v>
      </c>
      <c r="P341" s="269">
        <v>0</v>
      </c>
      <c r="Q341" s="269">
        <f>IFERROR(IF(-SUM(Q$20:Q340)+Q$15&lt;0.000001,0,IF($C341&gt;='H-32A-WP06 - Debt Service'!#REF!,'H-32A-WP06 - Debt Service'!#REF!/12,0)),"-")</f>
        <v>0</v>
      </c>
      <c r="R341" s="269"/>
      <c r="S341" s="269"/>
      <c r="T341" s="269"/>
      <c r="U341" s="269"/>
      <c r="V341" s="269"/>
      <c r="X341" s="260">
        <f t="shared" si="21"/>
        <v>2049</v>
      </c>
      <c r="Y341" s="281">
        <f t="shared" si="23"/>
        <v>54697</v>
      </c>
      <c r="Z341" s="281"/>
      <c r="AA341" s="269">
        <f>IFERROR(IF(-SUM(AA$20:AA340)+AA$15&lt;0.000001,0,IF($C341&gt;='H-32A-WP06 - Debt Service'!X$24,'H-32A-WP06 - Debt Service'!X$27/12,0)),"-")</f>
        <v>0</v>
      </c>
      <c r="AB341" s="269">
        <f>IFERROR(IF(-SUM(AB$20:AB340)+AB$15&lt;0.000001,0,IF($C341&gt;='H-32A-WP06 - Debt Service'!Y$24,'H-32A-WP06 - Debt Service'!Y$27/12,0)),"-")</f>
        <v>0</v>
      </c>
      <c r="AC341" s="269">
        <f>IFERROR(IF(-SUM(AC$20:AC340)+AC$15&lt;0.000001,0,IF($C341&gt;='H-32A-WP06 - Debt Service'!Z$24,'H-32A-WP06 - Debt Service'!Z$27/12,0)),"-")</f>
        <v>0</v>
      </c>
      <c r="AD341" s="269">
        <f>IFERROR(IF(-SUM(AD$20:AD340)+AD$15&lt;0.000001,0,IF($C341&gt;='H-32A-WP06 - Debt Service'!AA$24,'H-32A-WP06 - Debt Service'!AA$27/12,0)),"-")</f>
        <v>0</v>
      </c>
      <c r="AE341" s="269">
        <f>IFERROR(IF(-SUM(AE$20:AE340)+AE$15&lt;0.000001,0,IF($C341&gt;='H-32A-WP06 - Debt Service'!AB$24,'H-32A-WP06 - Debt Service'!AB$27/12,0)),"-")</f>
        <v>0</v>
      </c>
      <c r="AF341" s="269">
        <f>IFERROR(IF(-SUM(AF$20:AF340)+AF$15&lt;0.000001,0,IF($C341&gt;='H-32A-WP06 - Debt Service'!AC$24,'H-32A-WP06 - Debt Service'!AC$27/12,0)),"-")</f>
        <v>0</v>
      </c>
      <c r="AG341" s="269">
        <f>IFERROR(IF(-SUM(AG$20:AG340)+AG$15&lt;0.000001,0,IF($C341&gt;='H-32A-WP06 - Debt Service'!AD$24,'H-32A-WP06 - Debt Service'!AD$27/12,0)),"-")</f>
        <v>0</v>
      </c>
      <c r="AH341" s="269">
        <f>IFERROR(IF(-SUM(AH$20:AH340)+AH$15&lt;0.000001,0,IF($C341&gt;='H-32A-WP06 - Debt Service'!AE$24,'H-32A-WP06 - Debt Service'!AE$27/12,0)),"-")</f>
        <v>0</v>
      </c>
      <c r="AI341" s="269">
        <f>IFERROR(IF(-SUM(AI$20:AI340)+AI$15&lt;0.000001,0,IF($C341&gt;='H-32A-WP06 - Debt Service'!AF$24,'H-32A-WP06 - Debt Service'!AF$27/12,0)),"-")</f>
        <v>0</v>
      </c>
      <c r="AJ341" s="269">
        <f>IFERROR(IF(-SUM(AJ$20:AJ340)+AJ$15&lt;0.000001,0,IF($C341&gt;='H-32A-WP06 - Debt Service'!AG$24,'H-32A-WP06 - Debt Service'!AG$27/12,0)),"-")</f>
        <v>0</v>
      </c>
    </row>
    <row r="342" spans="2:36" hidden="1">
      <c r="B342" s="260">
        <f t="shared" si="20"/>
        <v>2049</v>
      </c>
      <c r="C342" s="281">
        <f t="shared" si="22"/>
        <v>54728</v>
      </c>
      <c r="D342" s="281"/>
      <c r="E342" s="269">
        <f>IFERROR(IF(-SUM(E$20:E341)+E$15&lt;0.000001,0,IF($C342&gt;='H-32A-WP06 - Debt Service'!C$24,'H-32A-WP06 - Debt Service'!C$27/12,0)),"-")</f>
        <v>0</v>
      </c>
      <c r="F342" s="269">
        <f>IFERROR(IF(-SUM(F$20:F341)+F$15&lt;0.000001,0,IF($C342&gt;='H-32A-WP06 - Debt Service'!D$24,'H-32A-WP06 - Debt Service'!D$27/12,0)),"-")</f>
        <v>0</v>
      </c>
      <c r="G342" s="269">
        <f>IFERROR(IF(-SUM(G$20:G341)+G$15&lt;0.000001,0,IF($C342&gt;='H-32A-WP06 - Debt Service'!E$24,'H-32A-WP06 - Debt Service'!E$27/12,0)),"-")</f>
        <v>0</v>
      </c>
      <c r="H342" s="269">
        <f>IFERROR(IF(-SUM(H$20:H341)+H$15&lt;0.000001,0,IF($C342&gt;='H-32A-WP06 - Debt Service'!F$24,'H-32A-WP06 - Debt Service'!F$27/12,0)),"-")</f>
        <v>0</v>
      </c>
      <c r="I342" s="269">
        <f>IFERROR(IF(-SUM(I$20:I341)+I$15&lt;0.000001,0,IF($C342&gt;='H-32A-WP06 - Debt Service'!G$24,'H-32A-WP06 - Debt Service'!#REF!/12,0)),"-")</f>
        <v>0</v>
      </c>
      <c r="J342" s="269">
        <f>IFERROR(IF(-SUM(J$20:J341)+J$15&lt;0.000001,0,IF($C342&gt;='H-32A-WP06 - Debt Service'!H$24,'H-32A-WP06 - Debt Service'!H$27/12,0)),"-")</f>
        <v>0</v>
      </c>
      <c r="K342" s="269">
        <f>IFERROR(IF(-SUM(K$20:K341)+K$15&lt;0.000001,0,IF($C342&gt;='H-32A-WP06 - Debt Service'!I$24,'H-32A-WP06 - Debt Service'!I$27/12,0)),"-")</f>
        <v>0</v>
      </c>
      <c r="L342" s="269">
        <f>IFERROR(IF(-SUM(L$20:L341)+L$15&lt;0.000001,0,IF($C342&gt;='H-32A-WP06 - Debt Service'!J$24,'H-32A-WP06 - Debt Service'!J$27/12,0)),"-")</f>
        <v>0</v>
      </c>
      <c r="M342" s="269">
        <f>IFERROR(IF(-SUM(M$20:M341)+M$15&lt;0.000001,0,IF($C342&gt;='H-32A-WP06 - Debt Service'!L$24,'H-32A-WP06 - Debt Service'!L$27/12,0)),"-")</f>
        <v>0</v>
      </c>
      <c r="N342" s="269">
        <v>0</v>
      </c>
      <c r="O342" s="269">
        <v>0</v>
      </c>
      <c r="P342" s="269">
        <v>0</v>
      </c>
      <c r="Q342" s="269">
        <f>IFERROR(IF(-SUM(Q$20:Q341)+Q$15&lt;0.000001,0,IF($C342&gt;='H-32A-WP06 - Debt Service'!#REF!,'H-32A-WP06 - Debt Service'!#REF!/12,0)),"-")</f>
        <v>0</v>
      </c>
      <c r="R342" s="269"/>
      <c r="S342" s="269"/>
      <c r="T342" s="269"/>
      <c r="U342" s="269"/>
      <c r="V342" s="269"/>
      <c r="X342" s="260">
        <f t="shared" si="21"/>
        <v>2049</v>
      </c>
      <c r="Y342" s="281">
        <f t="shared" si="23"/>
        <v>54728</v>
      </c>
      <c r="Z342" s="281"/>
      <c r="AA342" s="269">
        <f>IFERROR(IF(-SUM(AA$20:AA341)+AA$15&lt;0.000001,0,IF($C342&gt;='H-32A-WP06 - Debt Service'!X$24,'H-32A-WP06 - Debt Service'!X$27/12,0)),"-")</f>
        <v>0</v>
      </c>
      <c r="AB342" s="269">
        <f>IFERROR(IF(-SUM(AB$20:AB341)+AB$15&lt;0.000001,0,IF($C342&gt;='H-32A-WP06 - Debt Service'!Y$24,'H-32A-WP06 - Debt Service'!Y$27/12,0)),"-")</f>
        <v>0</v>
      </c>
      <c r="AC342" s="269">
        <f>IFERROR(IF(-SUM(AC$20:AC341)+AC$15&lt;0.000001,0,IF($C342&gt;='H-32A-WP06 - Debt Service'!Z$24,'H-32A-WP06 - Debt Service'!Z$27/12,0)),"-")</f>
        <v>0</v>
      </c>
      <c r="AD342" s="269">
        <f>IFERROR(IF(-SUM(AD$20:AD341)+AD$15&lt;0.000001,0,IF($C342&gt;='H-32A-WP06 - Debt Service'!AA$24,'H-32A-WP06 - Debt Service'!AA$27/12,0)),"-")</f>
        <v>0</v>
      </c>
      <c r="AE342" s="269">
        <f>IFERROR(IF(-SUM(AE$20:AE341)+AE$15&lt;0.000001,0,IF($C342&gt;='H-32A-WP06 - Debt Service'!AB$24,'H-32A-WP06 - Debt Service'!AB$27/12,0)),"-")</f>
        <v>0</v>
      </c>
      <c r="AF342" s="269">
        <f>IFERROR(IF(-SUM(AF$20:AF341)+AF$15&lt;0.000001,0,IF($C342&gt;='H-32A-WP06 - Debt Service'!AC$24,'H-32A-WP06 - Debt Service'!AC$27/12,0)),"-")</f>
        <v>0</v>
      </c>
      <c r="AG342" s="269">
        <f>IFERROR(IF(-SUM(AG$20:AG341)+AG$15&lt;0.000001,0,IF($C342&gt;='H-32A-WP06 - Debt Service'!AD$24,'H-32A-WP06 - Debt Service'!AD$27/12,0)),"-")</f>
        <v>0</v>
      </c>
      <c r="AH342" s="269">
        <f>IFERROR(IF(-SUM(AH$20:AH341)+AH$15&lt;0.000001,0,IF($C342&gt;='H-32A-WP06 - Debt Service'!AE$24,'H-32A-WP06 - Debt Service'!AE$27/12,0)),"-")</f>
        <v>0</v>
      </c>
      <c r="AI342" s="269">
        <f>IFERROR(IF(-SUM(AI$20:AI341)+AI$15&lt;0.000001,0,IF($C342&gt;='H-32A-WP06 - Debt Service'!AF$24,'H-32A-WP06 - Debt Service'!AF$27/12,0)),"-")</f>
        <v>0</v>
      </c>
      <c r="AJ342" s="269">
        <f>IFERROR(IF(-SUM(AJ$20:AJ341)+AJ$15&lt;0.000001,0,IF($C342&gt;='H-32A-WP06 - Debt Service'!AG$24,'H-32A-WP06 - Debt Service'!AG$27/12,0)),"-")</f>
        <v>0</v>
      </c>
    </row>
    <row r="343" spans="2:36" hidden="1">
      <c r="B343" s="260">
        <f t="shared" si="20"/>
        <v>2049</v>
      </c>
      <c r="C343" s="281">
        <f t="shared" si="22"/>
        <v>54758</v>
      </c>
      <c r="D343" s="281"/>
      <c r="E343" s="269">
        <f>IFERROR(IF(-SUM(E$20:E342)+E$15&lt;0.000001,0,IF($C343&gt;='H-32A-WP06 - Debt Service'!C$24,'H-32A-WP06 - Debt Service'!C$27/12,0)),"-")</f>
        <v>0</v>
      </c>
      <c r="F343" s="269">
        <f>IFERROR(IF(-SUM(F$20:F342)+F$15&lt;0.000001,0,IF($C343&gt;='H-32A-WP06 - Debt Service'!D$24,'H-32A-WP06 - Debt Service'!D$27/12,0)),"-")</f>
        <v>0</v>
      </c>
      <c r="G343" s="269">
        <f>IFERROR(IF(-SUM(G$20:G342)+G$15&lt;0.000001,0,IF($C343&gt;='H-32A-WP06 - Debt Service'!E$24,'H-32A-WP06 - Debt Service'!E$27/12,0)),"-")</f>
        <v>0</v>
      </c>
      <c r="H343" s="269">
        <f>IFERROR(IF(-SUM(H$20:H342)+H$15&lt;0.000001,0,IF($C343&gt;='H-32A-WP06 - Debt Service'!F$24,'H-32A-WP06 - Debt Service'!F$27/12,0)),"-")</f>
        <v>0</v>
      </c>
      <c r="I343" s="269">
        <f>IFERROR(IF(-SUM(I$20:I342)+I$15&lt;0.000001,0,IF($C343&gt;='H-32A-WP06 - Debt Service'!G$24,'H-32A-WP06 - Debt Service'!#REF!/12,0)),"-")</f>
        <v>0</v>
      </c>
      <c r="J343" s="269">
        <f>IFERROR(IF(-SUM(J$20:J342)+J$15&lt;0.000001,0,IF($C343&gt;='H-32A-WP06 - Debt Service'!H$24,'H-32A-WP06 - Debt Service'!H$27/12,0)),"-")</f>
        <v>0</v>
      </c>
      <c r="K343" s="269">
        <f>IFERROR(IF(-SUM(K$20:K342)+K$15&lt;0.000001,0,IF($C343&gt;='H-32A-WP06 - Debt Service'!I$24,'H-32A-WP06 - Debt Service'!I$27/12,0)),"-")</f>
        <v>0</v>
      </c>
      <c r="L343" s="269">
        <f>IFERROR(IF(-SUM(L$20:L342)+L$15&lt;0.000001,0,IF($C343&gt;='H-32A-WP06 - Debt Service'!J$24,'H-32A-WP06 - Debt Service'!J$27/12,0)),"-")</f>
        <v>0</v>
      </c>
      <c r="M343" s="269">
        <f>IFERROR(IF(-SUM(M$20:M342)+M$15&lt;0.000001,0,IF($C343&gt;='H-32A-WP06 - Debt Service'!L$24,'H-32A-WP06 - Debt Service'!L$27/12,0)),"-")</f>
        <v>0</v>
      </c>
      <c r="N343" s="269">
        <v>0</v>
      </c>
      <c r="O343" s="269">
        <v>0</v>
      </c>
      <c r="P343" s="269">
        <v>0</v>
      </c>
      <c r="Q343" s="269">
        <f>IFERROR(IF(-SUM(Q$20:Q342)+Q$15&lt;0.000001,0,IF($C343&gt;='H-32A-WP06 - Debt Service'!#REF!,'H-32A-WP06 - Debt Service'!#REF!/12,0)),"-")</f>
        <v>0</v>
      </c>
      <c r="R343" s="269"/>
      <c r="S343" s="269"/>
      <c r="T343" s="269"/>
      <c r="U343" s="269"/>
      <c r="V343" s="269"/>
      <c r="X343" s="260">
        <f t="shared" si="21"/>
        <v>2049</v>
      </c>
      <c r="Y343" s="281">
        <f t="shared" si="23"/>
        <v>54758</v>
      </c>
      <c r="Z343" s="281"/>
      <c r="AA343" s="269">
        <f>IFERROR(IF(-SUM(AA$20:AA342)+AA$15&lt;0.000001,0,IF($C343&gt;='H-32A-WP06 - Debt Service'!X$24,'H-32A-WP06 - Debt Service'!X$27/12,0)),"-")</f>
        <v>0</v>
      </c>
      <c r="AB343" s="269">
        <f>IFERROR(IF(-SUM(AB$20:AB342)+AB$15&lt;0.000001,0,IF($C343&gt;='H-32A-WP06 - Debt Service'!Y$24,'H-32A-WP06 - Debt Service'!Y$27/12,0)),"-")</f>
        <v>0</v>
      </c>
      <c r="AC343" s="269">
        <f>IFERROR(IF(-SUM(AC$20:AC342)+AC$15&lt;0.000001,0,IF($C343&gt;='H-32A-WP06 - Debt Service'!Z$24,'H-32A-WP06 - Debt Service'!Z$27/12,0)),"-")</f>
        <v>0</v>
      </c>
      <c r="AD343" s="269">
        <f>IFERROR(IF(-SUM(AD$20:AD342)+AD$15&lt;0.000001,0,IF($C343&gt;='H-32A-WP06 - Debt Service'!AA$24,'H-32A-WP06 - Debt Service'!AA$27/12,0)),"-")</f>
        <v>0</v>
      </c>
      <c r="AE343" s="269">
        <f>IFERROR(IF(-SUM(AE$20:AE342)+AE$15&lt;0.000001,0,IF($C343&gt;='H-32A-WP06 - Debt Service'!AB$24,'H-32A-WP06 - Debt Service'!AB$27/12,0)),"-")</f>
        <v>0</v>
      </c>
      <c r="AF343" s="269">
        <f>IFERROR(IF(-SUM(AF$20:AF342)+AF$15&lt;0.000001,0,IF($C343&gt;='H-32A-WP06 - Debt Service'!AC$24,'H-32A-WP06 - Debt Service'!AC$27/12,0)),"-")</f>
        <v>0</v>
      </c>
      <c r="AG343" s="269">
        <f>IFERROR(IF(-SUM(AG$20:AG342)+AG$15&lt;0.000001,0,IF($C343&gt;='H-32A-WP06 - Debt Service'!AD$24,'H-32A-WP06 - Debt Service'!AD$27/12,0)),"-")</f>
        <v>0</v>
      </c>
      <c r="AH343" s="269">
        <f>IFERROR(IF(-SUM(AH$20:AH342)+AH$15&lt;0.000001,0,IF($C343&gt;='H-32A-WP06 - Debt Service'!AE$24,'H-32A-WP06 - Debt Service'!AE$27/12,0)),"-")</f>
        <v>0</v>
      </c>
      <c r="AI343" s="269">
        <f>IFERROR(IF(-SUM(AI$20:AI342)+AI$15&lt;0.000001,0,IF($C343&gt;='H-32A-WP06 - Debt Service'!AF$24,'H-32A-WP06 - Debt Service'!AF$27/12,0)),"-")</f>
        <v>0</v>
      </c>
      <c r="AJ343" s="269">
        <f>IFERROR(IF(-SUM(AJ$20:AJ342)+AJ$15&lt;0.000001,0,IF($C343&gt;='H-32A-WP06 - Debt Service'!AG$24,'H-32A-WP06 - Debt Service'!AG$27/12,0)),"-")</f>
        <v>0</v>
      </c>
    </row>
    <row r="344" spans="2:36" hidden="1">
      <c r="B344" s="260">
        <f t="shared" si="20"/>
        <v>2050</v>
      </c>
      <c r="C344" s="281">
        <f t="shared" si="22"/>
        <v>54789</v>
      </c>
      <c r="D344" s="281"/>
      <c r="E344" s="269">
        <f>IFERROR(IF(-SUM(E$20:E343)+E$15&lt;0.000001,0,IF($C344&gt;='H-32A-WP06 - Debt Service'!C$24,'H-32A-WP06 - Debt Service'!C$27/12,0)),"-")</f>
        <v>0</v>
      </c>
      <c r="F344" s="269">
        <f>IFERROR(IF(-SUM(F$20:F343)+F$15&lt;0.000001,0,IF($C344&gt;='H-32A-WP06 - Debt Service'!D$24,'H-32A-WP06 - Debt Service'!D$27/12,0)),"-")</f>
        <v>0</v>
      </c>
      <c r="G344" s="269">
        <f>IFERROR(IF(-SUM(G$20:G343)+G$15&lt;0.000001,0,IF($C344&gt;='H-32A-WP06 - Debt Service'!E$24,'H-32A-WP06 - Debt Service'!E$27/12,0)),"-")</f>
        <v>0</v>
      </c>
      <c r="H344" s="269">
        <f>IFERROR(IF(-SUM(H$20:H343)+H$15&lt;0.000001,0,IF($C344&gt;='H-32A-WP06 - Debt Service'!F$24,'H-32A-WP06 - Debt Service'!F$27/12,0)),"-")</f>
        <v>0</v>
      </c>
      <c r="I344" s="269">
        <f>IFERROR(IF(-SUM(I$20:I343)+I$15&lt;0.000001,0,IF($C344&gt;='H-32A-WP06 - Debt Service'!G$24,'H-32A-WP06 - Debt Service'!#REF!/12,0)),"-")</f>
        <v>0</v>
      </c>
      <c r="J344" s="269">
        <f>IFERROR(IF(-SUM(J$20:J343)+J$15&lt;0.000001,0,IF($C344&gt;='H-32A-WP06 - Debt Service'!H$24,'H-32A-WP06 - Debt Service'!H$27/12,0)),"-")</f>
        <v>0</v>
      </c>
      <c r="K344" s="269">
        <f>IFERROR(IF(-SUM(K$20:K343)+K$15&lt;0.000001,0,IF($C344&gt;='H-32A-WP06 - Debt Service'!I$24,'H-32A-WP06 - Debt Service'!I$27/12,0)),"-")</f>
        <v>0</v>
      </c>
      <c r="L344" s="269">
        <f>IFERROR(IF(-SUM(L$20:L343)+L$15&lt;0.000001,0,IF($C344&gt;='H-32A-WP06 - Debt Service'!J$24,'H-32A-WP06 - Debt Service'!J$27/12,0)),"-")</f>
        <v>0</v>
      </c>
      <c r="M344" s="269">
        <f>IFERROR(IF(-SUM(M$20:M343)+M$15&lt;0.000001,0,IF($C344&gt;='H-32A-WP06 - Debt Service'!L$24,'H-32A-WP06 - Debt Service'!L$27/12,0)),"-")</f>
        <v>0</v>
      </c>
      <c r="N344" s="269">
        <v>0</v>
      </c>
      <c r="O344" s="269">
        <v>0</v>
      </c>
      <c r="P344" s="269">
        <v>0</v>
      </c>
      <c r="Q344" s="269">
        <f>IFERROR(IF(-SUM(Q$20:Q343)+Q$15&lt;0.000001,0,IF($C344&gt;='H-32A-WP06 - Debt Service'!#REF!,'H-32A-WP06 - Debt Service'!#REF!/12,0)),"-")</f>
        <v>0</v>
      </c>
      <c r="R344" s="269"/>
      <c r="S344" s="269"/>
      <c r="T344" s="269"/>
      <c r="U344" s="269"/>
      <c r="V344" s="269"/>
      <c r="X344" s="260">
        <f t="shared" si="21"/>
        <v>2050</v>
      </c>
      <c r="Y344" s="281">
        <f t="shared" si="23"/>
        <v>54789</v>
      </c>
      <c r="Z344" s="281"/>
      <c r="AA344" s="269">
        <f>IFERROR(IF(-SUM(AA$20:AA343)+AA$15&lt;0.000001,0,IF($C344&gt;='H-32A-WP06 - Debt Service'!X$24,'H-32A-WP06 - Debt Service'!X$27/12,0)),"-")</f>
        <v>0</v>
      </c>
      <c r="AB344" s="269">
        <f>IFERROR(IF(-SUM(AB$20:AB343)+AB$15&lt;0.000001,0,IF($C344&gt;='H-32A-WP06 - Debt Service'!Y$24,'H-32A-WP06 - Debt Service'!Y$27/12,0)),"-")</f>
        <v>0</v>
      </c>
      <c r="AC344" s="269">
        <f>IFERROR(IF(-SUM(AC$20:AC343)+AC$15&lt;0.000001,0,IF($C344&gt;='H-32A-WP06 - Debt Service'!Z$24,'H-32A-WP06 - Debt Service'!Z$27/12,0)),"-")</f>
        <v>0</v>
      </c>
      <c r="AD344" s="269">
        <f>IFERROR(IF(-SUM(AD$20:AD343)+AD$15&lt;0.000001,0,IF($C344&gt;='H-32A-WP06 - Debt Service'!AA$24,'H-32A-WP06 - Debt Service'!AA$27/12,0)),"-")</f>
        <v>0</v>
      </c>
      <c r="AE344" s="269">
        <f>IFERROR(IF(-SUM(AE$20:AE343)+AE$15&lt;0.000001,0,IF($C344&gt;='H-32A-WP06 - Debt Service'!AB$24,'H-32A-WP06 - Debt Service'!AB$27/12,0)),"-")</f>
        <v>0</v>
      </c>
      <c r="AF344" s="269">
        <f>IFERROR(IF(-SUM(AF$20:AF343)+AF$15&lt;0.000001,0,IF($C344&gt;='H-32A-WP06 - Debt Service'!AC$24,'H-32A-WP06 - Debt Service'!AC$27/12,0)),"-")</f>
        <v>0</v>
      </c>
      <c r="AG344" s="269">
        <f>IFERROR(IF(-SUM(AG$20:AG343)+AG$15&lt;0.000001,0,IF($C344&gt;='H-32A-WP06 - Debt Service'!AD$24,'H-32A-WP06 - Debt Service'!AD$27/12,0)),"-")</f>
        <v>0</v>
      </c>
      <c r="AH344" s="269">
        <f>IFERROR(IF(-SUM(AH$20:AH343)+AH$15&lt;0.000001,0,IF($C344&gt;='H-32A-WP06 - Debt Service'!AE$24,'H-32A-WP06 - Debt Service'!AE$27/12,0)),"-")</f>
        <v>0</v>
      </c>
      <c r="AI344" s="269">
        <f>IFERROR(IF(-SUM(AI$20:AI343)+AI$15&lt;0.000001,0,IF($C344&gt;='H-32A-WP06 - Debt Service'!AF$24,'H-32A-WP06 - Debt Service'!AF$27/12,0)),"-")</f>
        <v>0</v>
      </c>
      <c r="AJ344" s="269">
        <f>IFERROR(IF(-SUM(AJ$20:AJ343)+AJ$15&lt;0.000001,0,IF($C344&gt;='H-32A-WP06 - Debt Service'!AG$24,'H-32A-WP06 - Debt Service'!AG$27/12,0)),"-")</f>
        <v>0</v>
      </c>
    </row>
    <row r="345" spans="2:36" hidden="1">
      <c r="B345" s="260">
        <f t="shared" si="20"/>
        <v>2050</v>
      </c>
      <c r="C345" s="281">
        <f t="shared" si="22"/>
        <v>54820</v>
      </c>
      <c r="D345" s="281"/>
      <c r="E345" s="269">
        <f>IFERROR(IF(-SUM(E$20:E344)+E$15&lt;0.000001,0,IF($C345&gt;='H-32A-WP06 - Debt Service'!C$24,'H-32A-WP06 - Debt Service'!C$27/12,0)),"-")</f>
        <v>0</v>
      </c>
      <c r="F345" s="269">
        <f>IFERROR(IF(-SUM(F$20:F344)+F$15&lt;0.000001,0,IF($C345&gt;='H-32A-WP06 - Debt Service'!D$24,'H-32A-WP06 - Debt Service'!D$27/12,0)),"-")</f>
        <v>0</v>
      </c>
      <c r="G345" s="269">
        <f>IFERROR(IF(-SUM(G$20:G344)+G$15&lt;0.000001,0,IF($C345&gt;='H-32A-WP06 - Debt Service'!E$24,'H-32A-WP06 - Debt Service'!E$27/12,0)),"-")</f>
        <v>0</v>
      </c>
      <c r="H345" s="269">
        <f>IFERROR(IF(-SUM(H$20:H344)+H$15&lt;0.000001,0,IF($C345&gt;='H-32A-WP06 - Debt Service'!F$24,'H-32A-WP06 - Debt Service'!F$27/12,0)),"-")</f>
        <v>0</v>
      </c>
      <c r="I345" s="269">
        <f>IFERROR(IF(-SUM(I$20:I344)+I$15&lt;0.000001,0,IF($C345&gt;='H-32A-WP06 - Debt Service'!G$24,'H-32A-WP06 - Debt Service'!#REF!/12,0)),"-")</f>
        <v>0</v>
      </c>
      <c r="J345" s="269">
        <f>IFERROR(IF(-SUM(J$20:J344)+J$15&lt;0.000001,0,IF($C345&gt;='H-32A-WP06 - Debt Service'!H$24,'H-32A-WP06 - Debt Service'!H$27/12,0)),"-")</f>
        <v>0</v>
      </c>
      <c r="K345" s="269">
        <f>IFERROR(IF(-SUM(K$20:K344)+K$15&lt;0.000001,0,IF($C345&gt;='H-32A-WP06 - Debt Service'!I$24,'H-32A-WP06 - Debt Service'!I$27/12,0)),"-")</f>
        <v>0</v>
      </c>
      <c r="L345" s="269">
        <f>IFERROR(IF(-SUM(L$20:L344)+L$15&lt;0.000001,0,IF($C345&gt;='H-32A-WP06 - Debt Service'!J$24,'H-32A-WP06 - Debt Service'!J$27/12,0)),"-")</f>
        <v>0</v>
      </c>
      <c r="M345" s="269">
        <f>IFERROR(IF(-SUM(M$20:M344)+M$15&lt;0.000001,0,IF($C345&gt;='H-32A-WP06 - Debt Service'!L$24,'H-32A-WP06 - Debt Service'!L$27/12,0)),"-")</f>
        <v>0</v>
      </c>
      <c r="N345" s="269">
        <v>0</v>
      </c>
      <c r="O345" s="269">
        <v>0</v>
      </c>
      <c r="P345" s="269">
        <v>0</v>
      </c>
      <c r="Q345" s="269">
        <f>IFERROR(IF(-SUM(Q$20:Q344)+Q$15&lt;0.000001,0,IF($C345&gt;='H-32A-WP06 - Debt Service'!#REF!,'H-32A-WP06 - Debt Service'!#REF!/12,0)),"-")</f>
        <v>0</v>
      </c>
      <c r="R345" s="269"/>
      <c r="S345" s="269"/>
      <c r="T345" s="269"/>
      <c r="U345" s="269"/>
      <c r="V345" s="269"/>
      <c r="X345" s="260">
        <f t="shared" si="21"/>
        <v>2050</v>
      </c>
      <c r="Y345" s="281">
        <f t="shared" si="23"/>
        <v>54820</v>
      </c>
      <c r="Z345" s="281"/>
      <c r="AA345" s="269">
        <f>IFERROR(IF(-SUM(AA$20:AA344)+AA$15&lt;0.000001,0,IF($C345&gt;='H-32A-WP06 - Debt Service'!X$24,'H-32A-WP06 - Debt Service'!X$27/12,0)),"-")</f>
        <v>0</v>
      </c>
      <c r="AB345" s="269">
        <f>IFERROR(IF(-SUM(AB$20:AB344)+AB$15&lt;0.000001,0,IF($C345&gt;='H-32A-WP06 - Debt Service'!Y$24,'H-32A-WP06 - Debt Service'!Y$27/12,0)),"-")</f>
        <v>0</v>
      </c>
      <c r="AC345" s="269">
        <f>IFERROR(IF(-SUM(AC$20:AC344)+AC$15&lt;0.000001,0,IF($C345&gt;='H-32A-WP06 - Debt Service'!Z$24,'H-32A-WP06 - Debt Service'!Z$27/12,0)),"-")</f>
        <v>0</v>
      </c>
      <c r="AD345" s="269">
        <f>IFERROR(IF(-SUM(AD$20:AD344)+AD$15&lt;0.000001,0,IF($C345&gt;='H-32A-WP06 - Debt Service'!AA$24,'H-32A-WP06 - Debt Service'!AA$27/12,0)),"-")</f>
        <v>0</v>
      </c>
      <c r="AE345" s="269">
        <f>IFERROR(IF(-SUM(AE$20:AE344)+AE$15&lt;0.000001,0,IF($C345&gt;='H-32A-WP06 - Debt Service'!AB$24,'H-32A-WP06 - Debt Service'!AB$27/12,0)),"-")</f>
        <v>0</v>
      </c>
      <c r="AF345" s="269">
        <f>IFERROR(IF(-SUM(AF$20:AF344)+AF$15&lt;0.000001,0,IF($C345&gt;='H-32A-WP06 - Debt Service'!AC$24,'H-32A-WP06 - Debt Service'!AC$27/12,0)),"-")</f>
        <v>0</v>
      </c>
      <c r="AG345" s="269">
        <f>IFERROR(IF(-SUM(AG$20:AG344)+AG$15&lt;0.000001,0,IF($C345&gt;='H-32A-WP06 - Debt Service'!AD$24,'H-32A-WP06 - Debt Service'!AD$27/12,0)),"-")</f>
        <v>0</v>
      </c>
      <c r="AH345" s="269">
        <f>IFERROR(IF(-SUM(AH$20:AH344)+AH$15&lt;0.000001,0,IF($C345&gt;='H-32A-WP06 - Debt Service'!AE$24,'H-32A-WP06 - Debt Service'!AE$27/12,0)),"-")</f>
        <v>0</v>
      </c>
      <c r="AI345" s="269">
        <f>IFERROR(IF(-SUM(AI$20:AI344)+AI$15&lt;0.000001,0,IF($C345&gt;='H-32A-WP06 - Debt Service'!AF$24,'H-32A-WP06 - Debt Service'!AF$27/12,0)),"-")</f>
        <v>0</v>
      </c>
      <c r="AJ345" s="269">
        <f>IFERROR(IF(-SUM(AJ$20:AJ344)+AJ$15&lt;0.000001,0,IF($C345&gt;='H-32A-WP06 - Debt Service'!AG$24,'H-32A-WP06 - Debt Service'!AG$27/12,0)),"-")</f>
        <v>0</v>
      </c>
    </row>
    <row r="346" spans="2:36" hidden="1">
      <c r="B346" s="260">
        <f t="shared" si="20"/>
        <v>2050</v>
      </c>
      <c r="C346" s="281">
        <f t="shared" si="22"/>
        <v>54848</v>
      </c>
      <c r="D346" s="281"/>
      <c r="E346" s="269">
        <f>IFERROR(IF(-SUM(E$20:E345)+E$15&lt;0.000001,0,IF($C346&gt;='H-32A-WP06 - Debt Service'!C$24,'H-32A-WP06 - Debt Service'!C$27/12,0)),"-")</f>
        <v>0</v>
      </c>
      <c r="F346" s="269">
        <f>IFERROR(IF(-SUM(F$20:F345)+F$15&lt;0.000001,0,IF($C346&gt;='H-32A-WP06 - Debt Service'!D$24,'H-32A-WP06 - Debt Service'!D$27/12,0)),"-")</f>
        <v>0</v>
      </c>
      <c r="G346" s="269">
        <f>IFERROR(IF(-SUM(G$20:G345)+G$15&lt;0.000001,0,IF($C346&gt;='H-32A-WP06 - Debt Service'!E$24,'H-32A-WP06 - Debt Service'!E$27/12,0)),"-")</f>
        <v>0</v>
      </c>
      <c r="H346" s="269">
        <f>IFERROR(IF(-SUM(H$20:H345)+H$15&lt;0.000001,0,IF($C346&gt;='H-32A-WP06 - Debt Service'!F$24,'H-32A-WP06 - Debt Service'!F$27/12,0)),"-")</f>
        <v>0</v>
      </c>
      <c r="I346" s="269">
        <f>IFERROR(IF(-SUM(I$20:I345)+I$15&lt;0.000001,0,IF($C346&gt;='H-32A-WP06 - Debt Service'!G$24,'H-32A-WP06 - Debt Service'!#REF!/12,0)),"-")</f>
        <v>0</v>
      </c>
      <c r="J346" s="269">
        <f>IFERROR(IF(-SUM(J$20:J345)+J$15&lt;0.000001,0,IF($C346&gt;='H-32A-WP06 - Debt Service'!H$24,'H-32A-WP06 - Debt Service'!H$27/12,0)),"-")</f>
        <v>0</v>
      </c>
      <c r="K346" s="269">
        <f>IFERROR(IF(-SUM(K$20:K345)+K$15&lt;0.000001,0,IF($C346&gt;='H-32A-WP06 - Debt Service'!I$24,'H-32A-WP06 - Debt Service'!I$27/12,0)),"-")</f>
        <v>0</v>
      </c>
      <c r="L346" s="269">
        <f>IFERROR(IF(-SUM(L$20:L345)+L$15&lt;0.000001,0,IF($C346&gt;='H-32A-WP06 - Debt Service'!J$24,'H-32A-WP06 - Debt Service'!J$27/12,0)),"-")</f>
        <v>0</v>
      </c>
      <c r="M346" s="269">
        <f>IFERROR(IF(-SUM(M$20:M345)+M$15&lt;0.000001,0,IF($C346&gt;='H-32A-WP06 - Debt Service'!L$24,'H-32A-WP06 - Debt Service'!L$27/12,0)),"-")</f>
        <v>0</v>
      </c>
      <c r="N346" s="269">
        <v>0</v>
      </c>
      <c r="O346" s="269">
        <v>0</v>
      </c>
      <c r="P346" s="269">
        <v>0</v>
      </c>
      <c r="Q346" s="269">
        <f>IFERROR(IF(-SUM(Q$20:Q345)+Q$15&lt;0.000001,0,IF($C346&gt;='H-32A-WP06 - Debt Service'!#REF!,'H-32A-WP06 - Debt Service'!#REF!/12,0)),"-")</f>
        <v>0</v>
      </c>
      <c r="R346" s="269"/>
      <c r="S346" s="269"/>
      <c r="T346" s="269"/>
      <c r="U346" s="269"/>
      <c r="V346" s="269"/>
      <c r="X346" s="260">
        <f t="shared" si="21"/>
        <v>2050</v>
      </c>
      <c r="Y346" s="281">
        <f t="shared" si="23"/>
        <v>54848</v>
      </c>
      <c r="Z346" s="281"/>
      <c r="AA346" s="269">
        <f>IFERROR(IF(-SUM(AA$20:AA345)+AA$15&lt;0.000001,0,IF($C346&gt;='H-32A-WP06 - Debt Service'!X$24,'H-32A-WP06 - Debt Service'!X$27/12,0)),"-")</f>
        <v>0</v>
      </c>
      <c r="AB346" s="269">
        <f>IFERROR(IF(-SUM(AB$20:AB345)+AB$15&lt;0.000001,0,IF($C346&gt;='H-32A-WP06 - Debt Service'!Y$24,'H-32A-WP06 - Debt Service'!Y$27/12,0)),"-")</f>
        <v>0</v>
      </c>
      <c r="AC346" s="269">
        <f>IFERROR(IF(-SUM(AC$20:AC345)+AC$15&lt;0.000001,0,IF($C346&gt;='H-32A-WP06 - Debt Service'!Z$24,'H-32A-WP06 - Debt Service'!Z$27/12,0)),"-")</f>
        <v>0</v>
      </c>
      <c r="AD346" s="269">
        <f>IFERROR(IF(-SUM(AD$20:AD345)+AD$15&lt;0.000001,0,IF($C346&gt;='H-32A-WP06 - Debt Service'!AA$24,'H-32A-WP06 - Debt Service'!AA$27/12,0)),"-")</f>
        <v>0</v>
      </c>
      <c r="AE346" s="269">
        <f>IFERROR(IF(-SUM(AE$20:AE345)+AE$15&lt;0.000001,0,IF($C346&gt;='H-32A-WP06 - Debt Service'!AB$24,'H-32A-WP06 - Debt Service'!AB$27/12,0)),"-")</f>
        <v>0</v>
      </c>
      <c r="AF346" s="269">
        <f>IFERROR(IF(-SUM(AF$20:AF345)+AF$15&lt;0.000001,0,IF($C346&gt;='H-32A-WP06 - Debt Service'!AC$24,'H-32A-WP06 - Debt Service'!AC$27/12,0)),"-")</f>
        <v>0</v>
      </c>
      <c r="AG346" s="269">
        <f>IFERROR(IF(-SUM(AG$20:AG345)+AG$15&lt;0.000001,0,IF($C346&gt;='H-32A-WP06 - Debt Service'!AD$24,'H-32A-WP06 - Debt Service'!AD$27/12,0)),"-")</f>
        <v>0</v>
      </c>
      <c r="AH346" s="269">
        <f>IFERROR(IF(-SUM(AH$20:AH345)+AH$15&lt;0.000001,0,IF($C346&gt;='H-32A-WP06 - Debt Service'!AE$24,'H-32A-WP06 - Debt Service'!AE$27/12,0)),"-")</f>
        <v>0</v>
      </c>
      <c r="AI346" s="269">
        <f>IFERROR(IF(-SUM(AI$20:AI345)+AI$15&lt;0.000001,0,IF($C346&gt;='H-32A-WP06 - Debt Service'!AF$24,'H-32A-WP06 - Debt Service'!AF$27/12,0)),"-")</f>
        <v>0</v>
      </c>
      <c r="AJ346" s="269">
        <f>IFERROR(IF(-SUM(AJ$20:AJ345)+AJ$15&lt;0.000001,0,IF($C346&gt;='H-32A-WP06 - Debt Service'!AG$24,'H-32A-WP06 - Debt Service'!AG$27/12,0)),"-")</f>
        <v>0</v>
      </c>
    </row>
    <row r="347" spans="2:36" hidden="1">
      <c r="B347" s="260">
        <f t="shared" si="20"/>
        <v>2050</v>
      </c>
      <c r="C347" s="281">
        <f t="shared" si="22"/>
        <v>54879</v>
      </c>
      <c r="D347" s="281"/>
      <c r="E347" s="269">
        <f>IFERROR(IF(-SUM(E$20:E346)+E$15&lt;0.000001,0,IF($C347&gt;='H-32A-WP06 - Debt Service'!C$24,'H-32A-WP06 - Debt Service'!C$27/12,0)),"-")</f>
        <v>0</v>
      </c>
      <c r="F347" s="269">
        <f>IFERROR(IF(-SUM(F$20:F346)+F$15&lt;0.000001,0,IF($C347&gt;='H-32A-WP06 - Debt Service'!D$24,'H-32A-WP06 - Debt Service'!D$27/12,0)),"-")</f>
        <v>0</v>
      </c>
      <c r="G347" s="269">
        <f>IFERROR(IF(-SUM(G$20:G346)+G$15&lt;0.000001,0,IF($C347&gt;='H-32A-WP06 - Debt Service'!E$24,'H-32A-WP06 - Debt Service'!E$27/12,0)),"-")</f>
        <v>0</v>
      </c>
      <c r="H347" s="269">
        <f>IFERROR(IF(-SUM(H$20:H346)+H$15&lt;0.000001,0,IF($C347&gt;='H-32A-WP06 - Debt Service'!F$24,'H-32A-WP06 - Debt Service'!F$27/12,0)),"-")</f>
        <v>0</v>
      </c>
      <c r="I347" s="269">
        <f>IFERROR(IF(-SUM(I$20:I346)+I$15&lt;0.000001,0,IF($C347&gt;='H-32A-WP06 - Debt Service'!G$24,'H-32A-WP06 - Debt Service'!#REF!/12,0)),"-")</f>
        <v>0</v>
      </c>
      <c r="J347" s="269">
        <f>IFERROR(IF(-SUM(J$20:J346)+J$15&lt;0.000001,0,IF($C347&gt;='H-32A-WP06 - Debt Service'!H$24,'H-32A-WP06 - Debt Service'!H$27/12,0)),"-")</f>
        <v>0</v>
      </c>
      <c r="K347" s="269">
        <f>IFERROR(IF(-SUM(K$20:K346)+K$15&lt;0.000001,0,IF($C347&gt;='H-32A-WP06 - Debt Service'!I$24,'H-32A-WP06 - Debt Service'!I$27/12,0)),"-")</f>
        <v>0</v>
      </c>
      <c r="L347" s="269">
        <f>IFERROR(IF(-SUM(L$20:L346)+L$15&lt;0.000001,0,IF($C347&gt;='H-32A-WP06 - Debt Service'!J$24,'H-32A-WP06 - Debt Service'!J$27/12,0)),"-")</f>
        <v>0</v>
      </c>
      <c r="M347" s="269">
        <f>IFERROR(IF(-SUM(M$20:M346)+M$15&lt;0.000001,0,IF($C347&gt;='H-32A-WP06 - Debt Service'!L$24,'H-32A-WP06 - Debt Service'!L$27/12,0)),"-")</f>
        <v>0</v>
      </c>
      <c r="N347" s="269">
        <v>0</v>
      </c>
      <c r="O347" s="269">
        <v>0</v>
      </c>
      <c r="P347" s="269">
        <v>0</v>
      </c>
      <c r="Q347" s="269">
        <f>IFERROR(IF(-SUM(Q$20:Q346)+Q$15&lt;0.000001,0,IF($C347&gt;='H-32A-WP06 - Debt Service'!#REF!,'H-32A-WP06 - Debt Service'!#REF!/12,0)),"-")</f>
        <v>0</v>
      </c>
      <c r="R347" s="269"/>
      <c r="S347" s="269"/>
      <c r="T347" s="269"/>
      <c r="U347" s="269"/>
      <c r="V347" s="269"/>
      <c r="X347" s="260">
        <f t="shared" si="21"/>
        <v>2050</v>
      </c>
      <c r="Y347" s="281">
        <f t="shared" si="23"/>
        <v>54879</v>
      </c>
      <c r="Z347" s="281"/>
      <c r="AA347" s="269">
        <f>IFERROR(IF(-SUM(AA$20:AA346)+AA$15&lt;0.000001,0,IF($C347&gt;='H-32A-WP06 - Debt Service'!X$24,'H-32A-WP06 - Debt Service'!X$27/12,0)),"-")</f>
        <v>0</v>
      </c>
      <c r="AB347" s="269">
        <f>IFERROR(IF(-SUM(AB$20:AB346)+AB$15&lt;0.000001,0,IF($C347&gt;='H-32A-WP06 - Debt Service'!Y$24,'H-32A-WP06 - Debt Service'!Y$27/12,0)),"-")</f>
        <v>0</v>
      </c>
      <c r="AC347" s="269">
        <f>IFERROR(IF(-SUM(AC$20:AC346)+AC$15&lt;0.000001,0,IF($C347&gt;='H-32A-WP06 - Debt Service'!Z$24,'H-32A-WP06 - Debt Service'!Z$27/12,0)),"-")</f>
        <v>0</v>
      </c>
      <c r="AD347" s="269">
        <f>IFERROR(IF(-SUM(AD$20:AD346)+AD$15&lt;0.000001,0,IF($C347&gt;='H-32A-WP06 - Debt Service'!AA$24,'H-32A-WP06 - Debt Service'!AA$27/12,0)),"-")</f>
        <v>0</v>
      </c>
      <c r="AE347" s="269">
        <f>IFERROR(IF(-SUM(AE$20:AE346)+AE$15&lt;0.000001,0,IF($C347&gt;='H-32A-WP06 - Debt Service'!AB$24,'H-32A-WP06 - Debt Service'!AB$27/12,0)),"-")</f>
        <v>0</v>
      </c>
      <c r="AF347" s="269">
        <f>IFERROR(IF(-SUM(AF$20:AF346)+AF$15&lt;0.000001,0,IF($C347&gt;='H-32A-WP06 - Debt Service'!AC$24,'H-32A-WP06 - Debt Service'!AC$27/12,0)),"-")</f>
        <v>0</v>
      </c>
      <c r="AG347" s="269">
        <f>IFERROR(IF(-SUM(AG$20:AG346)+AG$15&lt;0.000001,0,IF($C347&gt;='H-32A-WP06 - Debt Service'!AD$24,'H-32A-WP06 - Debt Service'!AD$27/12,0)),"-")</f>
        <v>0</v>
      </c>
      <c r="AH347" s="269">
        <f>IFERROR(IF(-SUM(AH$20:AH346)+AH$15&lt;0.000001,0,IF($C347&gt;='H-32A-WP06 - Debt Service'!AE$24,'H-32A-WP06 - Debt Service'!AE$27/12,0)),"-")</f>
        <v>0</v>
      </c>
      <c r="AI347" s="269">
        <f>IFERROR(IF(-SUM(AI$20:AI346)+AI$15&lt;0.000001,0,IF($C347&gt;='H-32A-WP06 - Debt Service'!AF$24,'H-32A-WP06 - Debt Service'!AF$27/12,0)),"-")</f>
        <v>0</v>
      </c>
      <c r="AJ347" s="269">
        <f>IFERROR(IF(-SUM(AJ$20:AJ346)+AJ$15&lt;0.000001,0,IF($C347&gt;='H-32A-WP06 - Debt Service'!AG$24,'H-32A-WP06 - Debt Service'!AG$27/12,0)),"-")</f>
        <v>0</v>
      </c>
    </row>
    <row r="348" spans="2:36" hidden="1">
      <c r="B348" s="260">
        <f t="shared" si="20"/>
        <v>2050</v>
      </c>
      <c r="C348" s="281">
        <f t="shared" si="22"/>
        <v>54909</v>
      </c>
      <c r="D348" s="281"/>
      <c r="E348" s="269">
        <f>IFERROR(IF(-SUM(E$20:E347)+E$15&lt;0.000001,0,IF($C348&gt;='H-32A-WP06 - Debt Service'!C$24,'H-32A-WP06 - Debt Service'!C$27/12,0)),"-")</f>
        <v>0</v>
      </c>
      <c r="F348" s="269">
        <f>IFERROR(IF(-SUM(F$20:F347)+F$15&lt;0.000001,0,IF($C348&gt;='H-32A-WP06 - Debt Service'!D$24,'H-32A-WP06 - Debt Service'!D$27/12,0)),"-")</f>
        <v>0</v>
      </c>
      <c r="G348" s="269">
        <f>IFERROR(IF(-SUM(G$20:G347)+G$15&lt;0.000001,0,IF($C348&gt;='H-32A-WP06 - Debt Service'!E$24,'H-32A-WP06 - Debt Service'!E$27/12,0)),"-")</f>
        <v>0</v>
      </c>
      <c r="H348" s="269">
        <f>IFERROR(IF(-SUM(H$20:H347)+H$15&lt;0.000001,0,IF($C348&gt;='H-32A-WP06 - Debt Service'!F$24,'H-32A-WP06 - Debt Service'!F$27/12,0)),"-")</f>
        <v>0</v>
      </c>
      <c r="I348" s="269">
        <f>IFERROR(IF(-SUM(I$20:I347)+I$15&lt;0.000001,0,IF($C348&gt;='H-32A-WP06 - Debt Service'!G$24,'H-32A-WP06 - Debt Service'!#REF!/12,0)),"-")</f>
        <v>0</v>
      </c>
      <c r="J348" s="269">
        <f>IFERROR(IF(-SUM(J$20:J347)+J$15&lt;0.000001,0,IF($C348&gt;='H-32A-WP06 - Debt Service'!H$24,'H-32A-WP06 - Debt Service'!H$27/12,0)),"-")</f>
        <v>0</v>
      </c>
      <c r="K348" s="269">
        <f>IFERROR(IF(-SUM(K$20:K347)+K$15&lt;0.000001,0,IF($C348&gt;='H-32A-WP06 - Debt Service'!I$24,'H-32A-WP06 - Debt Service'!I$27/12,0)),"-")</f>
        <v>0</v>
      </c>
      <c r="L348" s="269">
        <f>IFERROR(IF(-SUM(L$20:L347)+L$15&lt;0.000001,0,IF($C348&gt;='H-32A-WP06 - Debt Service'!J$24,'H-32A-WP06 - Debt Service'!J$27/12,0)),"-")</f>
        <v>0</v>
      </c>
      <c r="M348" s="269">
        <f>IFERROR(IF(-SUM(M$20:M347)+M$15&lt;0.000001,0,IF($C348&gt;='H-32A-WP06 - Debt Service'!L$24,'H-32A-WP06 - Debt Service'!L$27/12,0)),"-")</f>
        <v>0</v>
      </c>
      <c r="N348" s="269">
        <v>0</v>
      </c>
      <c r="O348" s="269">
        <v>0</v>
      </c>
      <c r="P348" s="269">
        <v>0</v>
      </c>
      <c r="Q348" s="269">
        <f>IFERROR(IF(-SUM(Q$20:Q347)+Q$15&lt;0.000001,0,IF($C348&gt;='H-32A-WP06 - Debt Service'!#REF!,'H-32A-WP06 - Debt Service'!#REF!/12,0)),"-")</f>
        <v>0</v>
      </c>
      <c r="R348" s="269"/>
      <c r="S348" s="269"/>
      <c r="T348" s="269"/>
      <c r="U348" s="269"/>
      <c r="V348" s="269"/>
      <c r="X348" s="260">
        <f t="shared" si="21"/>
        <v>2050</v>
      </c>
      <c r="Y348" s="281">
        <f t="shared" si="23"/>
        <v>54909</v>
      </c>
      <c r="Z348" s="281"/>
      <c r="AA348" s="269">
        <f>IFERROR(IF(-SUM(AA$20:AA347)+AA$15&lt;0.000001,0,IF($C348&gt;='H-32A-WP06 - Debt Service'!X$24,'H-32A-WP06 - Debt Service'!X$27/12,0)),"-")</f>
        <v>0</v>
      </c>
      <c r="AB348" s="269">
        <f>IFERROR(IF(-SUM(AB$20:AB347)+AB$15&lt;0.000001,0,IF($C348&gt;='H-32A-WP06 - Debt Service'!Y$24,'H-32A-WP06 - Debt Service'!Y$27/12,0)),"-")</f>
        <v>0</v>
      </c>
      <c r="AC348" s="269">
        <f>IFERROR(IF(-SUM(AC$20:AC347)+AC$15&lt;0.000001,0,IF($C348&gt;='H-32A-WP06 - Debt Service'!Z$24,'H-32A-WP06 - Debt Service'!Z$27/12,0)),"-")</f>
        <v>0</v>
      </c>
      <c r="AD348" s="269">
        <f>IFERROR(IF(-SUM(AD$20:AD347)+AD$15&lt;0.000001,0,IF($C348&gt;='H-32A-WP06 - Debt Service'!AA$24,'H-32A-WP06 - Debt Service'!AA$27/12,0)),"-")</f>
        <v>0</v>
      </c>
      <c r="AE348" s="269">
        <f>IFERROR(IF(-SUM(AE$20:AE347)+AE$15&lt;0.000001,0,IF($C348&gt;='H-32A-WP06 - Debt Service'!AB$24,'H-32A-WP06 - Debt Service'!AB$27/12,0)),"-")</f>
        <v>0</v>
      </c>
      <c r="AF348" s="269">
        <f>IFERROR(IF(-SUM(AF$20:AF347)+AF$15&lt;0.000001,0,IF($C348&gt;='H-32A-WP06 - Debt Service'!AC$24,'H-32A-WP06 - Debt Service'!AC$27/12,0)),"-")</f>
        <v>0</v>
      </c>
      <c r="AG348" s="269">
        <f>IFERROR(IF(-SUM(AG$20:AG347)+AG$15&lt;0.000001,0,IF($C348&gt;='H-32A-WP06 - Debt Service'!AD$24,'H-32A-WP06 - Debt Service'!AD$27/12,0)),"-")</f>
        <v>0</v>
      </c>
      <c r="AH348" s="269">
        <f>IFERROR(IF(-SUM(AH$20:AH347)+AH$15&lt;0.000001,0,IF($C348&gt;='H-32A-WP06 - Debt Service'!AE$24,'H-32A-WP06 - Debt Service'!AE$27/12,0)),"-")</f>
        <v>0</v>
      </c>
      <c r="AI348" s="269">
        <f>IFERROR(IF(-SUM(AI$20:AI347)+AI$15&lt;0.000001,0,IF($C348&gt;='H-32A-WP06 - Debt Service'!AF$24,'H-32A-WP06 - Debt Service'!AF$27/12,0)),"-")</f>
        <v>0</v>
      </c>
      <c r="AJ348" s="269">
        <f>IFERROR(IF(-SUM(AJ$20:AJ347)+AJ$15&lt;0.000001,0,IF($C348&gt;='H-32A-WP06 - Debt Service'!AG$24,'H-32A-WP06 - Debt Service'!AG$27/12,0)),"-")</f>
        <v>0</v>
      </c>
    </row>
    <row r="349" spans="2:36" hidden="1">
      <c r="B349" s="260">
        <f t="shared" si="20"/>
        <v>2050</v>
      </c>
      <c r="C349" s="281">
        <f t="shared" si="22"/>
        <v>54940</v>
      </c>
      <c r="D349" s="281"/>
      <c r="E349" s="269">
        <f>IFERROR(IF(-SUM(E$20:E348)+E$15&lt;0.000001,0,IF($C349&gt;='H-32A-WP06 - Debt Service'!C$24,'H-32A-WP06 - Debt Service'!C$27/12,0)),"-")</f>
        <v>0</v>
      </c>
      <c r="F349" s="269">
        <f>IFERROR(IF(-SUM(F$20:F348)+F$15&lt;0.000001,0,IF($C349&gt;='H-32A-WP06 - Debt Service'!D$24,'H-32A-WP06 - Debt Service'!D$27/12,0)),"-")</f>
        <v>0</v>
      </c>
      <c r="G349" s="269">
        <f>IFERROR(IF(-SUM(G$20:G348)+G$15&lt;0.000001,0,IF($C349&gt;='H-32A-WP06 - Debt Service'!E$24,'H-32A-WP06 - Debt Service'!E$27/12,0)),"-")</f>
        <v>0</v>
      </c>
      <c r="H349" s="269">
        <f>IFERROR(IF(-SUM(H$20:H348)+H$15&lt;0.000001,0,IF($C349&gt;='H-32A-WP06 - Debt Service'!F$24,'H-32A-WP06 - Debt Service'!F$27/12,0)),"-")</f>
        <v>0</v>
      </c>
      <c r="I349" s="269">
        <f>IFERROR(IF(-SUM(I$20:I348)+I$15&lt;0.000001,0,IF($C349&gt;='H-32A-WP06 - Debt Service'!G$24,'H-32A-WP06 - Debt Service'!#REF!/12,0)),"-")</f>
        <v>0</v>
      </c>
      <c r="J349" s="269">
        <f>IFERROR(IF(-SUM(J$20:J348)+J$15&lt;0.000001,0,IF($C349&gt;='H-32A-WP06 - Debt Service'!H$24,'H-32A-WP06 - Debt Service'!H$27/12,0)),"-")</f>
        <v>0</v>
      </c>
      <c r="K349" s="269">
        <f>IFERROR(IF(-SUM(K$20:K348)+K$15&lt;0.000001,0,IF($C349&gt;='H-32A-WP06 - Debt Service'!I$24,'H-32A-WP06 - Debt Service'!I$27/12,0)),"-")</f>
        <v>0</v>
      </c>
      <c r="L349" s="269">
        <f>IFERROR(IF(-SUM(L$20:L348)+L$15&lt;0.000001,0,IF($C349&gt;='H-32A-WP06 - Debt Service'!J$24,'H-32A-WP06 - Debt Service'!J$27/12,0)),"-")</f>
        <v>0</v>
      </c>
      <c r="M349" s="269">
        <f>IFERROR(IF(-SUM(M$20:M348)+M$15&lt;0.000001,0,IF($C349&gt;='H-32A-WP06 - Debt Service'!L$24,'H-32A-WP06 - Debt Service'!L$27/12,0)),"-")</f>
        <v>0</v>
      </c>
      <c r="N349" s="269">
        <v>0</v>
      </c>
      <c r="O349" s="269">
        <v>0</v>
      </c>
      <c r="P349" s="269">
        <v>0</v>
      </c>
      <c r="Q349" s="269">
        <f>IFERROR(IF(-SUM(Q$20:Q348)+Q$15&lt;0.000001,0,IF($C349&gt;='H-32A-WP06 - Debt Service'!#REF!,'H-32A-WP06 - Debt Service'!#REF!/12,0)),"-")</f>
        <v>0</v>
      </c>
      <c r="R349" s="269"/>
      <c r="S349" s="269"/>
      <c r="T349" s="269"/>
      <c r="U349" s="269"/>
      <c r="V349" s="269"/>
      <c r="X349" s="260">
        <f t="shared" si="21"/>
        <v>2050</v>
      </c>
      <c r="Y349" s="281">
        <f t="shared" si="23"/>
        <v>54940</v>
      </c>
      <c r="Z349" s="281"/>
      <c r="AA349" s="269">
        <f>IFERROR(IF(-SUM(AA$20:AA348)+AA$15&lt;0.000001,0,IF($C349&gt;='H-32A-WP06 - Debt Service'!X$24,'H-32A-WP06 - Debt Service'!X$27/12,0)),"-")</f>
        <v>0</v>
      </c>
      <c r="AB349" s="269">
        <f>IFERROR(IF(-SUM(AB$20:AB348)+AB$15&lt;0.000001,0,IF($C349&gt;='H-32A-WP06 - Debt Service'!Y$24,'H-32A-WP06 - Debt Service'!Y$27/12,0)),"-")</f>
        <v>0</v>
      </c>
      <c r="AC349" s="269">
        <f>IFERROR(IF(-SUM(AC$20:AC348)+AC$15&lt;0.000001,0,IF($C349&gt;='H-32A-WP06 - Debt Service'!Z$24,'H-32A-WP06 - Debt Service'!Z$27/12,0)),"-")</f>
        <v>0</v>
      </c>
      <c r="AD349" s="269">
        <f>IFERROR(IF(-SUM(AD$20:AD348)+AD$15&lt;0.000001,0,IF($C349&gt;='H-32A-WP06 - Debt Service'!AA$24,'H-32A-WP06 - Debt Service'!AA$27/12,0)),"-")</f>
        <v>0</v>
      </c>
      <c r="AE349" s="269">
        <f>IFERROR(IF(-SUM(AE$20:AE348)+AE$15&lt;0.000001,0,IF($C349&gt;='H-32A-WP06 - Debt Service'!AB$24,'H-32A-WP06 - Debt Service'!AB$27/12,0)),"-")</f>
        <v>0</v>
      </c>
      <c r="AF349" s="269">
        <f>IFERROR(IF(-SUM(AF$20:AF348)+AF$15&lt;0.000001,0,IF($C349&gt;='H-32A-WP06 - Debt Service'!AC$24,'H-32A-WP06 - Debt Service'!AC$27/12,0)),"-")</f>
        <v>0</v>
      </c>
      <c r="AG349" s="269">
        <f>IFERROR(IF(-SUM(AG$20:AG348)+AG$15&lt;0.000001,0,IF($C349&gt;='H-32A-WP06 - Debt Service'!AD$24,'H-32A-WP06 - Debt Service'!AD$27/12,0)),"-")</f>
        <v>0</v>
      </c>
      <c r="AH349" s="269">
        <f>IFERROR(IF(-SUM(AH$20:AH348)+AH$15&lt;0.000001,0,IF($C349&gt;='H-32A-WP06 - Debt Service'!AE$24,'H-32A-WP06 - Debt Service'!AE$27/12,0)),"-")</f>
        <v>0</v>
      </c>
      <c r="AI349" s="269">
        <f>IFERROR(IF(-SUM(AI$20:AI348)+AI$15&lt;0.000001,0,IF($C349&gt;='H-32A-WP06 - Debt Service'!AF$24,'H-32A-WP06 - Debt Service'!AF$27/12,0)),"-")</f>
        <v>0</v>
      </c>
      <c r="AJ349" s="269">
        <f>IFERROR(IF(-SUM(AJ$20:AJ348)+AJ$15&lt;0.000001,0,IF($C349&gt;='H-32A-WP06 - Debt Service'!AG$24,'H-32A-WP06 - Debt Service'!AG$27/12,0)),"-")</f>
        <v>0</v>
      </c>
    </row>
    <row r="350" spans="2:36" hidden="1">
      <c r="B350" s="260">
        <f t="shared" si="20"/>
        <v>2050</v>
      </c>
      <c r="C350" s="281">
        <f t="shared" si="22"/>
        <v>54970</v>
      </c>
      <c r="D350" s="281"/>
      <c r="E350" s="269">
        <f>IFERROR(IF(-SUM(E$20:E349)+E$15&lt;0.000001,0,IF($C350&gt;='H-32A-WP06 - Debt Service'!C$24,'H-32A-WP06 - Debt Service'!C$27/12,0)),"-")</f>
        <v>0</v>
      </c>
      <c r="F350" s="269">
        <f>IFERROR(IF(-SUM(F$20:F349)+F$15&lt;0.000001,0,IF($C350&gt;='H-32A-WP06 - Debt Service'!D$24,'H-32A-WP06 - Debt Service'!D$27/12,0)),"-")</f>
        <v>0</v>
      </c>
      <c r="G350" s="269">
        <f>IFERROR(IF(-SUM(G$20:G349)+G$15&lt;0.000001,0,IF($C350&gt;='H-32A-WP06 - Debt Service'!E$24,'H-32A-WP06 - Debt Service'!E$27/12,0)),"-")</f>
        <v>0</v>
      </c>
      <c r="H350" s="269">
        <f>IFERROR(IF(-SUM(H$20:H349)+H$15&lt;0.000001,0,IF($C350&gt;='H-32A-WP06 - Debt Service'!F$24,'H-32A-WP06 - Debt Service'!F$27/12,0)),"-")</f>
        <v>0</v>
      </c>
      <c r="I350" s="269">
        <f>IFERROR(IF(-SUM(I$20:I349)+I$15&lt;0.000001,0,IF($C350&gt;='H-32A-WP06 - Debt Service'!G$24,'H-32A-WP06 - Debt Service'!#REF!/12,0)),"-")</f>
        <v>0</v>
      </c>
      <c r="J350" s="269">
        <f>IFERROR(IF(-SUM(J$20:J349)+J$15&lt;0.000001,0,IF($C350&gt;='H-32A-WP06 - Debt Service'!H$24,'H-32A-WP06 - Debt Service'!H$27/12,0)),"-")</f>
        <v>0</v>
      </c>
      <c r="K350" s="269">
        <f>IFERROR(IF(-SUM(K$20:K349)+K$15&lt;0.000001,0,IF($C350&gt;='H-32A-WP06 - Debt Service'!I$24,'H-32A-WP06 - Debt Service'!I$27/12,0)),"-")</f>
        <v>0</v>
      </c>
      <c r="L350" s="269">
        <f>IFERROR(IF(-SUM(L$20:L349)+L$15&lt;0.000001,0,IF($C350&gt;='H-32A-WP06 - Debt Service'!J$24,'H-32A-WP06 - Debt Service'!J$27/12,0)),"-")</f>
        <v>0</v>
      </c>
      <c r="M350" s="269">
        <f>IFERROR(IF(-SUM(M$20:M349)+M$15&lt;0.000001,0,IF($C350&gt;='H-32A-WP06 - Debt Service'!L$24,'H-32A-WP06 - Debt Service'!L$27/12,0)),"-")</f>
        <v>0</v>
      </c>
      <c r="N350" s="269">
        <v>0</v>
      </c>
      <c r="O350" s="269">
        <v>0</v>
      </c>
      <c r="P350" s="269">
        <v>0</v>
      </c>
      <c r="Q350" s="269">
        <f>IFERROR(IF(-SUM(Q$20:Q349)+Q$15&lt;0.000001,0,IF($C350&gt;='H-32A-WP06 - Debt Service'!#REF!,'H-32A-WP06 - Debt Service'!#REF!/12,0)),"-")</f>
        <v>0</v>
      </c>
      <c r="R350" s="269"/>
      <c r="S350" s="269"/>
      <c r="T350" s="269"/>
      <c r="U350" s="269"/>
      <c r="V350" s="269"/>
      <c r="X350" s="260">
        <f t="shared" si="21"/>
        <v>2050</v>
      </c>
      <c r="Y350" s="281">
        <f t="shared" si="23"/>
        <v>54970</v>
      </c>
      <c r="Z350" s="281"/>
      <c r="AA350" s="269">
        <f>IFERROR(IF(-SUM(AA$20:AA349)+AA$15&lt;0.000001,0,IF($C350&gt;='H-32A-WP06 - Debt Service'!X$24,'H-32A-WP06 - Debt Service'!X$27/12,0)),"-")</f>
        <v>0</v>
      </c>
      <c r="AB350" s="269">
        <f>IFERROR(IF(-SUM(AB$20:AB349)+AB$15&lt;0.000001,0,IF($C350&gt;='H-32A-WP06 - Debt Service'!Y$24,'H-32A-WP06 - Debt Service'!Y$27/12,0)),"-")</f>
        <v>0</v>
      </c>
      <c r="AC350" s="269">
        <f>IFERROR(IF(-SUM(AC$20:AC349)+AC$15&lt;0.000001,0,IF($C350&gt;='H-32A-WP06 - Debt Service'!Z$24,'H-32A-WP06 - Debt Service'!Z$27/12,0)),"-")</f>
        <v>0</v>
      </c>
      <c r="AD350" s="269">
        <f>IFERROR(IF(-SUM(AD$20:AD349)+AD$15&lt;0.000001,0,IF($C350&gt;='H-32A-WP06 - Debt Service'!AA$24,'H-32A-WP06 - Debt Service'!AA$27/12,0)),"-")</f>
        <v>0</v>
      </c>
      <c r="AE350" s="269">
        <f>IFERROR(IF(-SUM(AE$20:AE349)+AE$15&lt;0.000001,0,IF($C350&gt;='H-32A-WP06 - Debt Service'!AB$24,'H-32A-WP06 - Debt Service'!AB$27/12,0)),"-")</f>
        <v>0</v>
      </c>
      <c r="AF350" s="269">
        <f>IFERROR(IF(-SUM(AF$20:AF349)+AF$15&lt;0.000001,0,IF($C350&gt;='H-32A-WP06 - Debt Service'!AC$24,'H-32A-WP06 - Debt Service'!AC$27/12,0)),"-")</f>
        <v>0</v>
      </c>
      <c r="AG350" s="269">
        <f>IFERROR(IF(-SUM(AG$20:AG349)+AG$15&lt;0.000001,0,IF($C350&gt;='H-32A-WP06 - Debt Service'!AD$24,'H-32A-WP06 - Debt Service'!AD$27/12,0)),"-")</f>
        <v>0</v>
      </c>
      <c r="AH350" s="269">
        <f>IFERROR(IF(-SUM(AH$20:AH349)+AH$15&lt;0.000001,0,IF($C350&gt;='H-32A-WP06 - Debt Service'!AE$24,'H-32A-WP06 - Debt Service'!AE$27/12,0)),"-")</f>
        <v>0</v>
      </c>
      <c r="AI350" s="269">
        <f>IFERROR(IF(-SUM(AI$20:AI349)+AI$15&lt;0.000001,0,IF($C350&gt;='H-32A-WP06 - Debt Service'!AF$24,'H-32A-WP06 - Debt Service'!AF$27/12,0)),"-")</f>
        <v>0</v>
      </c>
      <c r="AJ350" s="269">
        <f>IFERROR(IF(-SUM(AJ$20:AJ349)+AJ$15&lt;0.000001,0,IF($C350&gt;='H-32A-WP06 - Debt Service'!AG$24,'H-32A-WP06 - Debt Service'!AG$27/12,0)),"-")</f>
        <v>0</v>
      </c>
    </row>
    <row r="351" spans="2:36" hidden="1">
      <c r="B351" s="260">
        <f t="shared" si="20"/>
        <v>2050</v>
      </c>
      <c r="C351" s="281">
        <f t="shared" si="22"/>
        <v>55001</v>
      </c>
      <c r="D351" s="281"/>
      <c r="E351" s="269">
        <f>IFERROR(IF(-SUM(E$20:E350)+E$15&lt;0.000001,0,IF($C351&gt;='H-32A-WP06 - Debt Service'!C$24,'H-32A-WP06 - Debt Service'!C$27/12,0)),"-")</f>
        <v>0</v>
      </c>
      <c r="F351" s="269">
        <f>IFERROR(IF(-SUM(F$20:F350)+F$15&lt;0.000001,0,IF($C351&gt;='H-32A-WP06 - Debt Service'!D$24,'H-32A-WP06 - Debt Service'!D$27/12,0)),"-")</f>
        <v>0</v>
      </c>
      <c r="G351" s="269">
        <f>IFERROR(IF(-SUM(G$20:G350)+G$15&lt;0.000001,0,IF($C351&gt;='H-32A-WP06 - Debt Service'!E$24,'H-32A-WP06 - Debt Service'!E$27/12,0)),"-")</f>
        <v>0</v>
      </c>
      <c r="H351" s="269">
        <f>IFERROR(IF(-SUM(H$20:H350)+H$15&lt;0.000001,0,IF($C351&gt;='H-32A-WP06 - Debt Service'!F$24,'H-32A-WP06 - Debt Service'!F$27/12,0)),"-")</f>
        <v>0</v>
      </c>
      <c r="I351" s="269">
        <f>IFERROR(IF(-SUM(I$20:I350)+I$15&lt;0.000001,0,IF($C351&gt;='H-32A-WP06 - Debt Service'!G$24,'H-32A-WP06 - Debt Service'!#REF!/12,0)),"-")</f>
        <v>0</v>
      </c>
      <c r="J351" s="269">
        <f>IFERROR(IF(-SUM(J$20:J350)+J$15&lt;0.000001,0,IF($C351&gt;='H-32A-WP06 - Debt Service'!H$24,'H-32A-WP06 - Debt Service'!H$27/12,0)),"-")</f>
        <v>0</v>
      </c>
      <c r="K351" s="269">
        <f>IFERROR(IF(-SUM(K$20:K350)+K$15&lt;0.000001,0,IF($C351&gt;='H-32A-WP06 - Debt Service'!I$24,'H-32A-WP06 - Debt Service'!I$27/12,0)),"-")</f>
        <v>0</v>
      </c>
      <c r="L351" s="269">
        <f>IFERROR(IF(-SUM(L$20:L350)+L$15&lt;0.000001,0,IF($C351&gt;='H-32A-WP06 - Debt Service'!J$24,'H-32A-WP06 - Debt Service'!J$27/12,0)),"-")</f>
        <v>0</v>
      </c>
      <c r="M351" s="269">
        <f>IFERROR(IF(-SUM(M$20:M350)+M$15&lt;0.000001,0,IF($C351&gt;='H-32A-WP06 - Debt Service'!L$24,'H-32A-WP06 - Debt Service'!L$27/12,0)),"-")</f>
        <v>0</v>
      </c>
      <c r="N351" s="269">
        <v>0</v>
      </c>
      <c r="O351" s="269">
        <v>0</v>
      </c>
      <c r="P351" s="269">
        <v>0</v>
      </c>
      <c r="Q351" s="269">
        <f>IFERROR(IF(-SUM(Q$20:Q350)+Q$15&lt;0.000001,0,IF($C351&gt;='H-32A-WP06 - Debt Service'!#REF!,'H-32A-WP06 - Debt Service'!#REF!/12,0)),"-")</f>
        <v>0</v>
      </c>
      <c r="R351" s="269"/>
      <c r="S351" s="269"/>
      <c r="T351" s="269"/>
      <c r="U351" s="269"/>
      <c r="V351" s="269"/>
      <c r="X351" s="260">
        <f t="shared" si="21"/>
        <v>2050</v>
      </c>
      <c r="Y351" s="281">
        <f t="shared" si="23"/>
        <v>55001</v>
      </c>
      <c r="Z351" s="281"/>
      <c r="AA351" s="269">
        <f>IFERROR(IF(-SUM(AA$20:AA350)+AA$15&lt;0.000001,0,IF($C351&gt;='H-32A-WP06 - Debt Service'!X$24,'H-32A-WP06 - Debt Service'!X$27/12,0)),"-")</f>
        <v>0</v>
      </c>
      <c r="AB351" s="269">
        <f>IFERROR(IF(-SUM(AB$20:AB350)+AB$15&lt;0.000001,0,IF($C351&gt;='H-32A-WP06 - Debt Service'!Y$24,'H-32A-WP06 - Debt Service'!Y$27/12,0)),"-")</f>
        <v>0</v>
      </c>
      <c r="AC351" s="269">
        <f>IFERROR(IF(-SUM(AC$20:AC350)+AC$15&lt;0.000001,0,IF($C351&gt;='H-32A-WP06 - Debt Service'!Z$24,'H-32A-WP06 - Debt Service'!Z$27/12,0)),"-")</f>
        <v>0</v>
      </c>
      <c r="AD351" s="269">
        <f>IFERROR(IF(-SUM(AD$20:AD350)+AD$15&lt;0.000001,0,IF($C351&gt;='H-32A-WP06 - Debt Service'!AA$24,'H-32A-WP06 - Debt Service'!AA$27/12,0)),"-")</f>
        <v>0</v>
      </c>
      <c r="AE351" s="269">
        <f>IFERROR(IF(-SUM(AE$20:AE350)+AE$15&lt;0.000001,0,IF($C351&gt;='H-32A-WP06 - Debt Service'!AB$24,'H-32A-WP06 - Debt Service'!AB$27/12,0)),"-")</f>
        <v>0</v>
      </c>
      <c r="AF351" s="269">
        <f>IFERROR(IF(-SUM(AF$20:AF350)+AF$15&lt;0.000001,0,IF($C351&gt;='H-32A-WP06 - Debt Service'!AC$24,'H-32A-WP06 - Debt Service'!AC$27/12,0)),"-")</f>
        <v>0</v>
      </c>
      <c r="AG351" s="269">
        <f>IFERROR(IF(-SUM(AG$20:AG350)+AG$15&lt;0.000001,0,IF($C351&gt;='H-32A-WP06 - Debt Service'!AD$24,'H-32A-WP06 - Debt Service'!AD$27/12,0)),"-")</f>
        <v>0</v>
      </c>
      <c r="AH351" s="269">
        <f>IFERROR(IF(-SUM(AH$20:AH350)+AH$15&lt;0.000001,0,IF($C351&gt;='H-32A-WP06 - Debt Service'!AE$24,'H-32A-WP06 - Debt Service'!AE$27/12,0)),"-")</f>
        <v>0</v>
      </c>
      <c r="AI351" s="269">
        <f>IFERROR(IF(-SUM(AI$20:AI350)+AI$15&lt;0.000001,0,IF($C351&gt;='H-32A-WP06 - Debt Service'!AF$24,'H-32A-WP06 - Debt Service'!AF$27/12,0)),"-")</f>
        <v>0</v>
      </c>
      <c r="AJ351" s="269">
        <f>IFERROR(IF(-SUM(AJ$20:AJ350)+AJ$15&lt;0.000001,0,IF($C351&gt;='H-32A-WP06 - Debt Service'!AG$24,'H-32A-WP06 - Debt Service'!AG$27/12,0)),"-")</f>
        <v>0</v>
      </c>
    </row>
    <row r="352" spans="2:36" hidden="1">
      <c r="B352" s="260">
        <f t="shared" si="20"/>
        <v>2050</v>
      </c>
      <c r="C352" s="281">
        <f t="shared" si="22"/>
        <v>55032</v>
      </c>
      <c r="D352" s="281"/>
      <c r="E352" s="269">
        <f>IFERROR(IF(-SUM(E$20:E351)+E$15&lt;0.000001,0,IF($C352&gt;='H-32A-WP06 - Debt Service'!C$24,'H-32A-WP06 - Debt Service'!C$27/12,0)),"-")</f>
        <v>0</v>
      </c>
      <c r="F352" s="269">
        <f>IFERROR(IF(-SUM(F$20:F351)+F$15&lt;0.000001,0,IF($C352&gt;='H-32A-WP06 - Debt Service'!D$24,'H-32A-WP06 - Debt Service'!D$27/12,0)),"-")</f>
        <v>0</v>
      </c>
      <c r="G352" s="269">
        <f>IFERROR(IF(-SUM(G$20:G351)+G$15&lt;0.000001,0,IF($C352&gt;='H-32A-WP06 - Debt Service'!E$24,'H-32A-WP06 - Debt Service'!E$27/12,0)),"-")</f>
        <v>0</v>
      </c>
      <c r="H352" s="269">
        <f>IFERROR(IF(-SUM(H$20:H351)+H$15&lt;0.000001,0,IF($C352&gt;='H-32A-WP06 - Debt Service'!F$24,'H-32A-WP06 - Debt Service'!F$27/12,0)),"-")</f>
        <v>0</v>
      </c>
      <c r="I352" s="269">
        <f>IFERROR(IF(-SUM(I$20:I351)+I$15&lt;0.000001,0,IF($C352&gt;='H-32A-WP06 - Debt Service'!G$24,'H-32A-WP06 - Debt Service'!#REF!/12,0)),"-")</f>
        <v>0</v>
      </c>
      <c r="J352" s="269">
        <f>IFERROR(IF(-SUM(J$20:J351)+J$15&lt;0.000001,0,IF($C352&gt;='H-32A-WP06 - Debt Service'!H$24,'H-32A-WP06 - Debt Service'!H$27/12,0)),"-")</f>
        <v>0</v>
      </c>
      <c r="K352" s="269">
        <f>IFERROR(IF(-SUM(K$20:K351)+K$15&lt;0.000001,0,IF($C352&gt;='H-32A-WP06 - Debt Service'!I$24,'H-32A-WP06 - Debt Service'!I$27/12,0)),"-")</f>
        <v>0</v>
      </c>
      <c r="L352" s="269">
        <f>IFERROR(IF(-SUM(L$20:L351)+L$15&lt;0.000001,0,IF($C352&gt;='H-32A-WP06 - Debt Service'!J$24,'H-32A-WP06 - Debt Service'!J$27/12,0)),"-")</f>
        <v>0</v>
      </c>
      <c r="M352" s="269">
        <f>IFERROR(IF(-SUM(M$20:M351)+M$15&lt;0.000001,0,IF($C352&gt;='H-32A-WP06 - Debt Service'!L$24,'H-32A-WP06 - Debt Service'!L$27/12,0)),"-")</f>
        <v>0</v>
      </c>
      <c r="N352" s="269">
        <v>0</v>
      </c>
      <c r="O352" s="269">
        <v>0</v>
      </c>
      <c r="P352" s="269">
        <v>0</v>
      </c>
      <c r="Q352" s="269">
        <f>IFERROR(IF(-SUM(Q$20:Q351)+Q$15&lt;0.000001,0,IF($C352&gt;='H-32A-WP06 - Debt Service'!#REF!,'H-32A-WP06 - Debt Service'!#REF!/12,0)),"-")</f>
        <v>0</v>
      </c>
      <c r="R352" s="269"/>
      <c r="S352" s="269"/>
      <c r="T352" s="269"/>
      <c r="U352" s="269"/>
      <c r="V352" s="269"/>
      <c r="X352" s="260">
        <f t="shared" si="21"/>
        <v>2050</v>
      </c>
      <c r="Y352" s="281">
        <f t="shared" si="23"/>
        <v>55032</v>
      </c>
      <c r="Z352" s="281"/>
      <c r="AA352" s="269">
        <f>IFERROR(IF(-SUM(AA$20:AA351)+AA$15&lt;0.000001,0,IF($C352&gt;='H-32A-WP06 - Debt Service'!X$24,'H-32A-WP06 - Debt Service'!X$27/12,0)),"-")</f>
        <v>0</v>
      </c>
      <c r="AB352" s="269">
        <f>IFERROR(IF(-SUM(AB$20:AB351)+AB$15&lt;0.000001,0,IF($C352&gt;='H-32A-WP06 - Debt Service'!Y$24,'H-32A-WP06 - Debt Service'!Y$27/12,0)),"-")</f>
        <v>0</v>
      </c>
      <c r="AC352" s="269">
        <f>IFERROR(IF(-SUM(AC$20:AC351)+AC$15&lt;0.000001,0,IF($C352&gt;='H-32A-WP06 - Debt Service'!Z$24,'H-32A-WP06 - Debt Service'!Z$27/12,0)),"-")</f>
        <v>0</v>
      </c>
      <c r="AD352" s="269">
        <f>IFERROR(IF(-SUM(AD$20:AD351)+AD$15&lt;0.000001,0,IF($C352&gt;='H-32A-WP06 - Debt Service'!AA$24,'H-32A-WP06 - Debt Service'!AA$27/12,0)),"-")</f>
        <v>0</v>
      </c>
      <c r="AE352" s="269">
        <f>IFERROR(IF(-SUM(AE$20:AE351)+AE$15&lt;0.000001,0,IF($C352&gt;='H-32A-WP06 - Debt Service'!AB$24,'H-32A-WP06 - Debt Service'!AB$27/12,0)),"-")</f>
        <v>0</v>
      </c>
      <c r="AF352" s="269">
        <f>IFERROR(IF(-SUM(AF$20:AF351)+AF$15&lt;0.000001,0,IF($C352&gt;='H-32A-WP06 - Debt Service'!AC$24,'H-32A-WP06 - Debt Service'!AC$27/12,0)),"-")</f>
        <v>0</v>
      </c>
      <c r="AG352" s="269">
        <f>IFERROR(IF(-SUM(AG$20:AG351)+AG$15&lt;0.000001,0,IF($C352&gt;='H-32A-WP06 - Debt Service'!AD$24,'H-32A-WP06 - Debt Service'!AD$27/12,0)),"-")</f>
        <v>0</v>
      </c>
      <c r="AH352" s="269">
        <f>IFERROR(IF(-SUM(AH$20:AH351)+AH$15&lt;0.000001,0,IF($C352&gt;='H-32A-WP06 - Debt Service'!AE$24,'H-32A-WP06 - Debt Service'!AE$27/12,0)),"-")</f>
        <v>0</v>
      </c>
      <c r="AI352" s="269">
        <f>IFERROR(IF(-SUM(AI$20:AI351)+AI$15&lt;0.000001,0,IF($C352&gt;='H-32A-WP06 - Debt Service'!AF$24,'H-32A-WP06 - Debt Service'!AF$27/12,0)),"-")</f>
        <v>0</v>
      </c>
      <c r="AJ352" s="269">
        <f>IFERROR(IF(-SUM(AJ$20:AJ351)+AJ$15&lt;0.000001,0,IF($C352&gt;='H-32A-WP06 - Debt Service'!AG$24,'H-32A-WP06 - Debt Service'!AG$27/12,0)),"-")</f>
        <v>0</v>
      </c>
    </row>
    <row r="353" spans="2:36" hidden="1">
      <c r="B353" s="260">
        <f t="shared" si="20"/>
        <v>2050</v>
      </c>
      <c r="C353" s="281">
        <f t="shared" si="22"/>
        <v>55062</v>
      </c>
      <c r="D353" s="281"/>
      <c r="E353" s="269">
        <f>IFERROR(IF(-SUM(E$20:E352)+E$15&lt;0.000001,0,IF($C353&gt;='H-32A-WP06 - Debt Service'!C$24,'H-32A-WP06 - Debt Service'!C$27/12,0)),"-")</f>
        <v>0</v>
      </c>
      <c r="F353" s="269">
        <f>IFERROR(IF(-SUM(F$20:F352)+F$15&lt;0.000001,0,IF($C353&gt;='H-32A-WP06 - Debt Service'!D$24,'H-32A-WP06 - Debt Service'!D$27/12,0)),"-")</f>
        <v>0</v>
      </c>
      <c r="G353" s="269">
        <f>IFERROR(IF(-SUM(G$20:G352)+G$15&lt;0.000001,0,IF($C353&gt;='H-32A-WP06 - Debt Service'!E$24,'H-32A-WP06 - Debt Service'!E$27/12,0)),"-")</f>
        <v>0</v>
      </c>
      <c r="H353" s="269">
        <f>IFERROR(IF(-SUM(H$20:H352)+H$15&lt;0.000001,0,IF($C353&gt;='H-32A-WP06 - Debt Service'!F$24,'H-32A-WP06 - Debt Service'!F$27/12,0)),"-")</f>
        <v>0</v>
      </c>
      <c r="I353" s="269">
        <f>IFERROR(IF(-SUM(I$20:I352)+I$15&lt;0.000001,0,IF($C353&gt;='H-32A-WP06 - Debt Service'!G$24,'H-32A-WP06 - Debt Service'!#REF!/12,0)),"-")</f>
        <v>0</v>
      </c>
      <c r="J353" s="269">
        <f>IFERROR(IF(-SUM(J$20:J352)+J$15&lt;0.000001,0,IF($C353&gt;='H-32A-WP06 - Debt Service'!H$24,'H-32A-WP06 - Debt Service'!H$27/12,0)),"-")</f>
        <v>0</v>
      </c>
      <c r="K353" s="269">
        <f>IFERROR(IF(-SUM(K$20:K352)+K$15&lt;0.000001,0,IF($C353&gt;='H-32A-WP06 - Debt Service'!I$24,'H-32A-WP06 - Debt Service'!I$27/12,0)),"-")</f>
        <v>0</v>
      </c>
      <c r="L353" s="269">
        <f>IFERROR(IF(-SUM(L$20:L352)+L$15&lt;0.000001,0,IF($C353&gt;='H-32A-WP06 - Debt Service'!J$24,'H-32A-WP06 - Debt Service'!J$27/12,0)),"-")</f>
        <v>0</v>
      </c>
      <c r="M353" s="269">
        <f>IFERROR(IF(-SUM(M$20:M352)+M$15&lt;0.000001,0,IF($C353&gt;='H-32A-WP06 - Debt Service'!L$24,'H-32A-WP06 - Debt Service'!L$27/12,0)),"-")</f>
        <v>0</v>
      </c>
      <c r="N353" s="269">
        <v>0</v>
      </c>
      <c r="O353" s="269">
        <v>0</v>
      </c>
      <c r="P353" s="269">
        <v>0</v>
      </c>
      <c r="Q353" s="269">
        <f>IFERROR(IF(-SUM(Q$20:Q352)+Q$15&lt;0.000001,0,IF($C353&gt;='H-32A-WP06 - Debt Service'!#REF!,'H-32A-WP06 - Debt Service'!#REF!/12,0)),"-")</f>
        <v>0</v>
      </c>
      <c r="R353" s="269"/>
      <c r="S353" s="269"/>
      <c r="T353" s="269"/>
      <c r="U353" s="269"/>
      <c r="V353" s="269"/>
      <c r="X353" s="260">
        <f t="shared" si="21"/>
        <v>2050</v>
      </c>
      <c r="Y353" s="281">
        <f t="shared" si="23"/>
        <v>55062</v>
      </c>
      <c r="Z353" s="281"/>
      <c r="AA353" s="269">
        <f>IFERROR(IF(-SUM(AA$20:AA352)+AA$15&lt;0.000001,0,IF($C353&gt;='H-32A-WP06 - Debt Service'!X$24,'H-32A-WP06 - Debt Service'!X$27/12,0)),"-")</f>
        <v>0</v>
      </c>
      <c r="AB353" s="269">
        <f>IFERROR(IF(-SUM(AB$20:AB352)+AB$15&lt;0.000001,0,IF($C353&gt;='H-32A-WP06 - Debt Service'!Y$24,'H-32A-WP06 - Debt Service'!Y$27/12,0)),"-")</f>
        <v>0</v>
      </c>
      <c r="AC353" s="269">
        <f>IFERROR(IF(-SUM(AC$20:AC352)+AC$15&lt;0.000001,0,IF($C353&gt;='H-32A-WP06 - Debt Service'!Z$24,'H-32A-WP06 - Debt Service'!Z$27/12,0)),"-")</f>
        <v>0</v>
      </c>
      <c r="AD353" s="269">
        <f>IFERROR(IF(-SUM(AD$20:AD352)+AD$15&lt;0.000001,0,IF($C353&gt;='H-32A-WP06 - Debt Service'!AA$24,'H-32A-WP06 - Debt Service'!AA$27/12,0)),"-")</f>
        <v>0</v>
      </c>
      <c r="AE353" s="269">
        <f>IFERROR(IF(-SUM(AE$20:AE352)+AE$15&lt;0.000001,0,IF($C353&gt;='H-32A-WP06 - Debt Service'!AB$24,'H-32A-WP06 - Debt Service'!AB$27/12,0)),"-")</f>
        <v>0</v>
      </c>
      <c r="AF353" s="269">
        <f>IFERROR(IF(-SUM(AF$20:AF352)+AF$15&lt;0.000001,0,IF($C353&gt;='H-32A-WP06 - Debt Service'!AC$24,'H-32A-WP06 - Debt Service'!AC$27/12,0)),"-")</f>
        <v>0</v>
      </c>
      <c r="AG353" s="269">
        <f>IFERROR(IF(-SUM(AG$20:AG352)+AG$15&lt;0.000001,0,IF($C353&gt;='H-32A-WP06 - Debt Service'!AD$24,'H-32A-WP06 - Debt Service'!AD$27/12,0)),"-")</f>
        <v>0</v>
      </c>
      <c r="AH353" s="269">
        <f>IFERROR(IF(-SUM(AH$20:AH352)+AH$15&lt;0.000001,0,IF($C353&gt;='H-32A-WP06 - Debt Service'!AE$24,'H-32A-WP06 - Debt Service'!AE$27/12,0)),"-")</f>
        <v>0</v>
      </c>
      <c r="AI353" s="269">
        <f>IFERROR(IF(-SUM(AI$20:AI352)+AI$15&lt;0.000001,0,IF($C353&gt;='H-32A-WP06 - Debt Service'!AF$24,'H-32A-WP06 - Debt Service'!AF$27/12,0)),"-")</f>
        <v>0</v>
      </c>
      <c r="AJ353" s="269">
        <f>IFERROR(IF(-SUM(AJ$20:AJ352)+AJ$15&lt;0.000001,0,IF($C353&gt;='H-32A-WP06 - Debt Service'!AG$24,'H-32A-WP06 - Debt Service'!AG$27/12,0)),"-")</f>
        <v>0</v>
      </c>
    </row>
    <row r="354" spans="2:36" hidden="1">
      <c r="B354" s="260">
        <f t="shared" si="20"/>
        <v>2050</v>
      </c>
      <c r="C354" s="281">
        <f t="shared" si="22"/>
        <v>55093</v>
      </c>
      <c r="D354" s="281"/>
      <c r="E354" s="269">
        <f>IFERROR(IF(-SUM(E$20:E353)+E$15&lt;0.000001,0,IF($C354&gt;='H-32A-WP06 - Debt Service'!C$24,'H-32A-WP06 - Debt Service'!C$27/12,0)),"-")</f>
        <v>0</v>
      </c>
      <c r="F354" s="269">
        <f>IFERROR(IF(-SUM(F$20:F353)+F$15&lt;0.000001,0,IF($C354&gt;='H-32A-WP06 - Debt Service'!D$24,'H-32A-WP06 - Debt Service'!D$27/12,0)),"-")</f>
        <v>0</v>
      </c>
      <c r="G354" s="269">
        <f>IFERROR(IF(-SUM(G$20:G353)+G$15&lt;0.000001,0,IF($C354&gt;='H-32A-WP06 - Debt Service'!E$24,'H-32A-WP06 - Debt Service'!E$27/12,0)),"-")</f>
        <v>0</v>
      </c>
      <c r="H354" s="269">
        <f>IFERROR(IF(-SUM(H$20:H353)+H$15&lt;0.000001,0,IF($C354&gt;='H-32A-WP06 - Debt Service'!F$24,'H-32A-WP06 - Debt Service'!F$27/12,0)),"-")</f>
        <v>0</v>
      </c>
      <c r="I354" s="269">
        <f>IFERROR(IF(-SUM(I$20:I353)+I$15&lt;0.000001,0,IF($C354&gt;='H-32A-WP06 - Debt Service'!G$24,'H-32A-WP06 - Debt Service'!#REF!/12,0)),"-")</f>
        <v>0</v>
      </c>
      <c r="J354" s="269">
        <f>IFERROR(IF(-SUM(J$20:J353)+J$15&lt;0.000001,0,IF($C354&gt;='H-32A-WP06 - Debt Service'!H$24,'H-32A-WP06 - Debt Service'!H$27/12,0)),"-")</f>
        <v>0</v>
      </c>
      <c r="K354" s="269">
        <f>IFERROR(IF(-SUM(K$20:K353)+K$15&lt;0.000001,0,IF($C354&gt;='H-32A-WP06 - Debt Service'!I$24,'H-32A-WP06 - Debt Service'!I$27/12,0)),"-")</f>
        <v>0</v>
      </c>
      <c r="L354" s="269">
        <f>IFERROR(IF(-SUM(L$20:L353)+L$15&lt;0.000001,0,IF($C354&gt;='H-32A-WP06 - Debt Service'!J$24,'H-32A-WP06 - Debt Service'!J$27/12,0)),"-")</f>
        <v>0</v>
      </c>
      <c r="M354" s="269">
        <f>IFERROR(IF(-SUM(M$20:M353)+M$15&lt;0.000001,0,IF($C354&gt;='H-32A-WP06 - Debt Service'!L$24,'H-32A-WP06 - Debt Service'!L$27/12,0)),"-")</f>
        <v>0</v>
      </c>
      <c r="N354" s="269">
        <v>0</v>
      </c>
      <c r="O354" s="269">
        <v>0</v>
      </c>
      <c r="P354" s="269">
        <v>0</v>
      </c>
      <c r="Q354" s="269">
        <f>IFERROR(IF(-SUM(Q$20:Q353)+Q$15&lt;0.000001,0,IF($C354&gt;='H-32A-WP06 - Debt Service'!#REF!,'H-32A-WP06 - Debt Service'!#REF!/12,0)),"-")</f>
        <v>0</v>
      </c>
      <c r="R354" s="269"/>
      <c r="S354" s="269"/>
      <c r="T354" s="269"/>
      <c r="U354" s="269"/>
      <c r="V354" s="269"/>
      <c r="X354" s="260">
        <f t="shared" si="21"/>
        <v>2050</v>
      </c>
      <c r="Y354" s="281">
        <f t="shared" si="23"/>
        <v>55093</v>
      </c>
      <c r="Z354" s="281"/>
      <c r="AA354" s="269">
        <f>IFERROR(IF(-SUM(AA$20:AA353)+AA$15&lt;0.000001,0,IF($C354&gt;='H-32A-WP06 - Debt Service'!X$24,'H-32A-WP06 - Debt Service'!X$27/12,0)),"-")</f>
        <v>0</v>
      </c>
      <c r="AB354" s="269">
        <f>IFERROR(IF(-SUM(AB$20:AB353)+AB$15&lt;0.000001,0,IF($C354&gt;='H-32A-WP06 - Debt Service'!Y$24,'H-32A-WP06 - Debt Service'!Y$27/12,0)),"-")</f>
        <v>0</v>
      </c>
      <c r="AC354" s="269">
        <f>IFERROR(IF(-SUM(AC$20:AC353)+AC$15&lt;0.000001,0,IF($C354&gt;='H-32A-WP06 - Debt Service'!Z$24,'H-32A-WP06 - Debt Service'!Z$27/12,0)),"-")</f>
        <v>0</v>
      </c>
      <c r="AD354" s="269">
        <f>IFERROR(IF(-SUM(AD$20:AD353)+AD$15&lt;0.000001,0,IF($C354&gt;='H-32A-WP06 - Debt Service'!AA$24,'H-32A-WP06 - Debt Service'!AA$27/12,0)),"-")</f>
        <v>0</v>
      </c>
      <c r="AE354" s="269">
        <f>IFERROR(IF(-SUM(AE$20:AE353)+AE$15&lt;0.000001,0,IF($C354&gt;='H-32A-WP06 - Debt Service'!AB$24,'H-32A-WP06 - Debt Service'!AB$27/12,0)),"-")</f>
        <v>0</v>
      </c>
      <c r="AF354" s="269">
        <f>IFERROR(IF(-SUM(AF$20:AF353)+AF$15&lt;0.000001,0,IF($C354&gt;='H-32A-WP06 - Debt Service'!AC$24,'H-32A-WP06 - Debt Service'!AC$27/12,0)),"-")</f>
        <v>0</v>
      </c>
      <c r="AG354" s="269">
        <f>IFERROR(IF(-SUM(AG$20:AG353)+AG$15&lt;0.000001,0,IF($C354&gt;='H-32A-WP06 - Debt Service'!AD$24,'H-32A-WP06 - Debt Service'!AD$27/12,0)),"-")</f>
        <v>0</v>
      </c>
      <c r="AH354" s="269">
        <f>IFERROR(IF(-SUM(AH$20:AH353)+AH$15&lt;0.000001,0,IF($C354&gt;='H-32A-WP06 - Debt Service'!AE$24,'H-32A-WP06 - Debt Service'!AE$27/12,0)),"-")</f>
        <v>0</v>
      </c>
      <c r="AI354" s="269">
        <f>IFERROR(IF(-SUM(AI$20:AI353)+AI$15&lt;0.000001,0,IF($C354&gt;='H-32A-WP06 - Debt Service'!AF$24,'H-32A-WP06 - Debt Service'!AF$27/12,0)),"-")</f>
        <v>0</v>
      </c>
      <c r="AJ354" s="269">
        <f>IFERROR(IF(-SUM(AJ$20:AJ353)+AJ$15&lt;0.000001,0,IF($C354&gt;='H-32A-WP06 - Debt Service'!AG$24,'H-32A-WP06 - Debt Service'!AG$27/12,0)),"-")</f>
        <v>0</v>
      </c>
    </row>
    <row r="355" spans="2:36" hidden="1">
      <c r="B355" s="260">
        <f t="shared" si="20"/>
        <v>2050</v>
      </c>
      <c r="C355" s="281">
        <f t="shared" si="22"/>
        <v>55123</v>
      </c>
      <c r="D355" s="281"/>
      <c r="E355" s="269">
        <f>IFERROR(IF(-SUM(E$20:E354)+E$15&lt;0.000001,0,IF($C355&gt;='H-32A-WP06 - Debt Service'!C$24,'H-32A-WP06 - Debt Service'!C$27/12,0)),"-")</f>
        <v>0</v>
      </c>
      <c r="F355" s="269">
        <f>IFERROR(IF(-SUM(F$20:F354)+F$15&lt;0.000001,0,IF($C355&gt;='H-32A-WP06 - Debt Service'!D$24,'H-32A-WP06 - Debt Service'!D$27/12,0)),"-")</f>
        <v>0</v>
      </c>
      <c r="G355" s="269">
        <f>IFERROR(IF(-SUM(G$20:G354)+G$15&lt;0.000001,0,IF($C355&gt;='H-32A-WP06 - Debt Service'!E$24,'H-32A-WP06 - Debt Service'!E$27/12,0)),"-")</f>
        <v>0</v>
      </c>
      <c r="H355" s="269">
        <f>IFERROR(IF(-SUM(H$20:H354)+H$15&lt;0.000001,0,IF($C355&gt;='H-32A-WP06 - Debt Service'!F$24,'H-32A-WP06 - Debt Service'!F$27/12,0)),"-")</f>
        <v>0</v>
      </c>
      <c r="I355" s="269">
        <f>IFERROR(IF(-SUM(I$20:I354)+I$15&lt;0.000001,0,IF($C355&gt;='H-32A-WP06 - Debt Service'!G$24,'H-32A-WP06 - Debt Service'!#REF!/12,0)),"-")</f>
        <v>0</v>
      </c>
      <c r="J355" s="269">
        <f>IFERROR(IF(-SUM(J$20:J354)+J$15&lt;0.000001,0,IF($C355&gt;='H-32A-WP06 - Debt Service'!H$24,'H-32A-WP06 - Debt Service'!H$27/12,0)),"-")</f>
        <v>0</v>
      </c>
      <c r="K355" s="269">
        <f>IFERROR(IF(-SUM(K$20:K354)+K$15&lt;0.000001,0,IF($C355&gt;='H-32A-WP06 - Debt Service'!I$24,'H-32A-WP06 - Debt Service'!I$27/12,0)),"-")</f>
        <v>0</v>
      </c>
      <c r="L355" s="269">
        <f>IFERROR(IF(-SUM(L$20:L354)+L$15&lt;0.000001,0,IF($C355&gt;='H-32A-WP06 - Debt Service'!J$24,'H-32A-WP06 - Debt Service'!J$27/12,0)),"-")</f>
        <v>0</v>
      </c>
      <c r="M355" s="269">
        <f>IFERROR(IF(-SUM(M$20:M354)+M$15&lt;0.000001,0,IF($C355&gt;='H-32A-WP06 - Debt Service'!L$24,'H-32A-WP06 - Debt Service'!L$27/12,0)),"-")</f>
        <v>0</v>
      </c>
      <c r="N355" s="269">
        <v>0</v>
      </c>
      <c r="O355" s="269">
        <v>0</v>
      </c>
      <c r="P355" s="269">
        <v>0</v>
      </c>
      <c r="Q355" s="269">
        <f>IFERROR(IF(-SUM(Q$20:Q354)+Q$15&lt;0.000001,0,IF($C355&gt;='H-32A-WP06 - Debt Service'!#REF!,'H-32A-WP06 - Debt Service'!#REF!/12,0)),"-")</f>
        <v>0</v>
      </c>
      <c r="R355" s="269"/>
      <c r="S355" s="269"/>
      <c r="T355" s="269"/>
      <c r="U355" s="269"/>
      <c r="V355" s="269"/>
      <c r="X355" s="260">
        <f t="shared" si="21"/>
        <v>2050</v>
      </c>
      <c r="Y355" s="281">
        <f t="shared" si="23"/>
        <v>55123</v>
      </c>
      <c r="Z355" s="281"/>
      <c r="AA355" s="269">
        <f>IFERROR(IF(-SUM(AA$20:AA354)+AA$15&lt;0.000001,0,IF($C355&gt;='H-32A-WP06 - Debt Service'!X$24,'H-32A-WP06 - Debt Service'!X$27/12,0)),"-")</f>
        <v>0</v>
      </c>
      <c r="AB355" s="269">
        <f>IFERROR(IF(-SUM(AB$20:AB354)+AB$15&lt;0.000001,0,IF($C355&gt;='H-32A-WP06 - Debt Service'!Y$24,'H-32A-WP06 - Debt Service'!Y$27/12,0)),"-")</f>
        <v>0</v>
      </c>
      <c r="AC355" s="269">
        <f>IFERROR(IF(-SUM(AC$20:AC354)+AC$15&lt;0.000001,0,IF($C355&gt;='H-32A-WP06 - Debt Service'!Z$24,'H-32A-WP06 - Debt Service'!Z$27/12,0)),"-")</f>
        <v>0</v>
      </c>
      <c r="AD355" s="269">
        <f>IFERROR(IF(-SUM(AD$20:AD354)+AD$15&lt;0.000001,0,IF($C355&gt;='H-32A-WP06 - Debt Service'!AA$24,'H-32A-WP06 - Debt Service'!AA$27/12,0)),"-")</f>
        <v>0</v>
      </c>
      <c r="AE355" s="269">
        <f>IFERROR(IF(-SUM(AE$20:AE354)+AE$15&lt;0.000001,0,IF($C355&gt;='H-32A-WP06 - Debt Service'!AB$24,'H-32A-WP06 - Debt Service'!AB$27/12,0)),"-")</f>
        <v>0</v>
      </c>
      <c r="AF355" s="269">
        <f>IFERROR(IF(-SUM(AF$20:AF354)+AF$15&lt;0.000001,0,IF($C355&gt;='H-32A-WP06 - Debt Service'!AC$24,'H-32A-WP06 - Debt Service'!AC$27/12,0)),"-")</f>
        <v>0</v>
      </c>
      <c r="AG355" s="269">
        <f>IFERROR(IF(-SUM(AG$20:AG354)+AG$15&lt;0.000001,0,IF($C355&gt;='H-32A-WP06 - Debt Service'!AD$24,'H-32A-WP06 - Debt Service'!AD$27/12,0)),"-")</f>
        <v>0</v>
      </c>
      <c r="AH355" s="269">
        <f>IFERROR(IF(-SUM(AH$20:AH354)+AH$15&lt;0.000001,0,IF($C355&gt;='H-32A-WP06 - Debt Service'!AE$24,'H-32A-WP06 - Debt Service'!AE$27/12,0)),"-")</f>
        <v>0</v>
      </c>
      <c r="AI355" s="269">
        <f>IFERROR(IF(-SUM(AI$20:AI354)+AI$15&lt;0.000001,0,IF($C355&gt;='H-32A-WP06 - Debt Service'!AF$24,'H-32A-WP06 - Debt Service'!AF$27/12,0)),"-")</f>
        <v>0</v>
      </c>
      <c r="AJ355" s="269">
        <f>IFERROR(IF(-SUM(AJ$20:AJ354)+AJ$15&lt;0.000001,0,IF($C355&gt;='H-32A-WP06 - Debt Service'!AG$24,'H-32A-WP06 - Debt Service'!AG$27/12,0)),"-")</f>
        <v>0</v>
      </c>
    </row>
    <row r="356" spans="2:36" hidden="1">
      <c r="B356" s="260">
        <f t="shared" si="20"/>
        <v>2051</v>
      </c>
      <c r="C356" s="281">
        <f t="shared" si="22"/>
        <v>55154</v>
      </c>
      <c r="D356" s="281"/>
      <c r="E356" s="269">
        <f>IFERROR(IF(-SUM(E$20:E355)+E$15&lt;0.000001,0,IF($C356&gt;='H-32A-WP06 - Debt Service'!C$24,'H-32A-WP06 - Debt Service'!C$27/12,0)),"-")</f>
        <v>0</v>
      </c>
      <c r="F356" s="269">
        <f>IFERROR(IF(-SUM(F$20:F355)+F$15&lt;0.000001,0,IF($C356&gt;='H-32A-WP06 - Debt Service'!D$24,'H-32A-WP06 - Debt Service'!D$27/12,0)),"-")</f>
        <v>0</v>
      </c>
      <c r="G356" s="269">
        <f>IFERROR(IF(-SUM(G$20:G355)+G$15&lt;0.000001,0,IF($C356&gt;='H-32A-WP06 - Debt Service'!E$24,'H-32A-WP06 - Debt Service'!E$27/12,0)),"-")</f>
        <v>0</v>
      </c>
      <c r="H356" s="269">
        <f>IFERROR(IF(-SUM(H$20:H355)+H$15&lt;0.000001,0,IF($C356&gt;='H-32A-WP06 - Debt Service'!F$24,'H-32A-WP06 - Debt Service'!F$27/12,0)),"-")</f>
        <v>0</v>
      </c>
      <c r="I356" s="269">
        <f>IFERROR(IF(-SUM(I$20:I355)+I$15&lt;0.000001,0,IF($C356&gt;='H-32A-WP06 - Debt Service'!G$24,'H-32A-WP06 - Debt Service'!#REF!/12,0)),"-")</f>
        <v>0</v>
      </c>
      <c r="J356" s="269">
        <f>IFERROR(IF(-SUM(J$20:J355)+J$15&lt;0.000001,0,IF($C356&gt;='H-32A-WP06 - Debt Service'!H$24,'H-32A-WP06 - Debt Service'!H$27/12,0)),"-")</f>
        <v>0</v>
      </c>
      <c r="K356" s="269">
        <f>IFERROR(IF(-SUM(K$20:K355)+K$15&lt;0.000001,0,IF($C356&gt;='H-32A-WP06 - Debt Service'!I$24,'H-32A-WP06 - Debt Service'!I$27/12,0)),"-")</f>
        <v>0</v>
      </c>
      <c r="L356" s="269">
        <f>IFERROR(IF(-SUM(L$20:L355)+L$15&lt;0.000001,0,IF($C356&gt;='H-32A-WP06 - Debt Service'!J$24,'H-32A-WP06 - Debt Service'!J$27/12,0)),"-")</f>
        <v>0</v>
      </c>
      <c r="M356" s="269">
        <f>IFERROR(IF(-SUM(M$20:M355)+M$15&lt;0.000001,0,IF($C356&gt;='H-32A-WP06 - Debt Service'!L$24,'H-32A-WP06 - Debt Service'!L$27/12,0)),"-")</f>
        <v>0</v>
      </c>
      <c r="N356" s="269">
        <v>0</v>
      </c>
      <c r="O356" s="269">
        <v>0</v>
      </c>
      <c r="P356" s="269">
        <v>0</v>
      </c>
      <c r="Q356" s="269">
        <f>IFERROR(IF(-SUM(Q$20:Q355)+Q$15&lt;0.000001,0,IF($C356&gt;='H-32A-WP06 - Debt Service'!#REF!,'H-32A-WP06 - Debt Service'!#REF!/12,0)),"-")</f>
        <v>0</v>
      </c>
      <c r="R356" s="269"/>
      <c r="S356" s="269"/>
      <c r="T356" s="269"/>
      <c r="U356" s="269"/>
      <c r="V356" s="269"/>
      <c r="X356" s="260">
        <f t="shared" si="21"/>
        <v>2051</v>
      </c>
      <c r="Y356" s="281">
        <f t="shared" si="23"/>
        <v>55154</v>
      </c>
      <c r="Z356" s="281"/>
      <c r="AA356" s="269">
        <f>IFERROR(IF(-SUM(AA$20:AA355)+AA$15&lt;0.000001,0,IF($C356&gt;='H-32A-WP06 - Debt Service'!X$24,'H-32A-WP06 - Debt Service'!X$27/12,0)),"-")</f>
        <v>0</v>
      </c>
      <c r="AB356" s="269">
        <f>IFERROR(IF(-SUM(AB$20:AB355)+AB$15&lt;0.000001,0,IF($C356&gt;='H-32A-WP06 - Debt Service'!Y$24,'H-32A-WP06 - Debt Service'!Y$27/12,0)),"-")</f>
        <v>0</v>
      </c>
      <c r="AC356" s="269">
        <f>IFERROR(IF(-SUM(AC$20:AC355)+AC$15&lt;0.000001,0,IF($C356&gt;='H-32A-WP06 - Debt Service'!Z$24,'H-32A-WP06 - Debt Service'!Z$27/12,0)),"-")</f>
        <v>0</v>
      </c>
      <c r="AD356" s="269">
        <f>IFERROR(IF(-SUM(AD$20:AD355)+AD$15&lt;0.000001,0,IF($C356&gt;='H-32A-WP06 - Debt Service'!AA$24,'H-32A-WP06 - Debt Service'!AA$27/12,0)),"-")</f>
        <v>0</v>
      </c>
      <c r="AE356" s="269">
        <f>IFERROR(IF(-SUM(AE$20:AE355)+AE$15&lt;0.000001,0,IF($C356&gt;='H-32A-WP06 - Debt Service'!AB$24,'H-32A-WP06 - Debt Service'!AB$27/12,0)),"-")</f>
        <v>0</v>
      </c>
      <c r="AF356" s="269">
        <f>IFERROR(IF(-SUM(AF$20:AF355)+AF$15&lt;0.000001,0,IF($C356&gt;='H-32A-WP06 - Debt Service'!AC$24,'H-32A-WP06 - Debt Service'!AC$27/12,0)),"-")</f>
        <v>0</v>
      </c>
      <c r="AG356" s="269">
        <f>IFERROR(IF(-SUM(AG$20:AG355)+AG$15&lt;0.000001,0,IF($C356&gt;='H-32A-WP06 - Debt Service'!AD$24,'H-32A-WP06 - Debt Service'!AD$27/12,0)),"-")</f>
        <v>0</v>
      </c>
      <c r="AH356" s="269">
        <f>IFERROR(IF(-SUM(AH$20:AH355)+AH$15&lt;0.000001,0,IF($C356&gt;='H-32A-WP06 - Debt Service'!AE$24,'H-32A-WP06 - Debt Service'!AE$27/12,0)),"-")</f>
        <v>0</v>
      </c>
      <c r="AI356" s="269">
        <f>IFERROR(IF(-SUM(AI$20:AI355)+AI$15&lt;0.000001,0,IF($C356&gt;='H-32A-WP06 - Debt Service'!AF$24,'H-32A-WP06 - Debt Service'!AF$27/12,0)),"-")</f>
        <v>0</v>
      </c>
      <c r="AJ356" s="269">
        <f>IFERROR(IF(-SUM(AJ$20:AJ355)+AJ$15&lt;0.000001,0,IF($C356&gt;='H-32A-WP06 - Debt Service'!AG$24,'H-32A-WP06 - Debt Service'!AG$27/12,0)),"-")</f>
        <v>0</v>
      </c>
    </row>
    <row r="357" spans="2:36" hidden="1">
      <c r="B357" s="260">
        <f t="shared" ref="B357:B420" si="24">YEAR(C357)</f>
        <v>2051</v>
      </c>
      <c r="C357" s="281">
        <f t="shared" si="22"/>
        <v>55185</v>
      </c>
      <c r="D357" s="281"/>
      <c r="E357" s="269">
        <f>IFERROR(IF(-SUM(E$20:E356)+E$15&lt;0.000001,0,IF($C357&gt;='H-32A-WP06 - Debt Service'!C$24,'H-32A-WP06 - Debt Service'!C$27/12,0)),"-")</f>
        <v>0</v>
      </c>
      <c r="F357" s="269">
        <f>IFERROR(IF(-SUM(F$20:F356)+F$15&lt;0.000001,0,IF($C357&gt;='H-32A-WP06 - Debt Service'!D$24,'H-32A-WP06 - Debt Service'!D$27/12,0)),"-")</f>
        <v>0</v>
      </c>
      <c r="G357" s="269">
        <f>IFERROR(IF(-SUM(G$20:G356)+G$15&lt;0.000001,0,IF($C357&gt;='H-32A-WP06 - Debt Service'!E$24,'H-32A-WP06 - Debt Service'!E$27/12,0)),"-")</f>
        <v>0</v>
      </c>
      <c r="H357" s="269">
        <f>IFERROR(IF(-SUM(H$20:H356)+H$15&lt;0.000001,0,IF($C357&gt;='H-32A-WP06 - Debt Service'!F$24,'H-32A-WP06 - Debt Service'!F$27/12,0)),"-")</f>
        <v>0</v>
      </c>
      <c r="I357" s="269">
        <f>IFERROR(IF(-SUM(I$20:I356)+I$15&lt;0.000001,0,IF($C357&gt;='H-32A-WP06 - Debt Service'!G$24,'H-32A-WP06 - Debt Service'!#REF!/12,0)),"-")</f>
        <v>0</v>
      </c>
      <c r="J357" s="269">
        <f>IFERROR(IF(-SUM(J$20:J356)+J$15&lt;0.000001,0,IF($C357&gt;='H-32A-WP06 - Debt Service'!H$24,'H-32A-WP06 - Debt Service'!H$27/12,0)),"-")</f>
        <v>0</v>
      </c>
      <c r="K357" s="269">
        <f>IFERROR(IF(-SUM(K$20:K356)+K$15&lt;0.000001,0,IF($C357&gt;='H-32A-WP06 - Debt Service'!I$24,'H-32A-WP06 - Debt Service'!I$27/12,0)),"-")</f>
        <v>0</v>
      </c>
      <c r="L357" s="269">
        <f>IFERROR(IF(-SUM(L$20:L356)+L$15&lt;0.000001,0,IF($C357&gt;='H-32A-WP06 - Debt Service'!J$24,'H-32A-WP06 - Debt Service'!J$27/12,0)),"-")</f>
        <v>0</v>
      </c>
      <c r="M357" s="269">
        <f>IFERROR(IF(-SUM(M$20:M356)+M$15&lt;0.000001,0,IF($C357&gt;='H-32A-WP06 - Debt Service'!L$24,'H-32A-WP06 - Debt Service'!L$27/12,0)),"-")</f>
        <v>0</v>
      </c>
      <c r="N357" s="269">
        <v>0</v>
      </c>
      <c r="O357" s="269">
        <v>0</v>
      </c>
      <c r="P357" s="269">
        <v>0</v>
      </c>
      <c r="Q357" s="269">
        <f>IFERROR(IF(-SUM(Q$20:Q356)+Q$15&lt;0.000001,0,IF($C357&gt;='H-32A-WP06 - Debt Service'!#REF!,'H-32A-WP06 - Debt Service'!#REF!/12,0)),"-")</f>
        <v>0</v>
      </c>
      <c r="R357" s="269"/>
      <c r="S357" s="269"/>
      <c r="T357" s="269"/>
      <c r="U357" s="269"/>
      <c r="V357" s="269"/>
      <c r="X357" s="260">
        <f t="shared" ref="X357:X420" si="25">YEAR(Y357)</f>
        <v>2051</v>
      </c>
      <c r="Y357" s="281">
        <f t="shared" si="23"/>
        <v>55185</v>
      </c>
      <c r="Z357" s="281"/>
      <c r="AA357" s="269">
        <f>IFERROR(IF(-SUM(AA$20:AA356)+AA$15&lt;0.000001,0,IF($C357&gt;='H-32A-WP06 - Debt Service'!X$24,'H-32A-WP06 - Debt Service'!X$27/12,0)),"-")</f>
        <v>0</v>
      </c>
      <c r="AB357" s="269">
        <f>IFERROR(IF(-SUM(AB$20:AB356)+AB$15&lt;0.000001,0,IF($C357&gt;='H-32A-WP06 - Debt Service'!Y$24,'H-32A-WP06 - Debt Service'!Y$27/12,0)),"-")</f>
        <v>0</v>
      </c>
      <c r="AC357" s="269">
        <f>IFERROR(IF(-SUM(AC$20:AC356)+AC$15&lt;0.000001,0,IF($C357&gt;='H-32A-WP06 - Debt Service'!Z$24,'H-32A-WP06 - Debt Service'!Z$27/12,0)),"-")</f>
        <v>0</v>
      </c>
      <c r="AD357" s="269">
        <f>IFERROR(IF(-SUM(AD$20:AD356)+AD$15&lt;0.000001,0,IF($C357&gt;='H-32A-WP06 - Debt Service'!AA$24,'H-32A-WP06 - Debt Service'!AA$27/12,0)),"-")</f>
        <v>0</v>
      </c>
      <c r="AE357" s="269">
        <f>IFERROR(IF(-SUM(AE$20:AE356)+AE$15&lt;0.000001,0,IF($C357&gt;='H-32A-WP06 - Debt Service'!AB$24,'H-32A-WP06 - Debt Service'!AB$27/12,0)),"-")</f>
        <v>0</v>
      </c>
      <c r="AF357" s="269">
        <f>IFERROR(IF(-SUM(AF$20:AF356)+AF$15&lt;0.000001,0,IF($C357&gt;='H-32A-WP06 - Debt Service'!AC$24,'H-32A-WP06 - Debt Service'!AC$27/12,0)),"-")</f>
        <v>0</v>
      </c>
      <c r="AG357" s="269">
        <f>IFERROR(IF(-SUM(AG$20:AG356)+AG$15&lt;0.000001,0,IF($C357&gt;='H-32A-WP06 - Debt Service'!AD$24,'H-32A-WP06 - Debt Service'!AD$27/12,0)),"-")</f>
        <v>0</v>
      </c>
      <c r="AH357" s="269">
        <f>IFERROR(IF(-SUM(AH$20:AH356)+AH$15&lt;0.000001,0,IF($C357&gt;='H-32A-WP06 - Debt Service'!AE$24,'H-32A-WP06 - Debt Service'!AE$27/12,0)),"-")</f>
        <v>0</v>
      </c>
      <c r="AI357" s="269">
        <f>IFERROR(IF(-SUM(AI$20:AI356)+AI$15&lt;0.000001,0,IF($C357&gt;='H-32A-WP06 - Debt Service'!AF$24,'H-32A-WP06 - Debt Service'!AF$27/12,0)),"-")</f>
        <v>0</v>
      </c>
      <c r="AJ357" s="269">
        <f>IFERROR(IF(-SUM(AJ$20:AJ356)+AJ$15&lt;0.000001,0,IF($C357&gt;='H-32A-WP06 - Debt Service'!AG$24,'H-32A-WP06 - Debt Service'!AG$27/12,0)),"-")</f>
        <v>0</v>
      </c>
    </row>
    <row r="358" spans="2:36" hidden="1">
      <c r="B358" s="260">
        <f t="shared" si="24"/>
        <v>2051</v>
      </c>
      <c r="C358" s="281">
        <f t="shared" ref="C358:C421" si="26">EOMONTH(C357,0)+1</f>
        <v>55213</v>
      </c>
      <c r="D358" s="281"/>
      <c r="E358" s="269">
        <f>IFERROR(IF(-SUM(E$20:E357)+E$15&lt;0.000001,0,IF($C358&gt;='H-32A-WP06 - Debt Service'!C$24,'H-32A-WP06 - Debt Service'!C$27/12,0)),"-")</f>
        <v>0</v>
      </c>
      <c r="F358" s="269">
        <f>IFERROR(IF(-SUM(F$20:F357)+F$15&lt;0.000001,0,IF($C358&gt;='H-32A-WP06 - Debt Service'!D$24,'H-32A-WP06 - Debt Service'!D$27/12,0)),"-")</f>
        <v>0</v>
      </c>
      <c r="G358" s="269">
        <f>IFERROR(IF(-SUM(G$20:G357)+G$15&lt;0.000001,0,IF($C358&gt;='H-32A-WP06 - Debt Service'!E$24,'H-32A-WP06 - Debt Service'!E$27/12,0)),"-")</f>
        <v>0</v>
      </c>
      <c r="H358" s="269">
        <f>IFERROR(IF(-SUM(H$20:H357)+H$15&lt;0.000001,0,IF($C358&gt;='H-32A-WP06 - Debt Service'!F$24,'H-32A-WP06 - Debt Service'!F$27/12,0)),"-")</f>
        <v>0</v>
      </c>
      <c r="I358" s="269">
        <f>IFERROR(IF(-SUM(I$20:I357)+I$15&lt;0.000001,0,IF($C358&gt;='H-32A-WP06 - Debt Service'!G$24,'H-32A-WP06 - Debt Service'!#REF!/12,0)),"-")</f>
        <v>0</v>
      </c>
      <c r="J358" s="269">
        <f>IFERROR(IF(-SUM(J$20:J357)+J$15&lt;0.000001,0,IF($C358&gt;='H-32A-WP06 - Debt Service'!H$24,'H-32A-WP06 - Debt Service'!H$27/12,0)),"-")</f>
        <v>0</v>
      </c>
      <c r="K358" s="269">
        <f>IFERROR(IF(-SUM(K$20:K357)+K$15&lt;0.000001,0,IF($C358&gt;='H-32A-WP06 - Debt Service'!I$24,'H-32A-WP06 - Debt Service'!I$27/12,0)),"-")</f>
        <v>0</v>
      </c>
      <c r="L358" s="269">
        <f>IFERROR(IF(-SUM(L$20:L357)+L$15&lt;0.000001,0,IF($C358&gt;='H-32A-WP06 - Debt Service'!J$24,'H-32A-WP06 - Debt Service'!J$27/12,0)),"-")</f>
        <v>0</v>
      </c>
      <c r="M358" s="269">
        <f>IFERROR(IF(-SUM(M$20:M357)+M$15&lt;0.000001,0,IF($C358&gt;='H-32A-WP06 - Debt Service'!L$24,'H-32A-WP06 - Debt Service'!L$27/12,0)),"-")</f>
        <v>0</v>
      </c>
      <c r="N358" s="269">
        <v>0</v>
      </c>
      <c r="O358" s="269">
        <v>0</v>
      </c>
      <c r="P358" s="269">
        <v>0</v>
      </c>
      <c r="Q358" s="269">
        <f>IFERROR(IF(-SUM(Q$20:Q357)+Q$15&lt;0.000001,0,IF($C358&gt;='H-32A-WP06 - Debt Service'!#REF!,'H-32A-WP06 - Debt Service'!#REF!/12,0)),"-")</f>
        <v>0</v>
      </c>
      <c r="R358" s="269"/>
      <c r="S358" s="269"/>
      <c r="T358" s="269"/>
      <c r="U358" s="269"/>
      <c r="V358" s="269"/>
      <c r="X358" s="260">
        <f t="shared" si="25"/>
        <v>2051</v>
      </c>
      <c r="Y358" s="281">
        <f t="shared" ref="Y358:Y421" si="27">EOMONTH(Y357,0)+1</f>
        <v>55213</v>
      </c>
      <c r="Z358" s="281"/>
      <c r="AA358" s="269">
        <f>IFERROR(IF(-SUM(AA$20:AA357)+AA$15&lt;0.000001,0,IF($C358&gt;='H-32A-WP06 - Debt Service'!X$24,'H-32A-WP06 - Debt Service'!X$27/12,0)),"-")</f>
        <v>0</v>
      </c>
      <c r="AB358" s="269">
        <f>IFERROR(IF(-SUM(AB$20:AB357)+AB$15&lt;0.000001,0,IF($C358&gt;='H-32A-WP06 - Debt Service'!Y$24,'H-32A-WP06 - Debt Service'!Y$27/12,0)),"-")</f>
        <v>0</v>
      </c>
      <c r="AC358" s="269">
        <f>IFERROR(IF(-SUM(AC$20:AC357)+AC$15&lt;0.000001,0,IF($C358&gt;='H-32A-WP06 - Debt Service'!Z$24,'H-32A-WP06 - Debt Service'!Z$27/12,0)),"-")</f>
        <v>0</v>
      </c>
      <c r="AD358" s="269">
        <f>IFERROR(IF(-SUM(AD$20:AD357)+AD$15&lt;0.000001,0,IF($C358&gt;='H-32A-WP06 - Debt Service'!AA$24,'H-32A-WP06 - Debt Service'!AA$27/12,0)),"-")</f>
        <v>0</v>
      </c>
      <c r="AE358" s="269">
        <f>IFERROR(IF(-SUM(AE$20:AE357)+AE$15&lt;0.000001,0,IF($C358&gt;='H-32A-WP06 - Debt Service'!AB$24,'H-32A-WP06 - Debt Service'!AB$27/12,0)),"-")</f>
        <v>0</v>
      </c>
      <c r="AF358" s="269">
        <f>IFERROR(IF(-SUM(AF$20:AF357)+AF$15&lt;0.000001,0,IF($C358&gt;='H-32A-WP06 - Debt Service'!AC$24,'H-32A-WP06 - Debt Service'!AC$27/12,0)),"-")</f>
        <v>0</v>
      </c>
      <c r="AG358" s="269">
        <f>IFERROR(IF(-SUM(AG$20:AG357)+AG$15&lt;0.000001,0,IF($C358&gt;='H-32A-WP06 - Debt Service'!AD$24,'H-32A-WP06 - Debt Service'!AD$27/12,0)),"-")</f>
        <v>0</v>
      </c>
      <c r="AH358" s="269">
        <f>IFERROR(IF(-SUM(AH$20:AH357)+AH$15&lt;0.000001,0,IF($C358&gt;='H-32A-WP06 - Debt Service'!AE$24,'H-32A-WP06 - Debt Service'!AE$27/12,0)),"-")</f>
        <v>0</v>
      </c>
      <c r="AI358" s="269">
        <f>IFERROR(IF(-SUM(AI$20:AI357)+AI$15&lt;0.000001,0,IF($C358&gt;='H-32A-WP06 - Debt Service'!AF$24,'H-32A-WP06 - Debt Service'!AF$27/12,0)),"-")</f>
        <v>0</v>
      </c>
      <c r="AJ358" s="269">
        <f>IFERROR(IF(-SUM(AJ$20:AJ357)+AJ$15&lt;0.000001,0,IF($C358&gt;='H-32A-WP06 - Debt Service'!AG$24,'H-32A-WP06 - Debt Service'!AG$27/12,0)),"-")</f>
        <v>0</v>
      </c>
    </row>
    <row r="359" spans="2:36" hidden="1">
      <c r="B359" s="260">
        <f t="shared" si="24"/>
        <v>2051</v>
      </c>
      <c r="C359" s="281">
        <f t="shared" si="26"/>
        <v>55244</v>
      </c>
      <c r="D359" s="281"/>
      <c r="E359" s="269">
        <f>IFERROR(IF(-SUM(E$20:E358)+E$15&lt;0.000001,0,IF($C359&gt;='H-32A-WP06 - Debt Service'!C$24,'H-32A-WP06 - Debt Service'!C$27/12,0)),"-")</f>
        <v>0</v>
      </c>
      <c r="F359" s="269">
        <f>IFERROR(IF(-SUM(F$20:F358)+F$15&lt;0.000001,0,IF($C359&gt;='H-32A-WP06 - Debt Service'!D$24,'H-32A-WP06 - Debt Service'!D$27/12,0)),"-")</f>
        <v>0</v>
      </c>
      <c r="G359" s="269">
        <f>IFERROR(IF(-SUM(G$20:G358)+G$15&lt;0.000001,0,IF($C359&gt;='H-32A-WP06 - Debt Service'!E$24,'H-32A-WP06 - Debt Service'!E$27/12,0)),"-")</f>
        <v>0</v>
      </c>
      <c r="H359" s="269">
        <f>IFERROR(IF(-SUM(H$20:H358)+H$15&lt;0.000001,0,IF($C359&gt;='H-32A-WP06 - Debt Service'!F$24,'H-32A-WP06 - Debt Service'!F$27/12,0)),"-")</f>
        <v>0</v>
      </c>
      <c r="I359" s="269">
        <f>IFERROR(IF(-SUM(I$20:I358)+I$15&lt;0.000001,0,IF($C359&gt;='H-32A-WP06 - Debt Service'!G$24,'H-32A-WP06 - Debt Service'!#REF!/12,0)),"-")</f>
        <v>0</v>
      </c>
      <c r="J359" s="269">
        <f>IFERROR(IF(-SUM(J$20:J358)+J$15&lt;0.000001,0,IF($C359&gt;='H-32A-WP06 - Debt Service'!H$24,'H-32A-WP06 - Debt Service'!H$27/12,0)),"-")</f>
        <v>0</v>
      </c>
      <c r="K359" s="269">
        <f>IFERROR(IF(-SUM(K$20:K358)+K$15&lt;0.000001,0,IF($C359&gt;='H-32A-WP06 - Debt Service'!I$24,'H-32A-WP06 - Debt Service'!I$27/12,0)),"-")</f>
        <v>0</v>
      </c>
      <c r="L359" s="269">
        <f>IFERROR(IF(-SUM(L$20:L358)+L$15&lt;0.000001,0,IF($C359&gt;='H-32A-WP06 - Debt Service'!J$24,'H-32A-WP06 - Debt Service'!J$27/12,0)),"-")</f>
        <v>0</v>
      </c>
      <c r="M359" s="269">
        <f>IFERROR(IF(-SUM(M$20:M358)+M$15&lt;0.000001,0,IF($C359&gt;='H-32A-WP06 - Debt Service'!L$24,'H-32A-WP06 - Debt Service'!L$27/12,0)),"-")</f>
        <v>0</v>
      </c>
      <c r="N359" s="269">
        <v>0</v>
      </c>
      <c r="O359" s="269">
        <v>0</v>
      </c>
      <c r="P359" s="269">
        <v>0</v>
      </c>
      <c r="Q359" s="269">
        <f>IFERROR(IF(-SUM(Q$20:Q358)+Q$15&lt;0.000001,0,IF($C359&gt;='H-32A-WP06 - Debt Service'!#REF!,'H-32A-WP06 - Debt Service'!#REF!/12,0)),"-")</f>
        <v>0</v>
      </c>
      <c r="R359" s="269"/>
      <c r="S359" s="269"/>
      <c r="T359" s="269"/>
      <c r="U359" s="269"/>
      <c r="V359" s="269"/>
      <c r="X359" s="260">
        <f t="shared" si="25"/>
        <v>2051</v>
      </c>
      <c r="Y359" s="281">
        <f t="shared" si="27"/>
        <v>55244</v>
      </c>
      <c r="Z359" s="281"/>
      <c r="AA359" s="269">
        <f>IFERROR(IF(-SUM(AA$20:AA358)+AA$15&lt;0.000001,0,IF($C359&gt;='H-32A-WP06 - Debt Service'!X$24,'H-32A-WP06 - Debt Service'!X$27/12,0)),"-")</f>
        <v>0</v>
      </c>
      <c r="AB359" s="269">
        <f>IFERROR(IF(-SUM(AB$20:AB358)+AB$15&lt;0.000001,0,IF($C359&gt;='H-32A-WP06 - Debt Service'!Y$24,'H-32A-WP06 - Debt Service'!Y$27/12,0)),"-")</f>
        <v>0</v>
      </c>
      <c r="AC359" s="269">
        <f>IFERROR(IF(-SUM(AC$20:AC358)+AC$15&lt;0.000001,0,IF($C359&gt;='H-32A-WP06 - Debt Service'!Z$24,'H-32A-WP06 - Debt Service'!Z$27/12,0)),"-")</f>
        <v>0</v>
      </c>
      <c r="AD359" s="269">
        <f>IFERROR(IF(-SUM(AD$20:AD358)+AD$15&lt;0.000001,0,IF($C359&gt;='H-32A-WP06 - Debt Service'!AA$24,'H-32A-WP06 - Debt Service'!AA$27/12,0)),"-")</f>
        <v>0</v>
      </c>
      <c r="AE359" s="269">
        <f>IFERROR(IF(-SUM(AE$20:AE358)+AE$15&lt;0.000001,0,IF($C359&gt;='H-32A-WP06 - Debt Service'!AB$24,'H-32A-WP06 - Debt Service'!AB$27/12,0)),"-")</f>
        <v>0</v>
      </c>
      <c r="AF359" s="269">
        <f>IFERROR(IF(-SUM(AF$20:AF358)+AF$15&lt;0.000001,0,IF($C359&gt;='H-32A-WP06 - Debt Service'!AC$24,'H-32A-WP06 - Debt Service'!AC$27/12,0)),"-")</f>
        <v>0</v>
      </c>
      <c r="AG359" s="269">
        <f>IFERROR(IF(-SUM(AG$20:AG358)+AG$15&lt;0.000001,0,IF($C359&gt;='H-32A-WP06 - Debt Service'!AD$24,'H-32A-WP06 - Debt Service'!AD$27/12,0)),"-")</f>
        <v>0</v>
      </c>
      <c r="AH359" s="269">
        <f>IFERROR(IF(-SUM(AH$20:AH358)+AH$15&lt;0.000001,0,IF($C359&gt;='H-32A-WP06 - Debt Service'!AE$24,'H-32A-WP06 - Debt Service'!AE$27/12,0)),"-")</f>
        <v>0</v>
      </c>
      <c r="AI359" s="269">
        <f>IFERROR(IF(-SUM(AI$20:AI358)+AI$15&lt;0.000001,0,IF($C359&gt;='H-32A-WP06 - Debt Service'!AF$24,'H-32A-WP06 - Debt Service'!AF$27/12,0)),"-")</f>
        <v>0</v>
      </c>
      <c r="AJ359" s="269">
        <f>IFERROR(IF(-SUM(AJ$20:AJ358)+AJ$15&lt;0.000001,0,IF($C359&gt;='H-32A-WP06 - Debt Service'!AG$24,'H-32A-WP06 - Debt Service'!AG$27/12,0)),"-")</f>
        <v>0</v>
      </c>
    </row>
    <row r="360" spans="2:36" hidden="1">
      <c r="B360" s="260">
        <f t="shared" si="24"/>
        <v>2051</v>
      </c>
      <c r="C360" s="281">
        <f t="shared" si="26"/>
        <v>55274</v>
      </c>
      <c r="D360" s="281"/>
      <c r="E360" s="269">
        <f>IFERROR(IF(-SUM(E$20:E359)+E$15&lt;0.000001,0,IF($C360&gt;='H-32A-WP06 - Debt Service'!C$24,'H-32A-WP06 - Debt Service'!C$27/12,0)),"-")</f>
        <v>0</v>
      </c>
      <c r="F360" s="269">
        <f>IFERROR(IF(-SUM(F$20:F359)+F$15&lt;0.000001,0,IF($C360&gt;='H-32A-WP06 - Debt Service'!D$24,'H-32A-WP06 - Debt Service'!D$27/12,0)),"-")</f>
        <v>0</v>
      </c>
      <c r="G360" s="269">
        <f>IFERROR(IF(-SUM(G$20:G359)+G$15&lt;0.000001,0,IF($C360&gt;='H-32A-WP06 - Debt Service'!E$24,'H-32A-WP06 - Debt Service'!E$27/12,0)),"-")</f>
        <v>0</v>
      </c>
      <c r="H360" s="269">
        <f>IFERROR(IF(-SUM(H$20:H359)+H$15&lt;0.000001,0,IF($C360&gt;='H-32A-WP06 - Debt Service'!F$24,'H-32A-WP06 - Debt Service'!F$27/12,0)),"-")</f>
        <v>0</v>
      </c>
      <c r="I360" s="269">
        <f>IFERROR(IF(-SUM(I$20:I359)+I$15&lt;0.000001,0,IF($C360&gt;='H-32A-WP06 - Debt Service'!G$24,'H-32A-WP06 - Debt Service'!#REF!/12,0)),"-")</f>
        <v>0</v>
      </c>
      <c r="J360" s="269">
        <f>IFERROR(IF(-SUM(J$20:J359)+J$15&lt;0.000001,0,IF($C360&gt;='H-32A-WP06 - Debt Service'!H$24,'H-32A-WP06 - Debt Service'!H$27/12,0)),"-")</f>
        <v>0</v>
      </c>
      <c r="K360" s="269">
        <f>IFERROR(IF(-SUM(K$20:K359)+K$15&lt;0.000001,0,IF($C360&gt;='H-32A-WP06 - Debt Service'!I$24,'H-32A-WP06 - Debt Service'!I$27/12,0)),"-")</f>
        <v>0</v>
      </c>
      <c r="L360" s="269">
        <f>IFERROR(IF(-SUM(L$20:L359)+L$15&lt;0.000001,0,IF($C360&gt;='H-32A-WP06 - Debt Service'!J$24,'H-32A-WP06 - Debt Service'!J$27/12,0)),"-")</f>
        <v>0</v>
      </c>
      <c r="M360" s="269">
        <f>IFERROR(IF(-SUM(M$20:M359)+M$15&lt;0.000001,0,IF($C360&gt;='H-32A-WP06 - Debt Service'!L$24,'H-32A-WP06 - Debt Service'!L$27/12,0)),"-")</f>
        <v>0</v>
      </c>
      <c r="N360" s="269">
        <v>0</v>
      </c>
      <c r="O360" s="269">
        <v>0</v>
      </c>
      <c r="P360" s="269">
        <v>0</v>
      </c>
      <c r="Q360" s="269">
        <f>IFERROR(IF(-SUM(Q$20:Q359)+Q$15&lt;0.000001,0,IF($C360&gt;='H-32A-WP06 - Debt Service'!#REF!,'H-32A-WP06 - Debt Service'!#REF!/12,0)),"-")</f>
        <v>0</v>
      </c>
      <c r="R360" s="269"/>
      <c r="S360" s="269"/>
      <c r="T360" s="269"/>
      <c r="U360" s="269"/>
      <c r="V360" s="269"/>
      <c r="X360" s="260">
        <f t="shared" si="25"/>
        <v>2051</v>
      </c>
      <c r="Y360" s="281">
        <f t="shared" si="27"/>
        <v>55274</v>
      </c>
      <c r="Z360" s="281"/>
      <c r="AA360" s="269">
        <f>IFERROR(IF(-SUM(AA$20:AA359)+AA$15&lt;0.000001,0,IF($C360&gt;='H-32A-WP06 - Debt Service'!X$24,'H-32A-WP06 - Debt Service'!X$27/12,0)),"-")</f>
        <v>0</v>
      </c>
      <c r="AB360" s="269">
        <f>IFERROR(IF(-SUM(AB$20:AB359)+AB$15&lt;0.000001,0,IF($C360&gt;='H-32A-WP06 - Debt Service'!Y$24,'H-32A-WP06 - Debt Service'!Y$27/12,0)),"-")</f>
        <v>0</v>
      </c>
      <c r="AC360" s="269">
        <f>IFERROR(IF(-SUM(AC$20:AC359)+AC$15&lt;0.000001,0,IF($C360&gt;='H-32A-WP06 - Debt Service'!Z$24,'H-32A-WP06 - Debt Service'!Z$27/12,0)),"-")</f>
        <v>0</v>
      </c>
      <c r="AD360" s="269">
        <f>IFERROR(IF(-SUM(AD$20:AD359)+AD$15&lt;0.000001,0,IF($C360&gt;='H-32A-WP06 - Debt Service'!AA$24,'H-32A-WP06 - Debt Service'!AA$27/12,0)),"-")</f>
        <v>0</v>
      </c>
      <c r="AE360" s="269">
        <f>IFERROR(IF(-SUM(AE$20:AE359)+AE$15&lt;0.000001,0,IF($C360&gt;='H-32A-WP06 - Debt Service'!AB$24,'H-32A-WP06 - Debt Service'!AB$27/12,0)),"-")</f>
        <v>0</v>
      </c>
      <c r="AF360" s="269">
        <f>IFERROR(IF(-SUM(AF$20:AF359)+AF$15&lt;0.000001,0,IF($C360&gt;='H-32A-WP06 - Debt Service'!AC$24,'H-32A-WP06 - Debt Service'!AC$27/12,0)),"-")</f>
        <v>0</v>
      </c>
      <c r="AG360" s="269">
        <f>IFERROR(IF(-SUM(AG$20:AG359)+AG$15&lt;0.000001,0,IF($C360&gt;='H-32A-WP06 - Debt Service'!AD$24,'H-32A-WP06 - Debt Service'!AD$27/12,0)),"-")</f>
        <v>0</v>
      </c>
      <c r="AH360" s="269">
        <f>IFERROR(IF(-SUM(AH$20:AH359)+AH$15&lt;0.000001,0,IF($C360&gt;='H-32A-WP06 - Debt Service'!AE$24,'H-32A-WP06 - Debt Service'!AE$27/12,0)),"-")</f>
        <v>0</v>
      </c>
      <c r="AI360" s="269">
        <f>IFERROR(IF(-SUM(AI$20:AI359)+AI$15&lt;0.000001,0,IF($C360&gt;='H-32A-WP06 - Debt Service'!AF$24,'H-32A-WP06 - Debt Service'!AF$27/12,0)),"-")</f>
        <v>0</v>
      </c>
      <c r="AJ360" s="269">
        <f>IFERROR(IF(-SUM(AJ$20:AJ359)+AJ$15&lt;0.000001,0,IF($C360&gt;='H-32A-WP06 - Debt Service'!AG$24,'H-32A-WP06 - Debt Service'!AG$27/12,0)),"-")</f>
        <v>0</v>
      </c>
    </row>
    <row r="361" spans="2:36" hidden="1">
      <c r="B361" s="260">
        <f t="shared" si="24"/>
        <v>2051</v>
      </c>
      <c r="C361" s="281">
        <f t="shared" si="26"/>
        <v>55305</v>
      </c>
      <c r="D361" s="281"/>
      <c r="E361" s="269">
        <f>IFERROR(IF(-SUM(E$20:E360)+E$15&lt;0.000001,0,IF($C361&gt;='H-32A-WP06 - Debt Service'!C$24,'H-32A-WP06 - Debt Service'!C$27/12,0)),"-")</f>
        <v>0</v>
      </c>
      <c r="F361" s="269">
        <f>IFERROR(IF(-SUM(F$20:F360)+F$15&lt;0.000001,0,IF($C361&gt;='H-32A-WP06 - Debt Service'!D$24,'H-32A-WP06 - Debt Service'!D$27/12,0)),"-")</f>
        <v>0</v>
      </c>
      <c r="G361" s="269">
        <f>IFERROR(IF(-SUM(G$20:G360)+G$15&lt;0.000001,0,IF($C361&gt;='H-32A-WP06 - Debt Service'!E$24,'H-32A-WP06 - Debt Service'!E$27/12,0)),"-")</f>
        <v>0</v>
      </c>
      <c r="H361" s="269">
        <f>IFERROR(IF(-SUM(H$20:H360)+H$15&lt;0.000001,0,IF($C361&gt;='H-32A-WP06 - Debt Service'!F$24,'H-32A-WP06 - Debt Service'!F$27/12,0)),"-")</f>
        <v>0</v>
      </c>
      <c r="I361" s="269">
        <f>IFERROR(IF(-SUM(I$20:I360)+I$15&lt;0.000001,0,IF($C361&gt;='H-32A-WP06 - Debt Service'!G$24,'H-32A-WP06 - Debt Service'!#REF!/12,0)),"-")</f>
        <v>0</v>
      </c>
      <c r="J361" s="269">
        <f>IFERROR(IF(-SUM(J$20:J360)+J$15&lt;0.000001,0,IF($C361&gt;='H-32A-WP06 - Debt Service'!H$24,'H-32A-WP06 - Debt Service'!H$27/12,0)),"-")</f>
        <v>0</v>
      </c>
      <c r="K361" s="269">
        <f>IFERROR(IF(-SUM(K$20:K360)+K$15&lt;0.000001,0,IF($C361&gt;='H-32A-WP06 - Debt Service'!I$24,'H-32A-WP06 - Debt Service'!I$27/12,0)),"-")</f>
        <v>0</v>
      </c>
      <c r="L361" s="269">
        <f>IFERROR(IF(-SUM(L$20:L360)+L$15&lt;0.000001,0,IF($C361&gt;='H-32A-WP06 - Debt Service'!J$24,'H-32A-WP06 - Debt Service'!J$27/12,0)),"-")</f>
        <v>0</v>
      </c>
      <c r="M361" s="269">
        <f>IFERROR(IF(-SUM(M$20:M360)+M$15&lt;0.000001,0,IF($C361&gt;='H-32A-WP06 - Debt Service'!L$24,'H-32A-WP06 - Debt Service'!L$27/12,0)),"-")</f>
        <v>0</v>
      </c>
      <c r="N361" s="269">
        <v>0</v>
      </c>
      <c r="O361" s="269">
        <v>0</v>
      </c>
      <c r="P361" s="269">
        <v>0</v>
      </c>
      <c r="Q361" s="269">
        <f>IFERROR(IF(-SUM(Q$20:Q360)+Q$15&lt;0.000001,0,IF($C361&gt;='H-32A-WP06 - Debt Service'!#REF!,'H-32A-WP06 - Debt Service'!#REF!/12,0)),"-")</f>
        <v>0</v>
      </c>
      <c r="R361" s="269"/>
      <c r="S361" s="269"/>
      <c r="T361" s="269"/>
      <c r="U361" s="269"/>
      <c r="V361" s="269"/>
      <c r="X361" s="260">
        <f t="shared" si="25"/>
        <v>2051</v>
      </c>
      <c r="Y361" s="281">
        <f t="shared" si="27"/>
        <v>55305</v>
      </c>
      <c r="Z361" s="281"/>
      <c r="AA361" s="269">
        <f>IFERROR(IF(-SUM(AA$20:AA360)+AA$15&lt;0.000001,0,IF($C361&gt;='H-32A-WP06 - Debt Service'!X$24,'H-32A-WP06 - Debt Service'!X$27/12,0)),"-")</f>
        <v>0</v>
      </c>
      <c r="AB361" s="269">
        <f>IFERROR(IF(-SUM(AB$20:AB360)+AB$15&lt;0.000001,0,IF($C361&gt;='H-32A-WP06 - Debt Service'!Y$24,'H-32A-WP06 - Debt Service'!Y$27/12,0)),"-")</f>
        <v>0</v>
      </c>
      <c r="AC361" s="269">
        <f>IFERROR(IF(-SUM(AC$20:AC360)+AC$15&lt;0.000001,0,IF($C361&gt;='H-32A-WP06 - Debt Service'!Z$24,'H-32A-WP06 - Debt Service'!Z$27/12,0)),"-")</f>
        <v>0</v>
      </c>
      <c r="AD361" s="269">
        <f>IFERROR(IF(-SUM(AD$20:AD360)+AD$15&lt;0.000001,0,IF($C361&gt;='H-32A-WP06 - Debt Service'!AA$24,'H-32A-WP06 - Debt Service'!AA$27/12,0)),"-")</f>
        <v>0</v>
      </c>
      <c r="AE361" s="269">
        <f>IFERROR(IF(-SUM(AE$20:AE360)+AE$15&lt;0.000001,0,IF($C361&gt;='H-32A-WP06 - Debt Service'!AB$24,'H-32A-WP06 - Debt Service'!AB$27/12,0)),"-")</f>
        <v>0</v>
      </c>
      <c r="AF361" s="269">
        <f>IFERROR(IF(-SUM(AF$20:AF360)+AF$15&lt;0.000001,0,IF($C361&gt;='H-32A-WP06 - Debt Service'!AC$24,'H-32A-WP06 - Debt Service'!AC$27/12,0)),"-")</f>
        <v>0</v>
      </c>
      <c r="AG361" s="269">
        <f>IFERROR(IF(-SUM(AG$20:AG360)+AG$15&lt;0.000001,0,IF($C361&gt;='H-32A-WP06 - Debt Service'!AD$24,'H-32A-WP06 - Debt Service'!AD$27/12,0)),"-")</f>
        <v>0</v>
      </c>
      <c r="AH361" s="269">
        <f>IFERROR(IF(-SUM(AH$20:AH360)+AH$15&lt;0.000001,0,IF($C361&gt;='H-32A-WP06 - Debt Service'!AE$24,'H-32A-WP06 - Debt Service'!AE$27/12,0)),"-")</f>
        <v>0</v>
      </c>
      <c r="AI361" s="269">
        <f>IFERROR(IF(-SUM(AI$20:AI360)+AI$15&lt;0.000001,0,IF($C361&gt;='H-32A-WP06 - Debt Service'!AF$24,'H-32A-WP06 - Debt Service'!AF$27/12,0)),"-")</f>
        <v>0</v>
      </c>
      <c r="AJ361" s="269">
        <f>IFERROR(IF(-SUM(AJ$20:AJ360)+AJ$15&lt;0.000001,0,IF($C361&gt;='H-32A-WP06 - Debt Service'!AG$24,'H-32A-WP06 - Debt Service'!AG$27/12,0)),"-")</f>
        <v>0</v>
      </c>
    </row>
    <row r="362" spans="2:36" hidden="1">
      <c r="B362" s="260">
        <f t="shared" si="24"/>
        <v>2051</v>
      </c>
      <c r="C362" s="281">
        <f t="shared" si="26"/>
        <v>55335</v>
      </c>
      <c r="D362" s="281"/>
      <c r="E362" s="269">
        <f>IFERROR(IF(-SUM(E$20:E361)+E$15&lt;0.000001,0,IF($C362&gt;='H-32A-WP06 - Debt Service'!C$24,'H-32A-WP06 - Debt Service'!C$27/12,0)),"-")</f>
        <v>0</v>
      </c>
      <c r="F362" s="269">
        <f>IFERROR(IF(-SUM(F$20:F361)+F$15&lt;0.000001,0,IF($C362&gt;='H-32A-WP06 - Debt Service'!D$24,'H-32A-WP06 - Debt Service'!D$27/12,0)),"-")</f>
        <v>0</v>
      </c>
      <c r="G362" s="269">
        <f>IFERROR(IF(-SUM(G$20:G361)+G$15&lt;0.000001,0,IF($C362&gt;='H-32A-WP06 - Debt Service'!E$24,'H-32A-WP06 - Debt Service'!E$27/12,0)),"-")</f>
        <v>0</v>
      </c>
      <c r="H362" s="269">
        <f>IFERROR(IF(-SUM(H$20:H361)+H$15&lt;0.000001,0,IF($C362&gt;='H-32A-WP06 - Debt Service'!F$24,'H-32A-WP06 - Debt Service'!F$27/12,0)),"-")</f>
        <v>0</v>
      </c>
      <c r="I362" s="269">
        <f>IFERROR(IF(-SUM(I$20:I361)+I$15&lt;0.000001,0,IF($C362&gt;='H-32A-WP06 - Debt Service'!G$24,'H-32A-WP06 - Debt Service'!#REF!/12,0)),"-")</f>
        <v>0</v>
      </c>
      <c r="J362" s="269">
        <f>IFERROR(IF(-SUM(J$20:J361)+J$15&lt;0.000001,0,IF($C362&gt;='H-32A-WP06 - Debt Service'!H$24,'H-32A-WP06 - Debt Service'!H$27/12,0)),"-")</f>
        <v>0</v>
      </c>
      <c r="K362" s="269">
        <f>IFERROR(IF(-SUM(K$20:K361)+K$15&lt;0.000001,0,IF($C362&gt;='H-32A-WP06 - Debt Service'!I$24,'H-32A-WP06 - Debt Service'!I$27/12,0)),"-")</f>
        <v>0</v>
      </c>
      <c r="L362" s="269">
        <f>IFERROR(IF(-SUM(L$20:L361)+L$15&lt;0.000001,0,IF($C362&gt;='H-32A-WP06 - Debt Service'!J$24,'H-32A-WP06 - Debt Service'!J$27/12,0)),"-")</f>
        <v>0</v>
      </c>
      <c r="M362" s="269">
        <f>IFERROR(IF(-SUM(M$20:M361)+M$15&lt;0.000001,0,IF($C362&gt;='H-32A-WP06 - Debt Service'!L$24,'H-32A-WP06 - Debt Service'!L$27/12,0)),"-")</f>
        <v>0</v>
      </c>
      <c r="N362" s="269">
        <v>0</v>
      </c>
      <c r="O362" s="269">
        <v>0</v>
      </c>
      <c r="P362" s="269">
        <v>0</v>
      </c>
      <c r="Q362" s="269">
        <f>IFERROR(IF(-SUM(Q$20:Q361)+Q$15&lt;0.000001,0,IF($C362&gt;='H-32A-WP06 - Debt Service'!#REF!,'H-32A-WP06 - Debt Service'!#REF!/12,0)),"-")</f>
        <v>0</v>
      </c>
      <c r="R362" s="269"/>
      <c r="S362" s="269"/>
      <c r="T362" s="269"/>
      <c r="U362" s="269"/>
      <c r="V362" s="269"/>
      <c r="X362" s="260">
        <f t="shared" si="25"/>
        <v>2051</v>
      </c>
      <c r="Y362" s="281">
        <f t="shared" si="27"/>
        <v>55335</v>
      </c>
      <c r="Z362" s="281"/>
      <c r="AA362" s="269">
        <f>IFERROR(IF(-SUM(AA$20:AA361)+AA$15&lt;0.000001,0,IF($C362&gt;='H-32A-WP06 - Debt Service'!X$24,'H-32A-WP06 - Debt Service'!X$27/12,0)),"-")</f>
        <v>0</v>
      </c>
      <c r="AB362" s="269">
        <f>IFERROR(IF(-SUM(AB$20:AB361)+AB$15&lt;0.000001,0,IF($C362&gt;='H-32A-WP06 - Debt Service'!Y$24,'H-32A-WP06 - Debt Service'!Y$27/12,0)),"-")</f>
        <v>0</v>
      </c>
      <c r="AC362" s="269">
        <f>IFERROR(IF(-SUM(AC$20:AC361)+AC$15&lt;0.000001,0,IF($C362&gt;='H-32A-WP06 - Debt Service'!Z$24,'H-32A-WP06 - Debt Service'!Z$27/12,0)),"-")</f>
        <v>0</v>
      </c>
      <c r="AD362" s="269">
        <f>IFERROR(IF(-SUM(AD$20:AD361)+AD$15&lt;0.000001,0,IF($C362&gt;='H-32A-WP06 - Debt Service'!AA$24,'H-32A-WP06 - Debt Service'!AA$27/12,0)),"-")</f>
        <v>0</v>
      </c>
      <c r="AE362" s="269">
        <f>IFERROR(IF(-SUM(AE$20:AE361)+AE$15&lt;0.000001,0,IF($C362&gt;='H-32A-WP06 - Debt Service'!AB$24,'H-32A-WP06 - Debt Service'!AB$27/12,0)),"-")</f>
        <v>0</v>
      </c>
      <c r="AF362" s="269">
        <f>IFERROR(IF(-SUM(AF$20:AF361)+AF$15&lt;0.000001,0,IF($C362&gt;='H-32A-WP06 - Debt Service'!AC$24,'H-32A-WP06 - Debt Service'!AC$27/12,0)),"-")</f>
        <v>0</v>
      </c>
      <c r="AG362" s="269">
        <f>IFERROR(IF(-SUM(AG$20:AG361)+AG$15&lt;0.000001,0,IF($C362&gt;='H-32A-WP06 - Debt Service'!AD$24,'H-32A-WP06 - Debt Service'!AD$27/12,0)),"-")</f>
        <v>0</v>
      </c>
      <c r="AH362" s="269">
        <f>IFERROR(IF(-SUM(AH$20:AH361)+AH$15&lt;0.000001,0,IF($C362&gt;='H-32A-WP06 - Debt Service'!AE$24,'H-32A-WP06 - Debt Service'!AE$27/12,0)),"-")</f>
        <v>0</v>
      </c>
      <c r="AI362" s="269">
        <f>IFERROR(IF(-SUM(AI$20:AI361)+AI$15&lt;0.000001,0,IF($C362&gt;='H-32A-WP06 - Debt Service'!AF$24,'H-32A-WP06 - Debt Service'!AF$27/12,0)),"-")</f>
        <v>0</v>
      </c>
      <c r="AJ362" s="269">
        <f>IFERROR(IF(-SUM(AJ$20:AJ361)+AJ$15&lt;0.000001,0,IF($C362&gt;='H-32A-WP06 - Debt Service'!AG$24,'H-32A-WP06 - Debt Service'!AG$27/12,0)),"-")</f>
        <v>0</v>
      </c>
    </row>
    <row r="363" spans="2:36" hidden="1">
      <c r="B363" s="260">
        <f t="shared" si="24"/>
        <v>2051</v>
      </c>
      <c r="C363" s="281">
        <f t="shared" si="26"/>
        <v>55366</v>
      </c>
      <c r="D363" s="281"/>
      <c r="E363" s="269">
        <f>IFERROR(IF(-SUM(E$20:E362)+E$15&lt;0.000001,0,IF($C363&gt;='H-32A-WP06 - Debt Service'!C$24,'H-32A-WP06 - Debt Service'!C$27/12,0)),"-")</f>
        <v>0</v>
      </c>
      <c r="F363" s="269">
        <f>IFERROR(IF(-SUM(F$20:F362)+F$15&lt;0.000001,0,IF($C363&gt;='H-32A-WP06 - Debt Service'!D$24,'H-32A-WP06 - Debt Service'!D$27/12,0)),"-")</f>
        <v>0</v>
      </c>
      <c r="G363" s="269">
        <f>IFERROR(IF(-SUM(G$20:G362)+G$15&lt;0.000001,0,IF($C363&gt;='H-32A-WP06 - Debt Service'!E$24,'H-32A-WP06 - Debt Service'!E$27/12,0)),"-")</f>
        <v>0</v>
      </c>
      <c r="H363" s="269">
        <f>IFERROR(IF(-SUM(H$20:H362)+H$15&lt;0.000001,0,IF($C363&gt;='H-32A-WP06 - Debt Service'!F$24,'H-32A-WP06 - Debt Service'!F$27/12,0)),"-")</f>
        <v>0</v>
      </c>
      <c r="I363" s="269">
        <f>IFERROR(IF(-SUM(I$20:I362)+I$15&lt;0.000001,0,IF($C363&gt;='H-32A-WP06 - Debt Service'!G$24,'H-32A-WP06 - Debt Service'!#REF!/12,0)),"-")</f>
        <v>0</v>
      </c>
      <c r="J363" s="269">
        <f>IFERROR(IF(-SUM(J$20:J362)+J$15&lt;0.000001,0,IF($C363&gt;='H-32A-WP06 - Debt Service'!H$24,'H-32A-WP06 - Debt Service'!H$27/12,0)),"-")</f>
        <v>0</v>
      </c>
      <c r="K363" s="269">
        <f>IFERROR(IF(-SUM(K$20:K362)+K$15&lt;0.000001,0,IF($C363&gt;='H-32A-WP06 - Debt Service'!I$24,'H-32A-WP06 - Debt Service'!I$27/12,0)),"-")</f>
        <v>0</v>
      </c>
      <c r="L363" s="269">
        <f>IFERROR(IF(-SUM(L$20:L362)+L$15&lt;0.000001,0,IF($C363&gt;='H-32A-WP06 - Debt Service'!J$24,'H-32A-WP06 - Debt Service'!J$27/12,0)),"-")</f>
        <v>0</v>
      </c>
      <c r="M363" s="269">
        <f>IFERROR(IF(-SUM(M$20:M362)+M$15&lt;0.000001,0,IF($C363&gt;='H-32A-WP06 - Debt Service'!L$24,'H-32A-WP06 - Debt Service'!L$27/12,0)),"-")</f>
        <v>0</v>
      </c>
      <c r="N363" s="269">
        <v>0</v>
      </c>
      <c r="O363" s="269">
        <v>0</v>
      </c>
      <c r="P363" s="269">
        <v>0</v>
      </c>
      <c r="Q363" s="269">
        <f>IFERROR(IF(-SUM(Q$20:Q362)+Q$15&lt;0.000001,0,IF($C363&gt;='H-32A-WP06 - Debt Service'!#REF!,'H-32A-WP06 - Debt Service'!#REF!/12,0)),"-")</f>
        <v>0</v>
      </c>
      <c r="R363" s="269"/>
      <c r="S363" s="269"/>
      <c r="T363" s="269"/>
      <c r="U363" s="269"/>
      <c r="V363" s="269"/>
      <c r="X363" s="260">
        <f t="shared" si="25"/>
        <v>2051</v>
      </c>
      <c r="Y363" s="281">
        <f t="shared" si="27"/>
        <v>55366</v>
      </c>
      <c r="Z363" s="281"/>
      <c r="AA363" s="269">
        <f>IFERROR(IF(-SUM(AA$20:AA362)+AA$15&lt;0.000001,0,IF($C363&gt;='H-32A-WP06 - Debt Service'!X$24,'H-32A-WP06 - Debt Service'!X$27/12,0)),"-")</f>
        <v>0</v>
      </c>
      <c r="AB363" s="269">
        <f>IFERROR(IF(-SUM(AB$20:AB362)+AB$15&lt;0.000001,0,IF($C363&gt;='H-32A-WP06 - Debt Service'!Y$24,'H-32A-WP06 - Debt Service'!Y$27/12,0)),"-")</f>
        <v>0</v>
      </c>
      <c r="AC363" s="269">
        <f>IFERROR(IF(-SUM(AC$20:AC362)+AC$15&lt;0.000001,0,IF($C363&gt;='H-32A-WP06 - Debt Service'!Z$24,'H-32A-WP06 - Debt Service'!Z$27/12,0)),"-")</f>
        <v>0</v>
      </c>
      <c r="AD363" s="269">
        <f>IFERROR(IF(-SUM(AD$20:AD362)+AD$15&lt;0.000001,0,IF($C363&gt;='H-32A-WP06 - Debt Service'!AA$24,'H-32A-WP06 - Debt Service'!AA$27/12,0)),"-")</f>
        <v>0</v>
      </c>
      <c r="AE363" s="269">
        <f>IFERROR(IF(-SUM(AE$20:AE362)+AE$15&lt;0.000001,0,IF($C363&gt;='H-32A-WP06 - Debt Service'!AB$24,'H-32A-WP06 - Debt Service'!AB$27/12,0)),"-")</f>
        <v>0</v>
      </c>
      <c r="AF363" s="269">
        <f>IFERROR(IF(-SUM(AF$20:AF362)+AF$15&lt;0.000001,0,IF($C363&gt;='H-32A-WP06 - Debt Service'!AC$24,'H-32A-WP06 - Debt Service'!AC$27/12,0)),"-")</f>
        <v>0</v>
      </c>
      <c r="AG363" s="269">
        <f>IFERROR(IF(-SUM(AG$20:AG362)+AG$15&lt;0.000001,0,IF($C363&gt;='H-32A-WP06 - Debt Service'!AD$24,'H-32A-WP06 - Debt Service'!AD$27/12,0)),"-")</f>
        <v>0</v>
      </c>
      <c r="AH363" s="269">
        <f>IFERROR(IF(-SUM(AH$20:AH362)+AH$15&lt;0.000001,0,IF($C363&gt;='H-32A-WP06 - Debt Service'!AE$24,'H-32A-WP06 - Debt Service'!AE$27/12,0)),"-")</f>
        <v>0</v>
      </c>
      <c r="AI363" s="269">
        <f>IFERROR(IF(-SUM(AI$20:AI362)+AI$15&lt;0.000001,0,IF($C363&gt;='H-32A-WP06 - Debt Service'!AF$24,'H-32A-WP06 - Debt Service'!AF$27/12,0)),"-")</f>
        <v>0</v>
      </c>
      <c r="AJ363" s="269">
        <f>IFERROR(IF(-SUM(AJ$20:AJ362)+AJ$15&lt;0.000001,0,IF($C363&gt;='H-32A-WP06 - Debt Service'!AG$24,'H-32A-WP06 - Debt Service'!AG$27/12,0)),"-")</f>
        <v>0</v>
      </c>
    </row>
    <row r="364" spans="2:36" hidden="1">
      <c r="B364" s="260">
        <f t="shared" si="24"/>
        <v>2051</v>
      </c>
      <c r="C364" s="281">
        <f t="shared" si="26"/>
        <v>55397</v>
      </c>
      <c r="D364" s="281"/>
      <c r="E364" s="269">
        <f>IFERROR(IF(-SUM(E$20:E363)+E$15&lt;0.000001,0,IF($C364&gt;='H-32A-WP06 - Debt Service'!C$24,'H-32A-WP06 - Debt Service'!C$27/12,0)),"-")</f>
        <v>0</v>
      </c>
      <c r="F364" s="269">
        <f>IFERROR(IF(-SUM(F$20:F363)+F$15&lt;0.000001,0,IF($C364&gt;='H-32A-WP06 - Debt Service'!D$24,'H-32A-WP06 - Debt Service'!D$27/12,0)),"-")</f>
        <v>0</v>
      </c>
      <c r="G364" s="269">
        <f>IFERROR(IF(-SUM(G$20:G363)+G$15&lt;0.000001,0,IF($C364&gt;='H-32A-WP06 - Debt Service'!E$24,'H-32A-WP06 - Debt Service'!E$27/12,0)),"-")</f>
        <v>0</v>
      </c>
      <c r="H364" s="269">
        <f>IFERROR(IF(-SUM(H$20:H363)+H$15&lt;0.000001,0,IF($C364&gt;='H-32A-WP06 - Debt Service'!F$24,'H-32A-WP06 - Debt Service'!F$27/12,0)),"-")</f>
        <v>0</v>
      </c>
      <c r="I364" s="269">
        <f>IFERROR(IF(-SUM(I$20:I363)+I$15&lt;0.000001,0,IF($C364&gt;='H-32A-WP06 - Debt Service'!G$24,'H-32A-WP06 - Debt Service'!#REF!/12,0)),"-")</f>
        <v>0</v>
      </c>
      <c r="J364" s="269">
        <f>IFERROR(IF(-SUM(J$20:J363)+J$15&lt;0.000001,0,IF($C364&gt;='H-32A-WP06 - Debt Service'!H$24,'H-32A-WP06 - Debt Service'!H$27/12,0)),"-")</f>
        <v>0</v>
      </c>
      <c r="K364" s="269">
        <f>IFERROR(IF(-SUM(K$20:K363)+K$15&lt;0.000001,0,IF($C364&gt;='H-32A-WP06 - Debt Service'!I$24,'H-32A-WP06 - Debt Service'!I$27/12,0)),"-")</f>
        <v>0</v>
      </c>
      <c r="L364" s="269">
        <f>IFERROR(IF(-SUM(L$20:L363)+L$15&lt;0.000001,0,IF($C364&gt;='H-32A-WP06 - Debt Service'!J$24,'H-32A-WP06 - Debt Service'!J$27/12,0)),"-")</f>
        <v>0</v>
      </c>
      <c r="M364" s="269">
        <f>IFERROR(IF(-SUM(M$20:M363)+M$15&lt;0.000001,0,IF($C364&gt;='H-32A-WP06 - Debt Service'!L$24,'H-32A-WP06 - Debt Service'!L$27/12,0)),"-")</f>
        <v>0</v>
      </c>
      <c r="N364" s="269">
        <v>0</v>
      </c>
      <c r="O364" s="269">
        <v>0</v>
      </c>
      <c r="P364" s="269">
        <v>0</v>
      </c>
      <c r="Q364" s="269">
        <f>IFERROR(IF(-SUM(Q$20:Q363)+Q$15&lt;0.000001,0,IF($C364&gt;='H-32A-WP06 - Debt Service'!#REF!,'H-32A-WP06 - Debt Service'!#REF!/12,0)),"-")</f>
        <v>0</v>
      </c>
      <c r="R364" s="269"/>
      <c r="S364" s="269"/>
      <c r="T364" s="269"/>
      <c r="U364" s="269"/>
      <c r="V364" s="269"/>
      <c r="X364" s="260">
        <f t="shared" si="25"/>
        <v>2051</v>
      </c>
      <c r="Y364" s="281">
        <f t="shared" si="27"/>
        <v>55397</v>
      </c>
      <c r="Z364" s="281"/>
      <c r="AA364" s="269">
        <f>IFERROR(IF(-SUM(AA$20:AA363)+AA$15&lt;0.000001,0,IF($C364&gt;='H-32A-WP06 - Debt Service'!X$24,'H-32A-WP06 - Debt Service'!X$27/12,0)),"-")</f>
        <v>0</v>
      </c>
      <c r="AB364" s="269">
        <f>IFERROR(IF(-SUM(AB$20:AB363)+AB$15&lt;0.000001,0,IF($C364&gt;='H-32A-WP06 - Debt Service'!Y$24,'H-32A-WP06 - Debt Service'!Y$27/12,0)),"-")</f>
        <v>0</v>
      </c>
      <c r="AC364" s="269">
        <f>IFERROR(IF(-SUM(AC$20:AC363)+AC$15&lt;0.000001,0,IF($C364&gt;='H-32A-WP06 - Debt Service'!Z$24,'H-32A-WP06 - Debt Service'!Z$27/12,0)),"-")</f>
        <v>0</v>
      </c>
      <c r="AD364" s="269">
        <f>IFERROR(IF(-SUM(AD$20:AD363)+AD$15&lt;0.000001,0,IF($C364&gt;='H-32A-WP06 - Debt Service'!AA$24,'H-32A-WP06 - Debt Service'!AA$27/12,0)),"-")</f>
        <v>0</v>
      </c>
      <c r="AE364" s="269">
        <f>IFERROR(IF(-SUM(AE$20:AE363)+AE$15&lt;0.000001,0,IF($C364&gt;='H-32A-WP06 - Debt Service'!AB$24,'H-32A-WP06 - Debt Service'!AB$27/12,0)),"-")</f>
        <v>0</v>
      </c>
      <c r="AF364" s="269">
        <f>IFERROR(IF(-SUM(AF$20:AF363)+AF$15&lt;0.000001,0,IF($C364&gt;='H-32A-WP06 - Debt Service'!AC$24,'H-32A-WP06 - Debt Service'!AC$27/12,0)),"-")</f>
        <v>0</v>
      </c>
      <c r="AG364" s="269">
        <f>IFERROR(IF(-SUM(AG$20:AG363)+AG$15&lt;0.000001,0,IF($C364&gt;='H-32A-WP06 - Debt Service'!AD$24,'H-32A-WP06 - Debt Service'!AD$27/12,0)),"-")</f>
        <v>0</v>
      </c>
      <c r="AH364" s="269">
        <f>IFERROR(IF(-SUM(AH$20:AH363)+AH$15&lt;0.000001,0,IF($C364&gt;='H-32A-WP06 - Debt Service'!AE$24,'H-32A-WP06 - Debt Service'!AE$27/12,0)),"-")</f>
        <v>0</v>
      </c>
      <c r="AI364" s="269">
        <f>IFERROR(IF(-SUM(AI$20:AI363)+AI$15&lt;0.000001,0,IF($C364&gt;='H-32A-WP06 - Debt Service'!AF$24,'H-32A-WP06 - Debt Service'!AF$27/12,0)),"-")</f>
        <v>0</v>
      </c>
      <c r="AJ364" s="269">
        <f>IFERROR(IF(-SUM(AJ$20:AJ363)+AJ$15&lt;0.000001,0,IF($C364&gt;='H-32A-WP06 - Debt Service'!AG$24,'H-32A-WP06 - Debt Service'!AG$27/12,0)),"-")</f>
        <v>0</v>
      </c>
    </row>
    <row r="365" spans="2:36" hidden="1">
      <c r="B365" s="260">
        <f t="shared" si="24"/>
        <v>2051</v>
      </c>
      <c r="C365" s="281">
        <f t="shared" si="26"/>
        <v>55427</v>
      </c>
      <c r="D365" s="281"/>
      <c r="E365" s="269">
        <f>IFERROR(IF(-SUM(E$20:E364)+E$15&lt;0.000001,0,IF($C365&gt;='H-32A-WP06 - Debt Service'!C$24,'H-32A-WP06 - Debt Service'!C$27/12,0)),"-")</f>
        <v>0</v>
      </c>
      <c r="F365" s="269">
        <f>IFERROR(IF(-SUM(F$20:F364)+F$15&lt;0.000001,0,IF($C365&gt;='H-32A-WP06 - Debt Service'!D$24,'H-32A-WP06 - Debt Service'!D$27/12,0)),"-")</f>
        <v>0</v>
      </c>
      <c r="G365" s="269">
        <f>IFERROR(IF(-SUM(G$20:G364)+G$15&lt;0.000001,0,IF($C365&gt;='H-32A-WP06 - Debt Service'!E$24,'H-32A-WP06 - Debt Service'!E$27/12,0)),"-")</f>
        <v>0</v>
      </c>
      <c r="H365" s="269">
        <f>IFERROR(IF(-SUM(H$20:H364)+H$15&lt;0.000001,0,IF($C365&gt;='H-32A-WP06 - Debt Service'!F$24,'H-32A-WP06 - Debt Service'!F$27/12,0)),"-")</f>
        <v>0</v>
      </c>
      <c r="I365" s="269">
        <f>IFERROR(IF(-SUM(I$20:I364)+I$15&lt;0.000001,0,IF($C365&gt;='H-32A-WP06 - Debt Service'!G$24,'H-32A-WP06 - Debt Service'!#REF!/12,0)),"-")</f>
        <v>0</v>
      </c>
      <c r="J365" s="269">
        <f>IFERROR(IF(-SUM(J$20:J364)+J$15&lt;0.000001,0,IF($C365&gt;='H-32A-WP06 - Debt Service'!H$24,'H-32A-WP06 - Debt Service'!H$27/12,0)),"-")</f>
        <v>0</v>
      </c>
      <c r="K365" s="269">
        <f>IFERROR(IF(-SUM(K$20:K364)+K$15&lt;0.000001,0,IF($C365&gt;='H-32A-WP06 - Debt Service'!I$24,'H-32A-WP06 - Debt Service'!I$27/12,0)),"-")</f>
        <v>0</v>
      </c>
      <c r="L365" s="269">
        <f>IFERROR(IF(-SUM(L$20:L364)+L$15&lt;0.000001,0,IF($C365&gt;='H-32A-WP06 - Debt Service'!J$24,'H-32A-WP06 - Debt Service'!J$27/12,0)),"-")</f>
        <v>0</v>
      </c>
      <c r="M365" s="269">
        <f>IFERROR(IF(-SUM(M$20:M364)+M$15&lt;0.000001,0,IF($C365&gt;='H-32A-WP06 - Debt Service'!L$24,'H-32A-WP06 - Debt Service'!L$27/12,0)),"-")</f>
        <v>0</v>
      </c>
      <c r="N365" s="269">
        <v>0</v>
      </c>
      <c r="O365" s="269">
        <v>0</v>
      </c>
      <c r="P365" s="269">
        <v>0</v>
      </c>
      <c r="Q365" s="269">
        <f>IFERROR(IF(-SUM(Q$20:Q364)+Q$15&lt;0.000001,0,IF($C365&gt;='H-32A-WP06 - Debt Service'!#REF!,'H-32A-WP06 - Debt Service'!#REF!/12,0)),"-")</f>
        <v>0</v>
      </c>
      <c r="R365" s="269"/>
      <c r="S365" s="269"/>
      <c r="T365" s="269"/>
      <c r="U365" s="269"/>
      <c r="V365" s="269"/>
      <c r="X365" s="260">
        <f t="shared" si="25"/>
        <v>2051</v>
      </c>
      <c r="Y365" s="281">
        <f t="shared" si="27"/>
        <v>55427</v>
      </c>
      <c r="Z365" s="281"/>
      <c r="AA365" s="269">
        <f>IFERROR(IF(-SUM(AA$20:AA364)+AA$15&lt;0.000001,0,IF($C365&gt;='H-32A-WP06 - Debt Service'!X$24,'H-32A-WP06 - Debt Service'!X$27/12,0)),"-")</f>
        <v>0</v>
      </c>
      <c r="AB365" s="269">
        <f>IFERROR(IF(-SUM(AB$20:AB364)+AB$15&lt;0.000001,0,IF($C365&gt;='H-32A-WP06 - Debt Service'!Y$24,'H-32A-WP06 - Debt Service'!Y$27/12,0)),"-")</f>
        <v>0</v>
      </c>
      <c r="AC365" s="269">
        <f>IFERROR(IF(-SUM(AC$20:AC364)+AC$15&lt;0.000001,0,IF($C365&gt;='H-32A-WP06 - Debt Service'!Z$24,'H-32A-WP06 - Debt Service'!Z$27/12,0)),"-")</f>
        <v>0</v>
      </c>
      <c r="AD365" s="269">
        <f>IFERROR(IF(-SUM(AD$20:AD364)+AD$15&lt;0.000001,0,IF($C365&gt;='H-32A-WP06 - Debt Service'!AA$24,'H-32A-WP06 - Debt Service'!AA$27/12,0)),"-")</f>
        <v>0</v>
      </c>
      <c r="AE365" s="269">
        <f>IFERROR(IF(-SUM(AE$20:AE364)+AE$15&lt;0.000001,0,IF($C365&gt;='H-32A-WP06 - Debt Service'!AB$24,'H-32A-WP06 - Debt Service'!AB$27/12,0)),"-")</f>
        <v>0</v>
      </c>
      <c r="AF365" s="269">
        <f>IFERROR(IF(-SUM(AF$20:AF364)+AF$15&lt;0.000001,0,IF($C365&gt;='H-32A-WP06 - Debt Service'!AC$24,'H-32A-WP06 - Debt Service'!AC$27/12,0)),"-")</f>
        <v>0</v>
      </c>
      <c r="AG365" s="269">
        <f>IFERROR(IF(-SUM(AG$20:AG364)+AG$15&lt;0.000001,0,IF($C365&gt;='H-32A-WP06 - Debt Service'!AD$24,'H-32A-WP06 - Debt Service'!AD$27/12,0)),"-")</f>
        <v>0</v>
      </c>
      <c r="AH365" s="269">
        <f>IFERROR(IF(-SUM(AH$20:AH364)+AH$15&lt;0.000001,0,IF($C365&gt;='H-32A-WP06 - Debt Service'!AE$24,'H-32A-WP06 - Debt Service'!AE$27/12,0)),"-")</f>
        <v>0</v>
      </c>
      <c r="AI365" s="269">
        <f>IFERROR(IF(-SUM(AI$20:AI364)+AI$15&lt;0.000001,0,IF($C365&gt;='H-32A-WP06 - Debt Service'!AF$24,'H-32A-WP06 - Debt Service'!AF$27/12,0)),"-")</f>
        <v>0</v>
      </c>
      <c r="AJ365" s="269">
        <f>IFERROR(IF(-SUM(AJ$20:AJ364)+AJ$15&lt;0.000001,0,IF($C365&gt;='H-32A-WP06 - Debt Service'!AG$24,'H-32A-WP06 - Debt Service'!AG$27/12,0)),"-")</f>
        <v>0</v>
      </c>
    </row>
    <row r="366" spans="2:36" hidden="1">
      <c r="B366" s="260">
        <f t="shared" si="24"/>
        <v>2051</v>
      </c>
      <c r="C366" s="281">
        <f t="shared" si="26"/>
        <v>55458</v>
      </c>
      <c r="D366" s="281"/>
      <c r="E366" s="269">
        <f>IFERROR(IF(-SUM(E$20:E365)+E$15&lt;0.000001,0,IF($C366&gt;='H-32A-WP06 - Debt Service'!C$24,'H-32A-WP06 - Debt Service'!C$27/12,0)),"-")</f>
        <v>0</v>
      </c>
      <c r="F366" s="269">
        <f>IFERROR(IF(-SUM(F$20:F365)+F$15&lt;0.000001,0,IF($C366&gt;='H-32A-WP06 - Debt Service'!D$24,'H-32A-WP06 - Debt Service'!D$27/12,0)),"-")</f>
        <v>0</v>
      </c>
      <c r="G366" s="269">
        <f>IFERROR(IF(-SUM(G$20:G365)+G$15&lt;0.000001,0,IF($C366&gt;='H-32A-WP06 - Debt Service'!E$24,'H-32A-WP06 - Debt Service'!E$27/12,0)),"-")</f>
        <v>0</v>
      </c>
      <c r="H366" s="269">
        <f>IFERROR(IF(-SUM(H$20:H365)+H$15&lt;0.000001,0,IF($C366&gt;='H-32A-WP06 - Debt Service'!F$24,'H-32A-WP06 - Debt Service'!F$27/12,0)),"-")</f>
        <v>0</v>
      </c>
      <c r="I366" s="269">
        <f>IFERROR(IF(-SUM(I$20:I365)+I$15&lt;0.000001,0,IF($C366&gt;='H-32A-WP06 - Debt Service'!G$24,'H-32A-WP06 - Debt Service'!#REF!/12,0)),"-")</f>
        <v>0</v>
      </c>
      <c r="J366" s="269">
        <f>IFERROR(IF(-SUM(J$20:J365)+J$15&lt;0.000001,0,IF($C366&gt;='H-32A-WP06 - Debt Service'!H$24,'H-32A-WP06 - Debt Service'!H$27/12,0)),"-")</f>
        <v>0</v>
      </c>
      <c r="K366" s="269">
        <f>IFERROR(IF(-SUM(K$20:K365)+K$15&lt;0.000001,0,IF($C366&gt;='H-32A-WP06 - Debt Service'!I$24,'H-32A-WP06 - Debt Service'!I$27/12,0)),"-")</f>
        <v>0</v>
      </c>
      <c r="L366" s="269">
        <f>IFERROR(IF(-SUM(L$20:L365)+L$15&lt;0.000001,0,IF($C366&gt;='H-32A-WP06 - Debt Service'!J$24,'H-32A-WP06 - Debt Service'!J$27/12,0)),"-")</f>
        <v>0</v>
      </c>
      <c r="M366" s="269">
        <f>IFERROR(IF(-SUM(M$20:M365)+M$15&lt;0.000001,0,IF($C366&gt;='H-32A-WP06 - Debt Service'!L$24,'H-32A-WP06 - Debt Service'!L$27/12,0)),"-")</f>
        <v>0</v>
      </c>
      <c r="N366" s="269">
        <v>0</v>
      </c>
      <c r="O366" s="269">
        <v>0</v>
      </c>
      <c r="P366" s="269">
        <v>0</v>
      </c>
      <c r="Q366" s="269">
        <f>IFERROR(IF(-SUM(Q$20:Q365)+Q$15&lt;0.000001,0,IF($C366&gt;='H-32A-WP06 - Debt Service'!#REF!,'H-32A-WP06 - Debt Service'!#REF!/12,0)),"-")</f>
        <v>0</v>
      </c>
      <c r="R366" s="269"/>
      <c r="S366" s="269"/>
      <c r="T366" s="269"/>
      <c r="U366" s="269"/>
      <c r="V366" s="269"/>
      <c r="X366" s="260">
        <f t="shared" si="25"/>
        <v>2051</v>
      </c>
      <c r="Y366" s="281">
        <f t="shared" si="27"/>
        <v>55458</v>
      </c>
      <c r="Z366" s="281"/>
      <c r="AA366" s="269">
        <f>IFERROR(IF(-SUM(AA$20:AA365)+AA$15&lt;0.000001,0,IF($C366&gt;='H-32A-WP06 - Debt Service'!X$24,'H-32A-WP06 - Debt Service'!X$27/12,0)),"-")</f>
        <v>0</v>
      </c>
      <c r="AB366" s="269">
        <f>IFERROR(IF(-SUM(AB$20:AB365)+AB$15&lt;0.000001,0,IF($C366&gt;='H-32A-WP06 - Debt Service'!Y$24,'H-32A-WP06 - Debt Service'!Y$27/12,0)),"-")</f>
        <v>0</v>
      </c>
      <c r="AC366" s="269">
        <f>IFERROR(IF(-SUM(AC$20:AC365)+AC$15&lt;0.000001,0,IF($C366&gt;='H-32A-WP06 - Debt Service'!Z$24,'H-32A-WP06 - Debt Service'!Z$27/12,0)),"-")</f>
        <v>0</v>
      </c>
      <c r="AD366" s="269">
        <f>IFERROR(IF(-SUM(AD$20:AD365)+AD$15&lt;0.000001,0,IF($C366&gt;='H-32A-WP06 - Debt Service'!AA$24,'H-32A-WP06 - Debt Service'!AA$27/12,0)),"-")</f>
        <v>0</v>
      </c>
      <c r="AE366" s="269">
        <f>IFERROR(IF(-SUM(AE$20:AE365)+AE$15&lt;0.000001,0,IF($C366&gt;='H-32A-WP06 - Debt Service'!AB$24,'H-32A-WP06 - Debt Service'!AB$27/12,0)),"-")</f>
        <v>0</v>
      </c>
      <c r="AF366" s="269">
        <f>IFERROR(IF(-SUM(AF$20:AF365)+AF$15&lt;0.000001,0,IF($C366&gt;='H-32A-WP06 - Debt Service'!AC$24,'H-32A-WP06 - Debt Service'!AC$27/12,0)),"-")</f>
        <v>0</v>
      </c>
      <c r="AG366" s="269">
        <f>IFERROR(IF(-SUM(AG$20:AG365)+AG$15&lt;0.000001,0,IF($C366&gt;='H-32A-WP06 - Debt Service'!AD$24,'H-32A-WP06 - Debt Service'!AD$27/12,0)),"-")</f>
        <v>0</v>
      </c>
      <c r="AH366" s="269">
        <f>IFERROR(IF(-SUM(AH$20:AH365)+AH$15&lt;0.000001,0,IF($C366&gt;='H-32A-WP06 - Debt Service'!AE$24,'H-32A-WP06 - Debt Service'!AE$27/12,0)),"-")</f>
        <v>0</v>
      </c>
      <c r="AI366" s="269">
        <f>IFERROR(IF(-SUM(AI$20:AI365)+AI$15&lt;0.000001,0,IF($C366&gt;='H-32A-WP06 - Debt Service'!AF$24,'H-32A-WP06 - Debt Service'!AF$27/12,0)),"-")</f>
        <v>0</v>
      </c>
      <c r="AJ366" s="269">
        <f>IFERROR(IF(-SUM(AJ$20:AJ365)+AJ$15&lt;0.000001,0,IF($C366&gt;='H-32A-WP06 - Debt Service'!AG$24,'H-32A-WP06 - Debt Service'!AG$27/12,0)),"-")</f>
        <v>0</v>
      </c>
    </row>
    <row r="367" spans="2:36" hidden="1">
      <c r="B367" s="260">
        <f t="shared" si="24"/>
        <v>2051</v>
      </c>
      <c r="C367" s="281">
        <f t="shared" si="26"/>
        <v>55488</v>
      </c>
      <c r="D367" s="281"/>
      <c r="E367" s="269">
        <f>IFERROR(IF(-SUM(E$20:E366)+E$15&lt;0.000001,0,IF($C367&gt;='H-32A-WP06 - Debt Service'!C$24,'H-32A-WP06 - Debt Service'!C$27/12,0)),"-")</f>
        <v>0</v>
      </c>
      <c r="F367" s="269">
        <f>IFERROR(IF(-SUM(F$20:F366)+F$15&lt;0.000001,0,IF($C367&gt;='H-32A-WP06 - Debt Service'!D$24,'H-32A-WP06 - Debt Service'!D$27/12,0)),"-")</f>
        <v>0</v>
      </c>
      <c r="G367" s="269">
        <f>IFERROR(IF(-SUM(G$20:G366)+G$15&lt;0.000001,0,IF($C367&gt;='H-32A-WP06 - Debt Service'!E$24,'H-32A-WP06 - Debt Service'!E$27/12,0)),"-")</f>
        <v>0</v>
      </c>
      <c r="H367" s="269">
        <f>IFERROR(IF(-SUM(H$20:H366)+H$15&lt;0.000001,0,IF($C367&gt;='H-32A-WP06 - Debt Service'!F$24,'H-32A-WP06 - Debt Service'!F$27/12,0)),"-")</f>
        <v>0</v>
      </c>
      <c r="I367" s="269">
        <f>IFERROR(IF(-SUM(I$20:I366)+I$15&lt;0.000001,0,IF($C367&gt;='H-32A-WP06 - Debt Service'!G$24,'H-32A-WP06 - Debt Service'!#REF!/12,0)),"-")</f>
        <v>0</v>
      </c>
      <c r="J367" s="269">
        <f>IFERROR(IF(-SUM(J$20:J366)+J$15&lt;0.000001,0,IF($C367&gt;='H-32A-WP06 - Debt Service'!H$24,'H-32A-WP06 - Debt Service'!H$27/12,0)),"-")</f>
        <v>0</v>
      </c>
      <c r="K367" s="269">
        <f>IFERROR(IF(-SUM(K$20:K366)+K$15&lt;0.000001,0,IF($C367&gt;='H-32A-WP06 - Debt Service'!I$24,'H-32A-WP06 - Debt Service'!I$27/12,0)),"-")</f>
        <v>0</v>
      </c>
      <c r="L367" s="269">
        <f>IFERROR(IF(-SUM(L$20:L366)+L$15&lt;0.000001,0,IF($C367&gt;='H-32A-WP06 - Debt Service'!J$24,'H-32A-WP06 - Debt Service'!J$27/12,0)),"-")</f>
        <v>0</v>
      </c>
      <c r="M367" s="269">
        <f>IFERROR(IF(-SUM(M$20:M366)+M$15&lt;0.000001,0,IF($C367&gt;='H-32A-WP06 - Debt Service'!L$24,'H-32A-WP06 - Debt Service'!L$27/12,0)),"-")</f>
        <v>0</v>
      </c>
      <c r="N367" s="269">
        <v>0</v>
      </c>
      <c r="O367" s="269">
        <v>0</v>
      </c>
      <c r="P367" s="269">
        <v>0</v>
      </c>
      <c r="Q367" s="269">
        <f>IFERROR(IF(-SUM(Q$20:Q366)+Q$15&lt;0.000001,0,IF($C367&gt;='H-32A-WP06 - Debt Service'!#REF!,'H-32A-WP06 - Debt Service'!#REF!/12,0)),"-")</f>
        <v>0</v>
      </c>
      <c r="R367" s="269"/>
      <c r="S367" s="269"/>
      <c r="T367" s="269"/>
      <c r="U367" s="269"/>
      <c r="V367" s="269"/>
      <c r="X367" s="260">
        <f t="shared" si="25"/>
        <v>2051</v>
      </c>
      <c r="Y367" s="281">
        <f t="shared" si="27"/>
        <v>55488</v>
      </c>
      <c r="Z367" s="281"/>
      <c r="AA367" s="269">
        <f>IFERROR(IF(-SUM(AA$20:AA366)+AA$15&lt;0.000001,0,IF($C367&gt;='H-32A-WP06 - Debt Service'!X$24,'H-32A-WP06 - Debt Service'!X$27/12,0)),"-")</f>
        <v>0</v>
      </c>
      <c r="AB367" s="269">
        <f>IFERROR(IF(-SUM(AB$20:AB366)+AB$15&lt;0.000001,0,IF($C367&gt;='H-32A-WP06 - Debt Service'!Y$24,'H-32A-WP06 - Debt Service'!Y$27/12,0)),"-")</f>
        <v>0</v>
      </c>
      <c r="AC367" s="269">
        <f>IFERROR(IF(-SUM(AC$20:AC366)+AC$15&lt;0.000001,0,IF($C367&gt;='H-32A-WP06 - Debt Service'!Z$24,'H-32A-WP06 - Debt Service'!Z$27/12,0)),"-")</f>
        <v>0</v>
      </c>
      <c r="AD367" s="269">
        <f>IFERROR(IF(-SUM(AD$20:AD366)+AD$15&lt;0.000001,0,IF($C367&gt;='H-32A-WP06 - Debt Service'!AA$24,'H-32A-WP06 - Debt Service'!AA$27/12,0)),"-")</f>
        <v>0</v>
      </c>
      <c r="AE367" s="269">
        <f>IFERROR(IF(-SUM(AE$20:AE366)+AE$15&lt;0.000001,0,IF($C367&gt;='H-32A-WP06 - Debt Service'!AB$24,'H-32A-WP06 - Debt Service'!AB$27/12,0)),"-")</f>
        <v>0</v>
      </c>
      <c r="AF367" s="269">
        <f>IFERROR(IF(-SUM(AF$20:AF366)+AF$15&lt;0.000001,0,IF($C367&gt;='H-32A-WP06 - Debt Service'!AC$24,'H-32A-WP06 - Debt Service'!AC$27/12,0)),"-")</f>
        <v>0</v>
      </c>
      <c r="AG367" s="269">
        <f>IFERROR(IF(-SUM(AG$20:AG366)+AG$15&lt;0.000001,0,IF($C367&gt;='H-32A-WP06 - Debt Service'!AD$24,'H-32A-WP06 - Debt Service'!AD$27/12,0)),"-")</f>
        <v>0</v>
      </c>
      <c r="AH367" s="269">
        <f>IFERROR(IF(-SUM(AH$20:AH366)+AH$15&lt;0.000001,0,IF($C367&gt;='H-32A-WP06 - Debt Service'!AE$24,'H-32A-WP06 - Debt Service'!AE$27/12,0)),"-")</f>
        <v>0</v>
      </c>
      <c r="AI367" s="269">
        <f>IFERROR(IF(-SUM(AI$20:AI366)+AI$15&lt;0.000001,0,IF($C367&gt;='H-32A-WP06 - Debt Service'!AF$24,'H-32A-WP06 - Debt Service'!AF$27/12,0)),"-")</f>
        <v>0</v>
      </c>
      <c r="AJ367" s="269">
        <f>IFERROR(IF(-SUM(AJ$20:AJ366)+AJ$15&lt;0.000001,0,IF($C367&gt;='H-32A-WP06 - Debt Service'!AG$24,'H-32A-WP06 - Debt Service'!AG$27/12,0)),"-")</f>
        <v>0</v>
      </c>
    </row>
    <row r="368" spans="2:36" hidden="1">
      <c r="B368" s="260">
        <f t="shared" si="24"/>
        <v>2052</v>
      </c>
      <c r="C368" s="281">
        <f t="shared" si="26"/>
        <v>55519</v>
      </c>
      <c r="D368" s="281"/>
      <c r="E368" s="269">
        <f>IFERROR(IF(-SUM(E$20:E367)+E$15&lt;0.000001,0,IF($C368&gt;='H-32A-WP06 - Debt Service'!C$24,'H-32A-WP06 - Debt Service'!C$27/12,0)),"-")</f>
        <v>0</v>
      </c>
      <c r="F368" s="269">
        <f>IFERROR(IF(-SUM(F$20:F367)+F$15&lt;0.000001,0,IF($C368&gt;='H-32A-WP06 - Debt Service'!D$24,'H-32A-WP06 - Debt Service'!D$27/12,0)),"-")</f>
        <v>0</v>
      </c>
      <c r="G368" s="269">
        <f>IFERROR(IF(-SUM(G$20:G367)+G$15&lt;0.000001,0,IF($C368&gt;='H-32A-WP06 - Debt Service'!E$24,'H-32A-WP06 - Debt Service'!E$27/12,0)),"-")</f>
        <v>0</v>
      </c>
      <c r="H368" s="269">
        <f>IFERROR(IF(-SUM(H$20:H367)+H$15&lt;0.000001,0,IF($C368&gt;='H-32A-WP06 - Debt Service'!F$24,'H-32A-WP06 - Debt Service'!F$27/12,0)),"-")</f>
        <v>0</v>
      </c>
      <c r="I368" s="269">
        <f>IFERROR(IF(-SUM(I$20:I367)+I$15&lt;0.000001,0,IF($C368&gt;='H-32A-WP06 - Debt Service'!G$24,'H-32A-WP06 - Debt Service'!#REF!/12,0)),"-")</f>
        <v>0</v>
      </c>
      <c r="J368" s="269">
        <f>IFERROR(IF(-SUM(J$20:J367)+J$15&lt;0.000001,0,IF($C368&gt;='H-32A-WP06 - Debt Service'!H$24,'H-32A-WP06 - Debt Service'!H$27/12,0)),"-")</f>
        <v>0</v>
      </c>
      <c r="K368" s="269">
        <f>IFERROR(IF(-SUM(K$20:K367)+K$15&lt;0.000001,0,IF($C368&gt;='H-32A-WP06 - Debt Service'!I$24,'H-32A-WP06 - Debt Service'!I$27/12,0)),"-")</f>
        <v>0</v>
      </c>
      <c r="L368" s="269">
        <f>IFERROR(IF(-SUM(L$20:L367)+L$15&lt;0.000001,0,IF($C368&gt;='H-32A-WP06 - Debt Service'!J$24,'H-32A-WP06 - Debt Service'!J$27/12,0)),"-")</f>
        <v>0</v>
      </c>
      <c r="M368" s="269">
        <f>IFERROR(IF(-SUM(M$20:M367)+M$15&lt;0.000001,0,IF($C368&gt;='H-32A-WP06 - Debt Service'!L$24,'H-32A-WP06 - Debt Service'!L$27/12,0)),"-")</f>
        <v>0</v>
      </c>
      <c r="N368" s="269">
        <v>0</v>
      </c>
      <c r="O368" s="269">
        <v>0</v>
      </c>
      <c r="P368" s="269">
        <v>0</v>
      </c>
      <c r="Q368" s="269">
        <f>IFERROR(IF(-SUM(Q$20:Q367)+Q$15&lt;0.000001,0,IF($C368&gt;='H-32A-WP06 - Debt Service'!#REF!,'H-32A-WP06 - Debt Service'!#REF!/12,0)),"-")</f>
        <v>0</v>
      </c>
      <c r="R368" s="269"/>
      <c r="S368" s="269"/>
      <c r="T368" s="269"/>
      <c r="U368" s="269"/>
      <c r="V368" s="269"/>
      <c r="X368" s="260">
        <f t="shared" si="25"/>
        <v>2052</v>
      </c>
      <c r="Y368" s="281">
        <f t="shared" si="27"/>
        <v>55519</v>
      </c>
      <c r="Z368" s="281"/>
      <c r="AA368" s="269">
        <f>IFERROR(IF(-SUM(AA$20:AA367)+AA$15&lt;0.000001,0,IF($C368&gt;='H-32A-WP06 - Debt Service'!X$24,'H-32A-WP06 - Debt Service'!X$27/12,0)),"-")</f>
        <v>0</v>
      </c>
      <c r="AB368" s="269">
        <f>IFERROR(IF(-SUM(AB$20:AB367)+AB$15&lt;0.000001,0,IF($C368&gt;='H-32A-WP06 - Debt Service'!Y$24,'H-32A-WP06 - Debt Service'!Y$27/12,0)),"-")</f>
        <v>0</v>
      </c>
      <c r="AC368" s="269">
        <f>IFERROR(IF(-SUM(AC$20:AC367)+AC$15&lt;0.000001,0,IF($C368&gt;='H-32A-WP06 - Debt Service'!Z$24,'H-32A-WP06 - Debt Service'!Z$27/12,0)),"-")</f>
        <v>0</v>
      </c>
      <c r="AD368" s="269">
        <f>IFERROR(IF(-SUM(AD$20:AD367)+AD$15&lt;0.000001,0,IF($C368&gt;='H-32A-WP06 - Debt Service'!AA$24,'H-32A-WP06 - Debt Service'!AA$27/12,0)),"-")</f>
        <v>0</v>
      </c>
      <c r="AE368" s="269">
        <f>IFERROR(IF(-SUM(AE$20:AE367)+AE$15&lt;0.000001,0,IF($C368&gt;='H-32A-WP06 - Debt Service'!AB$24,'H-32A-WP06 - Debt Service'!AB$27/12,0)),"-")</f>
        <v>0</v>
      </c>
      <c r="AF368" s="269">
        <f>IFERROR(IF(-SUM(AF$20:AF367)+AF$15&lt;0.000001,0,IF($C368&gt;='H-32A-WP06 - Debt Service'!AC$24,'H-32A-WP06 - Debt Service'!AC$27/12,0)),"-")</f>
        <v>0</v>
      </c>
      <c r="AG368" s="269">
        <f>IFERROR(IF(-SUM(AG$20:AG367)+AG$15&lt;0.000001,0,IF($C368&gt;='H-32A-WP06 - Debt Service'!AD$24,'H-32A-WP06 - Debt Service'!AD$27/12,0)),"-")</f>
        <v>0</v>
      </c>
      <c r="AH368" s="269">
        <f>IFERROR(IF(-SUM(AH$20:AH367)+AH$15&lt;0.000001,0,IF($C368&gt;='H-32A-WP06 - Debt Service'!AE$24,'H-32A-WP06 - Debt Service'!AE$27/12,0)),"-")</f>
        <v>0</v>
      </c>
      <c r="AI368" s="269">
        <f>IFERROR(IF(-SUM(AI$20:AI367)+AI$15&lt;0.000001,0,IF($C368&gt;='H-32A-WP06 - Debt Service'!AF$24,'H-32A-WP06 - Debt Service'!AF$27/12,0)),"-")</f>
        <v>0</v>
      </c>
      <c r="AJ368" s="269">
        <f>IFERROR(IF(-SUM(AJ$20:AJ367)+AJ$15&lt;0.000001,0,IF($C368&gt;='H-32A-WP06 - Debt Service'!AG$24,'H-32A-WP06 - Debt Service'!AG$27/12,0)),"-")</f>
        <v>0</v>
      </c>
    </row>
    <row r="369" spans="2:36" hidden="1">
      <c r="B369" s="260">
        <f t="shared" si="24"/>
        <v>2052</v>
      </c>
      <c r="C369" s="281">
        <f t="shared" si="26"/>
        <v>55550</v>
      </c>
      <c r="D369" s="281"/>
      <c r="E369" s="269">
        <f>IFERROR(IF(-SUM(E$20:E368)+E$15&lt;0.000001,0,IF($C369&gt;='H-32A-WP06 - Debt Service'!C$24,'H-32A-WP06 - Debt Service'!C$27/12,0)),"-")</f>
        <v>0</v>
      </c>
      <c r="F369" s="269">
        <f>IFERROR(IF(-SUM(F$20:F368)+F$15&lt;0.000001,0,IF($C369&gt;='H-32A-WP06 - Debt Service'!D$24,'H-32A-WP06 - Debt Service'!D$27/12,0)),"-")</f>
        <v>0</v>
      </c>
      <c r="G369" s="269">
        <f>IFERROR(IF(-SUM(G$20:G368)+G$15&lt;0.000001,0,IF($C369&gt;='H-32A-WP06 - Debt Service'!E$24,'H-32A-WP06 - Debt Service'!E$27/12,0)),"-")</f>
        <v>0</v>
      </c>
      <c r="H369" s="269">
        <f>IFERROR(IF(-SUM(H$20:H368)+H$15&lt;0.000001,0,IF($C369&gt;='H-32A-WP06 - Debt Service'!F$24,'H-32A-WP06 - Debt Service'!F$27/12,0)),"-")</f>
        <v>0</v>
      </c>
      <c r="I369" s="269">
        <f>IFERROR(IF(-SUM(I$20:I368)+I$15&lt;0.000001,0,IF($C369&gt;='H-32A-WP06 - Debt Service'!G$24,'H-32A-WP06 - Debt Service'!#REF!/12,0)),"-")</f>
        <v>0</v>
      </c>
      <c r="J369" s="269">
        <f>IFERROR(IF(-SUM(J$20:J368)+J$15&lt;0.000001,0,IF($C369&gt;='H-32A-WP06 - Debt Service'!H$24,'H-32A-WP06 - Debt Service'!H$27/12,0)),"-")</f>
        <v>0</v>
      </c>
      <c r="K369" s="269">
        <f>IFERROR(IF(-SUM(K$20:K368)+K$15&lt;0.000001,0,IF($C369&gt;='H-32A-WP06 - Debt Service'!I$24,'H-32A-WP06 - Debt Service'!I$27/12,0)),"-")</f>
        <v>0</v>
      </c>
      <c r="L369" s="269">
        <f>IFERROR(IF(-SUM(L$20:L368)+L$15&lt;0.000001,0,IF($C369&gt;='H-32A-WP06 - Debt Service'!J$24,'H-32A-WP06 - Debt Service'!J$27/12,0)),"-")</f>
        <v>0</v>
      </c>
      <c r="M369" s="269">
        <f>IFERROR(IF(-SUM(M$20:M368)+M$15&lt;0.000001,0,IF($C369&gt;='H-32A-WP06 - Debt Service'!L$24,'H-32A-WP06 - Debt Service'!L$27/12,0)),"-")</f>
        <v>0</v>
      </c>
      <c r="N369" s="269">
        <v>0</v>
      </c>
      <c r="O369" s="269">
        <v>0</v>
      </c>
      <c r="P369" s="269">
        <v>0</v>
      </c>
      <c r="Q369" s="269">
        <f>IFERROR(IF(-SUM(Q$20:Q368)+Q$15&lt;0.000001,0,IF($C369&gt;='H-32A-WP06 - Debt Service'!#REF!,'H-32A-WP06 - Debt Service'!#REF!/12,0)),"-")</f>
        <v>0</v>
      </c>
      <c r="R369" s="269"/>
      <c r="S369" s="269"/>
      <c r="T369" s="269"/>
      <c r="U369" s="269"/>
      <c r="V369" s="269"/>
      <c r="X369" s="260">
        <f t="shared" si="25"/>
        <v>2052</v>
      </c>
      <c r="Y369" s="281">
        <f t="shared" si="27"/>
        <v>55550</v>
      </c>
      <c r="Z369" s="281"/>
      <c r="AA369" s="269">
        <f>IFERROR(IF(-SUM(AA$20:AA368)+AA$15&lt;0.000001,0,IF($C369&gt;='H-32A-WP06 - Debt Service'!X$24,'H-32A-WP06 - Debt Service'!X$27/12,0)),"-")</f>
        <v>0</v>
      </c>
      <c r="AB369" s="269">
        <f>IFERROR(IF(-SUM(AB$20:AB368)+AB$15&lt;0.000001,0,IF($C369&gt;='H-32A-WP06 - Debt Service'!Y$24,'H-32A-WP06 - Debt Service'!Y$27/12,0)),"-")</f>
        <v>0</v>
      </c>
      <c r="AC369" s="269">
        <f>IFERROR(IF(-SUM(AC$20:AC368)+AC$15&lt;0.000001,0,IF($C369&gt;='H-32A-WP06 - Debt Service'!Z$24,'H-32A-WP06 - Debt Service'!Z$27/12,0)),"-")</f>
        <v>0</v>
      </c>
      <c r="AD369" s="269">
        <f>IFERROR(IF(-SUM(AD$20:AD368)+AD$15&lt;0.000001,0,IF($C369&gt;='H-32A-WP06 - Debt Service'!AA$24,'H-32A-WP06 - Debt Service'!AA$27/12,0)),"-")</f>
        <v>0</v>
      </c>
      <c r="AE369" s="269">
        <f>IFERROR(IF(-SUM(AE$20:AE368)+AE$15&lt;0.000001,0,IF($C369&gt;='H-32A-WP06 - Debt Service'!AB$24,'H-32A-WP06 - Debt Service'!AB$27/12,0)),"-")</f>
        <v>0</v>
      </c>
      <c r="AF369" s="269">
        <f>IFERROR(IF(-SUM(AF$20:AF368)+AF$15&lt;0.000001,0,IF($C369&gt;='H-32A-WP06 - Debt Service'!AC$24,'H-32A-WP06 - Debt Service'!AC$27/12,0)),"-")</f>
        <v>0</v>
      </c>
      <c r="AG369" s="269">
        <f>IFERROR(IF(-SUM(AG$20:AG368)+AG$15&lt;0.000001,0,IF($C369&gt;='H-32A-WP06 - Debt Service'!AD$24,'H-32A-WP06 - Debt Service'!AD$27/12,0)),"-")</f>
        <v>0</v>
      </c>
      <c r="AH369" s="269">
        <f>IFERROR(IF(-SUM(AH$20:AH368)+AH$15&lt;0.000001,0,IF($C369&gt;='H-32A-WP06 - Debt Service'!AE$24,'H-32A-WP06 - Debt Service'!AE$27/12,0)),"-")</f>
        <v>0</v>
      </c>
      <c r="AI369" s="269">
        <f>IFERROR(IF(-SUM(AI$20:AI368)+AI$15&lt;0.000001,0,IF($C369&gt;='H-32A-WP06 - Debt Service'!AF$24,'H-32A-WP06 - Debt Service'!AF$27/12,0)),"-")</f>
        <v>0</v>
      </c>
      <c r="AJ369" s="269">
        <f>IFERROR(IF(-SUM(AJ$20:AJ368)+AJ$15&lt;0.000001,0,IF($C369&gt;='H-32A-WP06 - Debt Service'!AG$24,'H-32A-WP06 - Debt Service'!AG$27/12,0)),"-")</f>
        <v>0</v>
      </c>
    </row>
    <row r="370" spans="2:36" hidden="1">
      <c r="B370" s="260">
        <f t="shared" si="24"/>
        <v>2052</v>
      </c>
      <c r="C370" s="281">
        <f t="shared" si="26"/>
        <v>55579</v>
      </c>
      <c r="D370" s="281"/>
      <c r="E370" s="269">
        <f>IFERROR(IF(-SUM(E$20:E369)+E$15&lt;0.000001,0,IF($C370&gt;='H-32A-WP06 - Debt Service'!C$24,'H-32A-WP06 - Debt Service'!C$27/12,0)),"-")</f>
        <v>0</v>
      </c>
      <c r="F370" s="269">
        <f>IFERROR(IF(-SUM(F$20:F369)+F$15&lt;0.000001,0,IF($C370&gt;='H-32A-WP06 - Debt Service'!D$24,'H-32A-WP06 - Debt Service'!D$27/12,0)),"-")</f>
        <v>0</v>
      </c>
      <c r="G370" s="269">
        <f>IFERROR(IF(-SUM(G$20:G369)+G$15&lt;0.000001,0,IF($C370&gt;='H-32A-WP06 - Debt Service'!E$24,'H-32A-WP06 - Debt Service'!E$27/12,0)),"-")</f>
        <v>0</v>
      </c>
      <c r="H370" s="269">
        <f>IFERROR(IF(-SUM(H$20:H369)+H$15&lt;0.000001,0,IF($C370&gt;='H-32A-WP06 - Debt Service'!F$24,'H-32A-WP06 - Debt Service'!F$27/12,0)),"-")</f>
        <v>0</v>
      </c>
      <c r="I370" s="269">
        <f>IFERROR(IF(-SUM(I$20:I369)+I$15&lt;0.000001,0,IF($C370&gt;='H-32A-WP06 - Debt Service'!G$24,'H-32A-WP06 - Debt Service'!#REF!/12,0)),"-")</f>
        <v>0</v>
      </c>
      <c r="J370" s="269">
        <f>IFERROR(IF(-SUM(J$20:J369)+J$15&lt;0.000001,0,IF($C370&gt;='H-32A-WP06 - Debt Service'!H$24,'H-32A-WP06 - Debt Service'!H$27/12,0)),"-")</f>
        <v>0</v>
      </c>
      <c r="K370" s="269">
        <f>IFERROR(IF(-SUM(K$20:K369)+K$15&lt;0.000001,0,IF($C370&gt;='H-32A-WP06 - Debt Service'!I$24,'H-32A-WP06 - Debt Service'!I$27/12,0)),"-")</f>
        <v>0</v>
      </c>
      <c r="L370" s="269">
        <f>IFERROR(IF(-SUM(L$20:L369)+L$15&lt;0.000001,0,IF($C370&gt;='H-32A-WP06 - Debt Service'!J$24,'H-32A-WP06 - Debt Service'!J$27/12,0)),"-")</f>
        <v>0</v>
      </c>
      <c r="M370" s="269">
        <f>IFERROR(IF(-SUM(M$20:M369)+M$15&lt;0.000001,0,IF($C370&gt;='H-32A-WP06 - Debt Service'!L$24,'H-32A-WP06 - Debt Service'!L$27/12,0)),"-")</f>
        <v>0</v>
      </c>
      <c r="N370" s="269">
        <v>0</v>
      </c>
      <c r="O370" s="269">
        <v>0</v>
      </c>
      <c r="P370" s="269">
        <v>0</v>
      </c>
      <c r="Q370" s="269">
        <f>IFERROR(IF(-SUM(Q$20:Q369)+Q$15&lt;0.000001,0,IF($C370&gt;='H-32A-WP06 - Debt Service'!#REF!,'H-32A-WP06 - Debt Service'!#REF!/12,0)),"-")</f>
        <v>0</v>
      </c>
      <c r="R370" s="269"/>
      <c r="S370" s="269"/>
      <c r="T370" s="269"/>
      <c r="U370" s="269"/>
      <c r="V370" s="269"/>
      <c r="X370" s="260">
        <f t="shared" si="25"/>
        <v>2052</v>
      </c>
      <c r="Y370" s="281">
        <f t="shared" si="27"/>
        <v>55579</v>
      </c>
      <c r="Z370" s="281"/>
      <c r="AA370" s="269">
        <f>IFERROR(IF(-SUM(AA$20:AA369)+AA$15&lt;0.000001,0,IF($C370&gt;='H-32A-WP06 - Debt Service'!X$24,'H-32A-WP06 - Debt Service'!X$27/12,0)),"-")</f>
        <v>0</v>
      </c>
      <c r="AB370" s="269">
        <f>IFERROR(IF(-SUM(AB$20:AB369)+AB$15&lt;0.000001,0,IF($C370&gt;='H-32A-WP06 - Debt Service'!Y$24,'H-32A-WP06 - Debt Service'!Y$27/12,0)),"-")</f>
        <v>0</v>
      </c>
      <c r="AC370" s="269">
        <f>IFERROR(IF(-SUM(AC$20:AC369)+AC$15&lt;0.000001,0,IF($C370&gt;='H-32A-WP06 - Debt Service'!Z$24,'H-32A-WP06 - Debt Service'!Z$27/12,0)),"-")</f>
        <v>0</v>
      </c>
      <c r="AD370" s="269">
        <f>IFERROR(IF(-SUM(AD$20:AD369)+AD$15&lt;0.000001,0,IF($C370&gt;='H-32A-WP06 - Debt Service'!AA$24,'H-32A-WP06 - Debt Service'!AA$27/12,0)),"-")</f>
        <v>0</v>
      </c>
      <c r="AE370" s="269">
        <f>IFERROR(IF(-SUM(AE$20:AE369)+AE$15&lt;0.000001,0,IF($C370&gt;='H-32A-WP06 - Debt Service'!AB$24,'H-32A-WP06 - Debt Service'!AB$27/12,0)),"-")</f>
        <v>0</v>
      </c>
      <c r="AF370" s="269">
        <f>IFERROR(IF(-SUM(AF$20:AF369)+AF$15&lt;0.000001,0,IF($C370&gt;='H-32A-WP06 - Debt Service'!AC$24,'H-32A-WP06 - Debt Service'!AC$27/12,0)),"-")</f>
        <v>0</v>
      </c>
      <c r="AG370" s="269">
        <f>IFERROR(IF(-SUM(AG$20:AG369)+AG$15&lt;0.000001,0,IF($C370&gt;='H-32A-WP06 - Debt Service'!AD$24,'H-32A-WP06 - Debt Service'!AD$27/12,0)),"-")</f>
        <v>0</v>
      </c>
      <c r="AH370" s="269">
        <f>IFERROR(IF(-SUM(AH$20:AH369)+AH$15&lt;0.000001,0,IF($C370&gt;='H-32A-WP06 - Debt Service'!AE$24,'H-32A-WP06 - Debt Service'!AE$27/12,0)),"-")</f>
        <v>0</v>
      </c>
      <c r="AI370" s="269">
        <f>IFERROR(IF(-SUM(AI$20:AI369)+AI$15&lt;0.000001,0,IF($C370&gt;='H-32A-WP06 - Debt Service'!AF$24,'H-32A-WP06 - Debt Service'!AF$27/12,0)),"-")</f>
        <v>0</v>
      </c>
      <c r="AJ370" s="269">
        <f>IFERROR(IF(-SUM(AJ$20:AJ369)+AJ$15&lt;0.000001,0,IF($C370&gt;='H-32A-WP06 - Debt Service'!AG$24,'H-32A-WP06 - Debt Service'!AG$27/12,0)),"-")</f>
        <v>0</v>
      </c>
    </row>
    <row r="371" spans="2:36" hidden="1">
      <c r="B371" s="260">
        <f t="shared" si="24"/>
        <v>2052</v>
      </c>
      <c r="C371" s="281">
        <f t="shared" si="26"/>
        <v>55610</v>
      </c>
      <c r="D371" s="281"/>
      <c r="E371" s="269">
        <f>IFERROR(IF(-SUM(E$20:E370)+E$15&lt;0.000001,0,IF($C371&gt;='H-32A-WP06 - Debt Service'!C$24,'H-32A-WP06 - Debt Service'!C$27/12,0)),"-")</f>
        <v>0</v>
      </c>
      <c r="F371" s="269">
        <f>IFERROR(IF(-SUM(F$20:F370)+F$15&lt;0.000001,0,IF($C371&gt;='H-32A-WP06 - Debt Service'!D$24,'H-32A-WP06 - Debt Service'!D$27/12,0)),"-")</f>
        <v>0</v>
      </c>
      <c r="G371" s="269">
        <f>IFERROR(IF(-SUM(G$20:G370)+G$15&lt;0.000001,0,IF($C371&gt;='H-32A-WP06 - Debt Service'!E$24,'H-32A-WP06 - Debt Service'!E$27/12,0)),"-")</f>
        <v>0</v>
      </c>
      <c r="H371" s="269">
        <f>IFERROR(IF(-SUM(H$20:H370)+H$15&lt;0.000001,0,IF($C371&gt;='H-32A-WP06 - Debt Service'!F$24,'H-32A-WP06 - Debt Service'!F$27/12,0)),"-")</f>
        <v>0</v>
      </c>
      <c r="I371" s="269">
        <f>IFERROR(IF(-SUM(I$20:I370)+I$15&lt;0.000001,0,IF($C371&gt;='H-32A-WP06 - Debt Service'!G$24,'H-32A-WP06 - Debt Service'!#REF!/12,0)),"-")</f>
        <v>0</v>
      </c>
      <c r="J371" s="269">
        <f>IFERROR(IF(-SUM(J$20:J370)+J$15&lt;0.000001,0,IF($C371&gt;='H-32A-WP06 - Debt Service'!H$24,'H-32A-WP06 - Debt Service'!H$27/12,0)),"-")</f>
        <v>0</v>
      </c>
      <c r="K371" s="269">
        <f>IFERROR(IF(-SUM(K$20:K370)+K$15&lt;0.000001,0,IF($C371&gt;='H-32A-WP06 - Debt Service'!I$24,'H-32A-WP06 - Debt Service'!I$27/12,0)),"-")</f>
        <v>0</v>
      </c>
      <c r="L371" s="269">
        <f>IFERROR(IF(-SUM(L$20:L370)+L$15&lt;0.000001,0,IF($C371&gt;='H-32A-WP06 - Debt Service'!J$24,'H-32A-WP06 - Debt Service'!J$27/12,0)),"-")</f>
        <v>0</v>
      </c>
      <c r="M371" s="269">
        <f>IFERROR(IF(-SUM(M$20:M370)+M$15&lt;0.000001,0,IF($C371&gt;='H-32A-WP06 - Debt Service'!L$24,'H-32A-WP06 - Debt Service'!L$27/12,0)),"-")</f>
        <v>0</v>
      </c>
      <c r="N371" s="269">
        <v>0</v>
      </c>
      <c r="O371" s="269">
        <v>0</v>
      </c>
      <c r="P371" s="269">
        <v>0</v>
      </c>
      <c r="Q371" s="269">
        <f>IFERROR(IF(-SUM(Q$20:Q370)+Q$15&lt;0.000001,0,IF($C371&gt;='H-32A-WP06 - Debt Service'!#REF!,'H-32A-WP06 - Debt Service'!#REF!/12,0)),"-")</f>
        <v>0</v>
      </c>
      <c r="R371" s="269"/>
      <c r="S371" s="269"/>
      <c r="T371" s="269"/>
      <c r="U371" s="269"/>
      <c r="V371" s="269"/>
      <c r="X371" s="260">
        <f t="shared" si="25"/>
        <v>2052</v>
      </c>
      <c r="Y371" s="281">
        <f t="shared" si="27"/>
        <v>55610</v>
      </c>
      <c r="Z371" s="281"/>
      <c r="AA371" s="269">
        <f>IFERROR(IF(-SUM(AA$20:AA370)+AA$15&lt;0.000001,0,IF($C371&gt;='H-32A-WP06 - Debt Service'!X$24,'H-32A-WP06 - Debt Service'!X$27/12,0)),"-")</f>
        <v>0</v>
      </c>
      <c r="AB371" s="269">
        <f>IFERROR(IF(-SUM(AB$20:AB370)+AB$15&lt;0.000001,0,IF($C371&gt;='H-32A-WP06 - Debt Service'!Y$24,'H-32A-WP06 - Debt Service'!Y$27/12,0)),"-")</f>
        <v>0</v>
      </c>
      <c r="AC371" s="269">
        <f>IFERROR(IF(-SUM(AC$20:AC370)+AC$15&lt;0.000001,0,IF($C371&gt;='H-32A-WP06 - Debt Service'!Z$24,'H-32A-WP06 - Debt Service'!Z$27/12,0)),"-")</f>
        <v>0</v>
      </c>
      <c r="AD371" s="269">
        <f>IFERROR(IF(-SUM(AD$20:AD370)+AD$15&lt;0.000001,0,IF($C371&gt;='H-32A-WP06 - Debt Service'!AA$24,'H-32A-WP06 - Debt Service'!AA$27/12,0)),"-")</f>
        <v>0</v>
      </c>
      <c r="AE371" s="269">
        <f>IFERROR(IF(-SUM(AE$20:AE370)+AE$15&lt;0.000001,0,IF($C371&gt;='H-32A-WP06 - Debt Service'!AB$24,'H-32A-WP06 - Debt Service'!AB$27/12,0)),"-")</f>
        <v>0</v>
      </c>
      <c r="AF371" s="269">
        <f>IFERROR(IF(-SUM(AF$20:AF370)+AF$15&lt;0.000001,0,IF($C371&gt;='H-32A-WP06 - Debt Service'!AC$24,'H-32A-WP06 - Debt Service'!AC$27/12,0)),"-")</f>
        <v>0</v>
      </c>
      <c r="AG371" s="269">
        <f>IFERROR(IF(-SUM(AG$20:AG370)+AG$15&lt;0.000001,0,IF($C371&gt;='H-32A-WP06 - Debt Service'!AD$24,'H-32A-WP06 - Debt Service'!AD$27/12,0)),"-")</f>
        <v>0</v>
      </c>
      <c r="AH371" s="269">
        <f>IFERROR(IF(-SUM(AH$20:AH370)+AH$15&lt;0.000001,0,IF($C371&gt;='H-32A-WP06 - Debt Service'!AE$24,'H-32A-WP06 - Debt Service'!AE$27/12,0)),"-")</f>
        <v>0</v>
      </c>
      <c r="AI371" s="269">
        <f>IFERROR(IF(-SUM(AI$20:AI370)+AI$15&lt;0.000001,0,IF($C371&gt;='H-32A-WP06 - Debt Service'!AF$24,'H-32A-WP06 - Debt Service'!AF$27/12,0)),"-")</f>
        <v>0</v>
      </c>
      <c r="AJ371" s="269">
        <f>IFERROR(IF(-SUM(AJ$20:AJ370)+AJ$15&lt;0.000001,0,IF($C371&gt;='H-32A-WP06 - Debt Service'!AG$24,'H-32A-WP06 - Debt Service'!AG$27/12,0)),"-")</f>
        <v>0</v>
      </c>
    </row>
    <row r="372" spans="2:36" hidden="1">
      <c r="B372" s="260">
        <f t="shared" si="24"/>
        <v>2052</v>
      </c>
      <c r="C372" s="281">
        <f t="shared" si="26"/>
        <v>55640</v>
      </c>
      <c r="D372" s="281"/>
      <c r="E372" s="269">
        <f>IFERROR(IF(-SUM(E$20:E371)+E$15&lt;0.000001,0,IF($C372&gt;='H-32A-WP06 - Debt Service'!C$24,'H-32A-WP06 - Debt Service'!C$27/12,0)),"-")</f>
        <v>0</v>
      </c>
      <c r="F372" s="269">
        <f>IFERROR(IF(-SUM(F$20:F371)+F$15&lt;0.000001,0,IF($C372&gt;='H-32A-WP06 - Debt Service'!D$24,'H-32A-WP06 - Debt Service'!D$27/12,0)),"-")</f>
        <v>0</v>
      </c>
      <c r="G372" s="269">
        <f>IFERROR(IF(-SUM(G$20:G371)+G$15&lt;0.000001,0,IF($C372&gt;='H-32A-WP06 - Debt Service'!E$24,'H-32A-WP06 - Debt Service'!E$27/12,0)),"-")</f>
        <v>0</v>
      </c>
      <c r="H372" s="269">
        <f>IFERROR(IF(-SUM(H$20:H371)+H$15&lt;0.000001,0,IF($C372&gt;='H-32A-WP06 - Debt Service'!F$24,'H-32A-WP06 - Debt Service'!F$27/12,0)),"-")</f>
        <v>0</v>
      </c>
      <c r="I372" s="269">
        <f>IFERROR(IF(-SUM(I$20:I371)+I$15&lt;0.000001,0,IF($C372&gt;='H-32A-WP06 - Debt Service'!G$24,'H-32A-WP06 - Debt Service'!#REF!/12,0)),"-")</f>
        <v>0</v>
      </c>
      <c r="J372" s="269">
        <f>IFERROR(IF(-SUM(J$20:J371)+J$15&lt;0.000001,0,IF($C372&gt;='H-32A-WP06 - Debt Service'!H$24,'H-32A-WP06 - Debt Service'!H$27/12,0)),"-")</f>
        <v>0</v>
      </c>
      <c r="K372" s="269">
        <f>IFERROR(IF(-SUM(K$20:K371)+K$15&lt;0.000001,0,IF($C372&gt;='H-32A-WP06 - Debt Service'!I$24,'H-32A-WP06 - Debt Service'!I$27/12,0)),"-")</f>
        <v>0</v>
      </c>
      <c r="L372" s="269">
        <f>IFERROR(IF(-SUM(L$20:L371)+L$15&lt;0.000001,0,IF($C372&gt;='H-32A-WP06 - Debt Service'!J$24,'H-32A-WP06 - Debt Service'!J$27/12,0)),"-")</f>
        <v>0</v>
      </c>
      <c r="M372" s="269">
        <f>IFERROR(IF(-SUM(M$20:M371)+M$15&lt;0.000001,0,IF($C372&gt;='H-32A-WP06 - Debt Service'!L$24,'H-32A-WP06 - Debt Service'!L$27/12,0)),"-")</f>
        <v>0</v>
      </c>
      <c r="N372" s="269">
        <v>0</v>
      </c>
      <c r="O372" s="269">
        <v>0</v>
      </c>
      <c r="P372" s="269">
        <v>0</v>
      </c>
      <c r="Q372" s="269">
        <f>IFERROR(IF(-SUM(Q$20:Q371)+Q$15&lt;0.000001,0,IF($C372&gt;='H-32A-WP06 - Debt Service'!#REF!,'H-32A-WP06 - Debt Service'!#REF!/12,0)),"-")</f>
        <v>0</v>
      </c>
      <c r="R372" s="269"/>
      <c r="S372" s="269"/>
      <c r="T372" s="269"/>
      <c r="U372" s="269"/>
      <c r="V372" s="269"/>
      <c r="X372" s="260">
        <f t="shared" si="25"/>
        <v>2052</v>
      </c>
      <c r="Y372" s="281">
        <f t="shared" si="27"/>
        <v>55640</v>
      </c>
      <c r="Z372" s="281"/>
      <c r="AA372" s="269">
        <f>IFERROR(IF(-SUM(AA$20:AA371)+AA$15&lt;0.000001,0,IF($C372&gt;='H-32A-WP06 - Debt Service'!X$24,'H-32A-WP06 - Debt Service'!X$27/12,0)),"-")</f>
        <v>0</v>
      </c>
      <c r="AB372" s="269">
        <f>IFERROR(IF(-SUM(AB$20:AB371)+AB$15&lt;0.000001,0,IF($C372&gt;='H-32A-WP06 - Debt Service'!Y$24,'H-32A-WP06 - Debt Service'!Y$27/12,0)),"-")</f>
        <v>0</v>
      </c>
      <c r="AC372" s="269">
        <f>IFERROR(IF(-SUM(AC$20:AC371)+AC$15&lt;0.000001,0,IF($C372&gt;='H-32A-WP06 - Debt Service'!Z$24,'H-32A-WP06 - Debt Service'!Z$27/12,0)),"-")</f>
        <v>0</v>
      </c>
      <c r="AD372" s="269">
        <f>IFERROR(IF(-SUM(AD$20:AD371)+AD$15&lt;0.000001,0,IF($C372&gt;='H-32A-WP06 - Debt Service'!AA$24,'H-32A-WP06 - Debt Service'!AA$27/12,0)),"-")</f>
        <v>0</v>
      </c>
      <c r="AE372" s="269">
        <f>IFERROR(IF(-SUM(AE$20:AE371)+AE$15&lt;0.000001,0,IF($C372&gt;='H-32A-WP06 - Debt Service'!AB$24,'H-32A-WP06 - Debt Service'!AB$27/12,0)),"-")</f>
        <v>0</v>
      </c>
      <c r="AF372" s="269">
        <f>IFERROR(IF(-SUM(AF$20:AF371)+AF$15&lt;0.000001,0,IF($C372&gt;='H-32A-WP06 - Debt Service'!AC$24,'H-32A-WP06 - Debt Service'!AC$27/12,0)),"-")</f>
        <v>0</v>
      </c>
      <c r="AG372" s="269">
        <f>IFERROR(IF(-SUM(AG$20:AG371)+AG$15&lt;0.000001,0,IF($C372&gt;='H-32A-WP06 - Debt Service'!AD$24,'H-32A-WP06 - Debt Service'!AD$27/12,0)),"-")</f>
        <v>0</v>
      </c>
      <c r="AH372" s="269">
        <f>IFERROR(IF(-SUM(AH$20:AH371)+AH$15&lt;0.000001,0,IF($C372&gt;='H-32A-WP06 - Debt Service'!AE$24,'H-32A-WP06 - Debt Service'!AE$27/12,0)),"-")</f>
        <v>0</v>
      </c>
      <c r="AI372" s="269">
        <f>IFERROR(IF(-SUM(AI$20:AI371)+AI$15&lt;0.000001,0,IF($C372&gt;='H-32A-WP06 - Debt Service'!AF$24,'H-32A-WP06 - Debt Service'!AF$27/12,0)),"-")</f>
        <v>0</v>
      </c>
      <c r="AJ372" s="269">
        <f>IFERROR(IF(-SUM(AJ$20:AJ371)+AJ$15&lt;0.000001,0,IF($C372&gt;='H-32A-WP06 - Debt Service'!AG$24,'H-32A-WP06 - Debt Service'!AG$27/12,0)),"-")</f>
        <v>0</v>
      </c>
    </row>
    <row r="373" spans="2:36" hidden="1">
      <c r="B373" s="260">
        <f t="shared" si="24"/>
        <v>2052</v>
      </c>
      <c r="C373" s="281">
        <f t="shared" si="26"/>
        <v>55671</v>
      </c>
      <c r="D373" s="281"/>
      <c r="E373" s="269">
        <f>IFERROR(IF(-SUM(E$20:E372)+E$15&lt;0.000001,0,IF($C373&gt;='H-32A-WP06 - Debt Service'!C$24,'H-32A-WP06 - Debt Service'!C$27/12,0)),"-")</f>
        <v>0</v>
      </c>
      <c r="F373" s="269">
        <f>IFERROR(IF(-SUM(F$20:F372)+F$15&lt;0.000001,0,IF($C373&gt;='H-32A-WP06 - Debt Service'!D$24,'H-32A-WP06 - Debt Service'!D$27/12,0)),"-")</f>
        <v>0</v>
      </c>
      <c r="G373" s="269">
        <f>IFERROR(IF(-SUM(G$20:G372)+G$15&lt;0.000001,0,IF($C373&gt;='H-32A-WP06 - Debt Service'!E$24,'H-32A-WP06 - Debt Service'!E$27/12,0)),"-")</f>
        <v>0</v>
      </c>
      <c r="H373" s="269">
        <f>IFERROR(IF(-SUM(H$20:H372)+H$15&lt;0.000001,0,IF($C373&gt;='H-32A-WP06 - Debt Service'!F$24,'H-32A-WP06 - Debt Service'!F$27/12,0)),"-")</f>
        <v>0</v>
      </c>
      <c r="I373" s="269">
        <f>IFERROR(IF(-SUM(I$20:I372)+I$15&lt;0.000001,0,IF($C373&gt;='H-32A-WP06 - Debt Service'!G$24,'H-32A-WP06 - Debt Service'!#REF!/12,0)),"-")</f>
        <v>0</v>
      </c>
      <c r="J373" s="269">
        <f>IFERROR(IF(-SUM(J$20:J372)+J$15&lt;0.000001,0,IF($C373&gt;='H-32A-WP06 - Debt Service'!H$24,'H-32A-WP06 - Debt Service'!H$27/12,0)),"-")</f>
        <v>0</v>
      </c>
      <c r="K373" s="269">
        <f>IFERROR(IF(-SUM(K$20:K372)+K$15&lt;0.000001,0,IF($C373&gt;='H-32A-WP06 - Debt Service'!I$24,'H-32A-WP06 - Debt Service'!I$27/12,0)),"-")</f>
        <v>0</v>
      </c>
      <c r="L373" s="269">
        <f>IFERROR(IF(-SUM(L$20:L372)+L$15&lt;0.000001,0,IF($C373&gt;='H-32A-WP06 - Debt Service'!J$24,'H-32A-WP06 - Debt Service'!J$27/12,0)),"-")</f>
        <v>0</v>
      </c>
      <c r="M373" s="269">
        <f>IFERROR(IF(-SUM(M$20:M372)+M$15&lt;0.000001,0,IF($C373&gt;='H-32A-WP06 - Debt Service'!L$24,'H-32A-WP06 - Debt Service'!L$27/12,0)),"-")</f>
        <v>0</v>
      </c>
      <c r="N373" s="269">
        <v>0</v>
      </c>
      <c r="O373" s="269">
        <v>0</v>
      </c>
      <c r="P373" s="269">
        <v>0</v>
      </c>
      <c r="Q373" s="269">
        <f>IFERROR(IF(-SUM(Q$20:Q372)+Q$15&lt;0.000001,0,IF($C373&gt;='H-32A-WP06 - Debt Service'!#REF!,'H-32A-WP06 - Debt Service'!#REF!/12,0)),"-")</f>
        <v>0</v>
      </c>
      <c r="R373" s="269"/>
      <c r="S373" s="269"/>
      <c r="T373" s="269"/>
      <c r="U373" s="269"/>
      <c r="V373" s="269"/>
      <c r="X373" s="260">
        <f t="shared" si="25"/>
        <v>2052</v>
      </c>
      <c r="Y373" s="281">
        <f t="shared" si="27"/>
        <v>55671</v>
      </c>
      <c r="Z373" s="281"/>
      <c r="AA373" s="269">
        <f>IFERROR(IF(-SUM(AA$20:AA372)+AA$15&lt;0.000001,0,IF($C373&gt;='H-32A-WP06 - Debt Service'!X$24,'H-32A-WP06 - Debt Service'!X$27/12,0)),"-")</f>
        <v>0</v>
      </c>
      <c r="AB373" s="269">
        <f>IFERROR(IF(-SUM(AB$20:AB372)+AB$15&lt;0.000001,0,IF($C373&gt;='H-32A-WP06 - Debt Service'!Y$24,'H-32A-WP06 - Debt Service'!Y$27/12,0)),"-")</f>
        <v>0</v>
      </c>
      <c r="AC373" s="269">
        <f>IFERROR(IF(-SUM(AC$20:AC372)+AC$15&lt;0.000001,0,IF($C373&gt;='H-32A-WP06 - Debt Service'!Z$24,'H-32A-WP06 - Debt Service'!Z$27/12,0)),"-")</f>
        <v>0</v>
      </c>
      <c r="AD373" s="269">
        <f>IFERROR(IF(-SUM(AD$20:AD372)+AD$15&lt;0.000001,0,IF($C373&gt;='H-32A-WP06 - Debt Service'!AA$24,'H-32A-WP06 - Debt Service'!AA$27/12,0)),"-")</f>
        <v>0</v>
      </c>
      <c r="AE373" s="269">
        <f>IFERROR(IF(-SUM(AE$20:AE372)+AE$15&lt;0.000001,0,IF($C373&gt;='H-32A-WP06 - Debt Service'!AB$24,'H-32A-WP06 - Debt Service'!AB$27/12,0)),"-")</f>
        <v>0</v>
      </c>
      <c r="AF373" s="269">
        <f>IFERROR(IF(-SUM(AF$20:AF372)+AF$15&lt;0.000001,0,IF($C373&gt;='H-32A-WP06 - Debt Service'!AC$24,'H-32A-WP06 - Debt Service'!AC$27/12,0)),"-")</f>
        <v>0</v>
      </c>
      <c r="AG373" s="269">
        <f>IFERROR(IF(-SUM(AG$20:AG372)+AG$15&lt;0.000001,0,IF($C373&gt;='H-32A-WP06 - Debt Service'!AD$24,'H-32A-WP06 - Debt Service'!AD$27/12,0)),"-")</f>
        <v>0</v>
      </c>
      <c r="AH373" s="269">
        <f>IFERROR(IF(-SUM(AH$20:AH372)+AH$15&lt;0.000001,0,IF($C373&gt;='H-32A-WP06 - Debt Service'!AE$24,'H-32A-WP06 - Debt Service'!AE$27/12,0)),"-")</f>
        <v>0</v>
      </c>
      <c r="AI373" s="269">
        <f>IFERROR(IF(-SUM(AI$20:AI372)+AI$15&lt;0.000001,0,IF($C373&gt;='H-32A-WP06 - Debt Service'!AF$24,'H-32A-WP06 - Debt Service'!AF$27/12,0)),"-")</f>
        <v>0</v>
      </c>
      <c r="AJ373" s="269">
        <f>IFERROR(IF(-SUM(AJ$20:AJ372)+AJ$15&lt;0.000001,0,IF($C373&gt;='H-32A-WP06 - Debt Service'!AG$24,'H-32A-WP06 - Debt Service'!AG$27/12,0)),"-")</f>
        <v>0</v>
      </c>
    </row>
    <row r="374" spans="2:36" hidden="1">
      <c r="B374" s="260">
        <f t="shared" si="24"/>
        <v>2052</v>
      </c>
      <c r="C374" s="281">
        <f t="shared" si="26"/>
        <v>55701</v>
      </c>
      <c r="D374" s="281"/>
      <c r="E374" s="269">
        <f>IFERROR(IF(-SUM(E$20:E373)+E$15&lt;0.000001,0,IF($C374&gt;='H-32A-WP06 - Debt Service'!C$24,'H-32A-WP06 - Debt Service'!C$27/12,0)),"-")</f>
        <v>0</v>
      </c>
      <c r="F374" s="269">
        <f>IFERROR(IF(-SUM(F$20:F373)+F$15&lt;0.000001,0,IF($C374&gt;='H-32A-WP06 - Debt Service'!D$24,'H-32A-WP06 - Debt Service'!D$27/12,0)),"-")</f>
        <v>0</v>
      </c>
      <c r="G374" s="269">
        <f>IFERROR(IF(-SUM(G$20:G373)+G$15&lt;0.000001,0,IF($C374&gt;='H-32A-WP06 - Debt Service'!E$24,'H-32A-WP06 - Debt Service'!E$27/12,0)),"-")</f>
        <v>0</v>
      </c>
      <c r="H374" s="269">
        <f>IFERROR(IF(-SUM(H$20:H373)+H$15&lt;0.000001,0,IF($C374&gt;='H-32A-WP06 - Debt Service'!F$24,'H-32A-WP06 - Debt Service'!F$27/12,0)),"-")</f>
        <v>0</v>
      </c>
      <c r="I374" s="269">
        <f>IFERROR(IF(-SUM(I$20:I373)+I$15&lt;0.000001,0,IF($C374&gt;='H-32A-WP06 - Debt Service'!G$24,'H-32A-WP06 - Debt Service'!#REF!/12,0)),"-")</f>
        <v>0</v>
      </c>
      <c r="J374" s="269">
        <f>IFERROR(IF(-SUM(J$20:J373)+J$15&lt;0.000001,0,IF($C374&gt;='H-32A-WP06 - Debt Service'!H$24,'H-32A-WP06 - Debt Service'!H$27/12,0)),"-")</f>
        <v>0</v>
      </c>
      <c r="K374" s="269">
        <f>IFERROR(IF(-SUM(K$20:K373)+K$15&lt;0.000001,0,IF($C374&gt;='H-32A-WP06 - Debt Service'!I$24,'H-32A-WP06 - Debt Service'!I$27/12,0)),"-")</f>
        <v>0</v>
      </c>
      <c r="L374" s="269">
        <f>IFERROR(IF(-SUM(L$20:L373)+L$15&lt;0.000001,0,IF($C374&gt;='H-32A-WP06 - Debt Service'!J$24,'H-32A-WP06 - Debt Service'!J$27/12,0)),"-")</f>
        <v>0</v>
      </c>
      <c r="M374" s="269">
        <f>IFERROR(IF(-SUM(M$20:M373)+M$15&lt;0.000001,0,IF($C374&gt;='H-32A-WP06 - Debt Service'!L$24,'H-32A-WP06 - Debt Service'!L$27/12,0)),"-")</f>
        <v>0</v>
      </c>
      <c r="N374" s="269">
        <v>0</v>
      </c>
      <c r="O374" s="269">
        <v>0</v>
      </c>
      <c r="P374" s="269">
        <v>0</v>
      </c>
      <c r="Q374" s="269">
        <f>IFERROR(IF(-SUM(Q$20:Q373)+Q$15&lt;0.000001,0,IF($C374&gt;='H-32A-WP06 - Debt Service'!#REF!,'H-32A-WP06 - Debt Service'!#REF!/12,0)),"-")</f>
        <v>0</v>
      </c>
      <c r="R374" s="269"/>
      <c r="S374" s="269"/>
      <c r="T374" s="269"/>
      <c r="U374" s="269"/>
      <c r="V374" s="269"/>
      <c r="X374" s="260">
        <f t="shared" si="25"/>
        <v>2052</v>
      </c>
      <c r="Y374" s="281">
        <f t="shared" si="27"/>
        <v>55701</v>
      </c>
      <c r="Z374" s="281"/>
      <c r="AA374" s="269">
        <f>IFERROR(IF(-SUM(AA$20:AA373)+AA$15&lt;0.000001,0,IF($C374&gt;='H-32A-WP06 - Debt Service'!X$24,'H-32A-WP06 - Debt Service'!X$27/12,0)),"-")</f>
        <v>0</v>
      </c>
      <c r="AB374" s="269">
        <f>IFERROR(IF(-SUM(AB$20:AB373)+AB$15&lt;0.000001,0,IF($C374&gt;='H-32A-WP06 - Debt Service'!Y$24,'H-32A-WP06 - Debt Service'!Y$27/12,0)),"-")</f>
        <v>0</v>
      </c>
      <c r="AC374" s="269">
        <f>IFERROR(IF(-SUM(AC$20:AC373)+AC$15&lt;0.000001,0,IF($C374&gt;='H-32A-WP06 - Debt Service'!Z$24,'H-32A-WP06 - Debt Service'!Z$27/12,0)),"-")</f>
        <v>0</v>
      </c>
      <c r="AD374" s="269">
        <f>IFERROR(IF(-SUM(AD$20:AD373)+AD$15&lt;0.000001,0,IF($C374&gt;='H-32A-WP06 - Debt Service'!AA$24,'H-32A-WP06 - Debt Service'!AA$27/12,0)),"-")</f>
        <v>0</v>
      </c>
      <c r="AE374" s="269">
        <f>IFERROR(IF(-SUM(AE$20:AE373)+AE$15&lt;0.000001,0,IF($C374&gt;='H-32A-WP06 - Debt Service'!AB$24,'H-32A-WP06 - Debt Service'!AB$27/12,0)),"-")</f>
        <v>0</v>
      </c>
      <c r="AF374" s="269">
        <f>IFERROR(IF(-SUM(AF$20:AF373)+AF$15&lt;0.000001,0,IF($C374&gt;='H-32A-WP06 - Debt Service'!AC$24,'H-32A-WP06 - Debt Service'!AC$27/12,0)),"-")</f>
        <v>0</v>
      </c>
      <c r="AG374" s="269">
        <f>IFERROR(IF(-SUM(AG$20:AG373)+AG$15&lt;0.000001,0,IF($C374&gt;='H-32A-WP06 - Debt Service'!AD$24,'H-32A-WP06 - Debt Service'!AD$27/12,0)),"-")</f>
        <v>0</v>
      </c>
      <c r="AH374" s="269">
        <f>IFERROR(IF(-SUM(AH$20:AH373)+AH$15&lt;0.000001,0,IF($C374&gt;='H-32A-WP06 - Debt Service'!AE$24,'H-32A-WP06 - Debt Service'!AE$27/12,0)),"-")</f>
        <v>0</v>
      </c>
      <c r="AI374" s="269">
        <f>IFERROR(IF(-SUM(AI$20:AI373)+AI$15&lt;0.000001,0,IF($C374&gt;='H-32A-WP06 - Debt Service'!AF$24,'H-32A-WP06 - Debt Service'!AF$27/12,0)),"-")</f>
        <v>0</v>
      </c>
      <c r="AJ374" s="269">
        <f>IFERROR(IF(-SUM(AJ$20:AJ373)+AJ$15&lt;0.000001,0,IF($C374&gt;='H-32A-WP06 - Debt Service'!AG$24,'H-32A-WP06 - Debt Service'!AG$27/12,0)),"-")</f>
        <v>0</v>
      </c>
    </row>
    <row r="375" spans="2:36" hidden="1">
      <c r="B375" s="260">
        <f t="shared" si="24"/>
        <v>2052</v>
      </c>
      <c r="C375" s="281">
        <f t="shared" si="26"/>
        <v>55732</v>
      </c>
      <c r="D375" s="281"/>
      <c r="E375" s="269">
        <f>IFERROR(IF(-SUM(E$20:E374)+E$15&lt;0.000001,0,IF($C375&gt;='H-32A-WP06 - Debt Service'!C$24,'H-32A-WP06 - Debt Service'!C$27/12,0)),"-")</f>
        <v>0</v>
      </c>
      <c r="F375" s="269">
        <f>IFERROR(IF(-SUM(F$20:F374)+F$15&lt;0.000001,0,IF($C375&gt;='H-32A-WP06 - Debt Service'!D$24,'H-32A-WP06 - Debt Service'!D$27/12,0)),"-")</f>
        <v>0</v>
      </c>
      <c r="G375" s="269">
        <f>IFERROR(IF(-SUM(G$20:G374)+G$15&lt;0.000001,0,IF($C375&gt;='H-32A-WP06 - Debt Service'!E$24,'H-32A-WP06 - Debt Service'!E$27/12,0)),"-")</f>
        <v>0</v>
      </c>
      <c r="H375" s="269">
        <f>IFERROR(IF(-SUM(H$20:H374)+H$15&lt;0.000001,0,IF($C375&gt;='H-32A-WP06 - Debt Service'!F$24,'H-32A-WP06 - Debt Service'!F$27/12,0)),"-")</f>
        <v>0</v>
      </c>
      <c r="I375" s="269">
        <f>IFERROR(IF(-SUM(I$20:I374)+I$15&lt;0.000001,0,IF($C375&gt;='H-32A-WP06 - Debt Service'!G$24,'H-32A-WP06 - Debt Service'!#REF!/12,0)),"-")</f>
        <v>0</v>
      </c>
      <c r="J375" s="269">
        <f>IFERROR(IF(-SUM(J$20:J374)+J$15&lt;0.000001,0,IF($C375&gt;='H-32A-WP06 - Debt Service'!H$24,'H-32A-WP06 - Debt Service'!H$27/12,0)),"-")</f>
        <v>0</v>
      </c>
      <c r="K375" s="269">
        <f>IFERROR(IF(-SUM(K$20:K374)+K$15&lt;0.000001,0,IF($C375&gt;='H-32A-WP06 - Debt Service'!I$24,'H-32A-WP06 - Debt Service'!I$27/12,0)),"-")</f>
        <v>0</v>
      </c>
      <c r="L375" s="269">
        <f>IFERROR(IF(-SUM(L$20:L374)+L$15&lt;0.000001,0,IF($C375&gt;='H-32A-WP06 - Debt Service'!J$24,'H-32A-WP06 - Debt Service'!J$27/12,0)),"-")</f>
        <v>0</v>
      </c>
      <c r="M375" s="269">
        <f>IFERROR(IF(-SUM(M$20:M374)+M$15&lt;0.000001,0,IF($C375&gt;='H-32A-WP06 - Debt Service'!L$24,'H-32A-WP06 - Debt Service'!L$27/12,0)),"-")</f>
        <v>0</v>
      </c>
      <c r="N375" s="269">
        <v>0</v>
      </c>
      <c r="O375" s="269">
        <v>0</v>
      </c>
      <c r="P375" s="269">
        <v>0</v>
      </c>
      <c r="Q375" s="269">
        <f>IFERROR(IF(-SUM(Q$20:Q374)+Q$15&lt;0.000001,0,IF($C375&gt;='H-32A-WP06 - Debt Service'!#REF!,'H-32A-WP06 - Debt Service'!#REF!/12,0)),"-")</f>
        <v>0</v>
      </c>
      <c r="R375" s="269"/>
      <c r="S375" s="269"/>
      <c r="T375" s="269"/>
      <c r="U375" s="269"/>
      <c r="V375" s="269"/>
      <c r="X375" s="260">
        <f t="shared" si="25"/>
        <v>2052</v>
      </c>
      <c r="Y375" s="281">
        <f t="shared" si="27"/>
        <v>55732</v>
      </c>
      <c r="Z375" s="281"/>
      <c r="AA375" s="269">
        <f>IFERROR(IF(-SUM(AA$20:AA374)+AA$15&lt;0.000001,0,IF($C375&gt;='H-32A-WP06 - Debt Service'!X$24,'H-32A-WP06 - Debt Service'!X$27/12,0)),"-")</f>
        <v>0</v>
      </c>
      <c r="AB375" s="269">
        <f>IFERROR(IF(-SUM(AB$20:AB374)+AB$15&lt;0.000001,0,IF($C375&gt;='H-32A-WP06 - Debt Service'!Y$24,'H-32A-WP06 - Debt Service'!Y$27/12,0)),"-")</f>
        <v>0</v>
      </c>
      <c r="AC375" s="269">
        <f>IFERROR(IF(-SUM(AC$20:AC374)+AC$15&lt;0.000001,0,IF($C375&gt;='H-32A-WP06 - Debt Service'!Z$24,'H-32A-WP06 - Debt Service'!Z$27/12,0)),"-")</f>
        <v>0</v>
      </c>
      <c r="AD375" s="269">
        <f>IFERROR(IF(-SUM(AD$20:AD374)+AD$15&lt;0.000001,0,IF($C375&gt;='H-32A-WP06 - Debt Service'!AA$24,'H-32A-WP06 - Debt Service'!AA$27/12,0)),"-")</f>
        <v>0</v>
      </c>
      <c r="AE375" s="269">
        <f>IFERROR(IF(-SUM(AE$20:AE374)+AE$15&lt;0.000001,0,IF($C375&gt;='H-32A-WP06 - Debt Service'!AB$24,'H-32A-WP06 - Debt Service'!AB$27/12,0)),"-")</f>
        <v>0</v>
      </c>
      <c r="AF375" s="269">
        <f>IFERROR(IF(-SUM(AF$20:AF374)+AF$15&lt;0.000001,0,IF($C375&gt;='H-32A-WP06 - Debt Service'!AC$24,'H-32A-WP06 - Debt Service'!AC$27/12,0)),"-")</f>
        <v>0</v>
      </c>
      <c r="AG375" s="269">
        <f>IFERROR(IF(-SUM(AG$20:AG374)+AG$15&lt;0.000001,0,IF($C375&gt;='H-32A-WP06 - Debt Service'!AD$24,'H-32A-WP06 - Debt Service'!AD$27/12,0)),"-")</f>
        <v>0</v>
      </c>
      <c r="AH375" s="269">
        <f>IFERROR(IF(-SUM(AH$20:AH374)+AH$15&lt;0.000001,0,IF($C375&gt;='H-32A-WP06 - Debt Service'!AE$24,'H-32A-WP06 - Debt Service'!AE$27/12,0)),"-")</f>
        <v>0</v>
      </c>
      <c r="AI375" s="269">
        <f>IFERROR(IF(-SUM(AI$20:AI374)+AI$15&lt;0.000001,0,IF($C375&gt;='H-32A-WP06 - Debt Service'!AF$24,'H-32A-WP06 - Debt Service'!AF$27/12,0)),"-")</f>
        <v>0</v>
      </c>
      <c r="AJ375" s="269">
        <f>IFERROR(IF(-SUM(AJ$20:AJ374)+AJ$15&lt;0.000001,0,IF($C375&gt;='H-32A-WP06 - Debt Service'!AG$24,'H-32A-WP06 - Debt Service'!AG$27/12,0)),"-")</f>
        <v>0</v>
      </c>
    </row>
    <row r="376" spans="2:36" hidden="1">
      <c r="B376" s="260">
        <f t="shared" si="24"/>
        <v>2052</v>
      </c>
      <c r="C376" s="281">
        <f t="shared" si="26"/>
        <v>55763</v>
      </c>
      <c r="D376" s="281"/>
      <c r="E376" s="269">
        <f>IFERROR(IF(-SUM(E$20:E375)+E$15&lt;0.000001,0,IF($C376&gt;='H-32A-WP06 - Debt Service'!C$24,'H-32A-WP06 - Debt Service'!C$27/12,0)),"-")</f>
        <v>0</v>
      </c>
      <c r="F376" s="269">
        <f>IFERROR(IF(-SUM(F$20:F375)+F$15&lt;0.000001,0,IF($C376&gt;='H-32A-WP06 - Debt Service'!D$24,'H-32A-WP06 - Debt Service'!D$27/12,0)),"-")</f>
        <v>0</v>
      </c>
      <c r="G376" s="269">
        <f>IFERROR(IF(-SUM(G$20:G375)+G$15&lt;0.000001,0,IF($C376&gt;='H-32A-WP06 - Debt Service'!E$24,'H-32A-WP06 - Debt Service'!E$27/12,0)),"-")</f>
        <v>0</v>
      </c>
      <c r="H376" s="269">
        <f>IFERROR(IF(-SUM(H$20:H375)+H$15&lt;0.000001,0,IF($C376&gt;='H-32A-WP06 - Debt Service'!F$24,'H-32A-WP06 - Debt Service'!F$27/12,0)),"-")</f>
        <v>0</v>
      </c>
      <c r="I376" s="269">
        <f>IFERROR(IF(-SUM(I$20:I375)+I$15&lt;0.000001,0,IF($C376&gt;='H-32A-WP06 - Debt Service'!G$24,'H-32A-WP06 - Debt Service'!#REF!/12,0)),"-")</f>
        <v>0</v>
      </c>
      <c r="J376" s="269">
        <f>IFERROR(IF(-SUM(J$20:J375)+J$15&lt;0.000001,0,IF($C376&gt;='H-32A-WP06 - Debt Service'!H$24,'H-32A-WP06 - Debt Service'!H$27/12,0)),"-")</f>
        <v>0</v>
      </c>
      <c r="K376" s="269">
        <f>IFERROR(IF(-SUM(K$20:K375)+K$15&lt;0.000001,0,IF($C376&gt;='H-32A-WP06 - Debt Service'!I$24,'H-32A-WP06 - Debt Service'!I$27/12,0)),"-")</f>
        <v>0</v>
      </c>
      <c r="L376" s="269">
        <f>IFERROR(IF(-SUM(L$20:L375)+L$15&lt;0.000001,0,IF($C376&gt;='H-32A-WP06 - Debt Service'!J$24,'H-32A-WP06 - Debt Service'!J$27/12,0)),"-")</f>
        <v>0</v>
      </c>
      <c r="M376" s="269">
        <f>IFERROR(IF(-SUM(M$20:M375)+M$15&lt;0.000001,0,IF($C376&gt;='H-32A-WP06 - Debt Service'!L$24,'H-32A-WP06 - Debt Service'!L$27/12,0)),"-")</f>
        <v>0</v>
      </c>
      <c r="N376" s="269">
        <v>0</v>
      </c>
      <c r="O376" s="269">
        <v>0</v>
      </c>
      <c r="P376" s="269">
        <v>0</v>
      </c>
      <c r="Q376" s="269">
        <f>IFERROR(IF(-SUM(Q$20:Q375)+Q$15&lt;0.000001,0,IF($C376&gt;='H-32A-WP06 - Debt Service'!#REF!,'H-32A-WP06 - Debt Service'!#REF!/12,0)),"-")</f>
        <v>0</v>
      </c>
      <c r="R376" s="269"/>
      <c r="S376" s="269"/>
      <c r="T376" s="269"/>
      <c r="U376" s="269"/>
      <c r="V376" s="269"/>
      <c r="X376" s="260">
        <f t="shared" si="25"/>
        <v>2052</v>
      </c>
      <c r="Y376" s="281">
        <f t="shared" si="27"/>
        <v>55763</v>
      </c>
      <c r="Z376" s="281"/>
      <c r="AA376" s="269">
        <f>IFERROR(IF(-SUM(AA$20:AA375)+AA$15&lt;0.000001,0,IF($C376&gt;='H-32A-WP06 - Debt Service'!X$24,'H-32A-WP06 - Debt Service'!X$27/12,0)),"-")</f>
        <v>0</v>
      </c>
      <c r="AB376" s="269">
        <f>IFERROR(IF(-SUM(AB$20:AB375)+AB$15&lt;0.000001,0,IF($C376&gt;='H-32A-WP06 - Debt Service'!Y$24,'H-32A-WP06 - Debt Service'!Y$27/12,0)),"-")</f>
        <v>0</v>
      </c>
      <c r="AC376" s="269">
        <f>IFERROR(IF(-SUM(AC$20:AC375)+AC$15&lt;0.000001,0,IF($C376&gt;='H-32A-WP06 - Debt Service'!Z$24,'H-32A-WP06 - Debt Service'!Z$27/12,0)),"-")</f>
        <v>0</v>
      </c>
      <c r="AD376" s="269">
        <f>IFERROR(IF(-SUM(AD$20:AD375)+AD$15&lt;0.000001,0,IF($C376&gt;='H-32A-WP06 - Debt Service'!AA$24,'H-32A-WP06 - Debt Service'!AA$27/12,0)),"-")</f>
        <v>0</v>
      </c>
      <c r="AE376" s="269">
        <f>IFERROR(IF(-SUM(AE$20:AE375)+AE$15&lt;0.000001,0,IF($C376&gt;='H-32A-WP06 - Debt Service'!AB$24,'H-32A-WP06 - Debt Service'!AB$27/12,0)),"-")</f>
        <v>0</v>
      </c>
      <c r="AF376" s="269">
        <f>IFERROR(IF(-SUM(AF$20:AF375)+AF$15&lt;0.000001,0,IF($C376&gt;='H-32A-WP06 - Debt Service'!AC$24,'H-32A-WP06 - Debt Service'!AC$27/12,0)),"-")</f>
        <v>0</v>
      </c>
      <c r="AG376" s="269">
        <f>IFERROR(IF(-SUM(AG$20:AG375)+AG$15&lt;0.000001,0,IF($C376&gt;='H-32A-WP06 - Debt Service'!AD$24,'H-32A-WP06 - Debt Service'!AD$27/12,0)),"-")</f>
        <v>0</v>
      </c>
      <c r="AH376" s="269">
        <f>IFERROR(IF(-SUM(AH$20:AH375)+AH$15&lt;0.000001,0,IF($C376&gt;='H-32A-WP06 - Debt Service'!AE$24,'H-32A-WP06 - Debt Service'!AE$27/12,0)),"-")</f>
        <v>0</v>
      </c>
      <c r="AI376" s="269">
        <f>IFERROR(IF(-SUM(AI$20:AI375)+AI$15&lt;0.000001,0,IF($C376&gt;='H-32A-WP06 - Debt Service'!AF$24,'H-32A-WP06 - Debt Service'!AF$27/12,0)),"-")</f>
        <v>0</v>
      </c>
      <c r="AJ376" s="269">
        <f>IFERROR(IF(-SUM(AJ$20:AJ375)+AJ$15&lt;0.000001,0,IF($C376&gt;='H-32A-WP06 - Debt Service'!AG$24,'H-32A-WP06 - Debt Service'!AG$27/12,0)),"-")</f>
        <v>0</v>
      </c>
    </row>
    <row r="377" spans="2:36" hidden="1">
      <c r="B377" s="260">
        <f t="shared" si="24"/>
        <v>2052</v>
      </c>
      <c r="C377" s="281">
        <f t="shared" si="26"/>
        <v>55793</v>
      </c>
      <c r="D377" s="281"/>
      <c r="E377" s="269">
        <f>IFERROR(IF(-SUM(E$20:E376)+E$15&lt;0.000001,0,IF($C377&gt;='H-32A-WP06 - Debt Service'!C$24,'H-32A-WP06 - Debt Service'!C$27/12,0)),"-")</f>
        <v>0</v>
      </c>
      <c r="F377" s="269">
        <f>IFERROR(IF(-SUM(F$20:F376)+F$15&lt;0.000001,0,IF($C377&gt;='H-32A-WP06 - Debt Service'!D$24,'H-32A-WP06 - Debt Service'!D$27/12,0)),"-")</f>
        <v>0</v>
      </c>
      <c r="G377" s="269">
        <f>IFERROR(IF(-SUM(G$20:G376)+G$15&lt;0.000001,0,IF($C377&gt;='H-32A-WP06 - Debt Service'!E$24,'H-32A-WP06 - Debt Service'!E$27/12,0)),"-")</f>
        <v>0</v>
      </c>
      <c r="H377" s="269">
        <f>IFERROR(IF(-SUM(H$20:H376)+H$15&lt;0.000001,0,IF($C377&gt;='H-32A-WP06 - Debt Service'!F$24,'H-32A-WP06 - Debt Service'!F$27/12,0)),"-")</f>
        <v>0</v>
      </c>
      <c r="I377" s="269">
        <f>IFERROR(IF(-SUM(I$20:I376)+I$15&lt;0.000001,0,IF($C377&gt;='H-32A-WP06 - Debt Service'!G$24,'H-32A-WP06 - Debt Service'!#REF!/12,0)),"-")</f>
        <v>0</v>
      </c>
      <c r="J377" s="269">
        <f>IFERROR(IF(-SUM(J$20:J376)+J$15&lt;0.000001,0,IF($C377&gt;='H-32A-WP06 - Debt Service'!H$24,'H-32A-WP06 - Debt Service'!H$27/12,0)),"-")</f>
        <v>0</v>
      </c>
      <c r="K377" s="269">
        <f>IFERROR(IF(-SUM(K$20:K376)+K$15&lt;0.000001,0,IF($C377&gt;='H-32A-WP06 - Debt Service'!I$24,'H-32A-WP06 - Debt Service'!I$27/12,0)),"-")</f>
        <v>0</v>
      </c>
      <c r="L377" s="269">
        <f>IFERROR(IF(-SUM(L$20:L376)+L$15&lt;0.000001,0,IF($C377&gt;='H-32A-WP06 - Debt Service'!J$24,'H-32A-WP06 - Debt Service'!J$27/12,0)),"-")</f>
        <v>0</v>
      </c>
      <c r="M377" s="269">
        <f>IFERROR(IF(-SUM(M$20:M376)+M$15&lt;0.000001,0,IF($C377&gt;='H-32A-WP06 - Debt Service'!L$24,'H-32A-WP06 - Debt Service'!L$27/12,0)),"-")</f>
        <v>0</v>
      </c>
      <c r="N377" s="269">
        <v>0</v>
      </c>
      <c r="O377" s="269">
        <v>0</v>
      </c>
      <c r="P377" s="269">
        <v>0</v>
      </c>
      <c r="Q377" s="269">
        <f>IFERROR(IF(-SUM(Q$20:Q376)+Q$15&lt;0.000001,0,IF($C377&gt;='H-32A-WP06 - Debt Service'!#REF!,'H-32A-WP06 - Debt Service'!#REF!/12,0)),"-")</f>
        <v>0</v>
      </c>
      <c r="R377" s="269"/>
      <c r="S377" s="269"/>
      <c r="T377" s="269"/>
      <c r="U377" s="269"/>
      <c r="V377" s="269"/>
      <c r="X377" s="260">
        <f t="shared" si="25"/>
        <v>2052</v>
      </c>
      <c r="Y377" s="281">
        <f t="shared" si="27"/>
        <v>55793</v>
      </c>
      <c r="Z377" s="281"/>
      <c r="AA377" s="269">
        <f>IFERROR(IF(-SUM(AA$20:AA376)+AA$15&lt;0.000001,0,IF($C377&gt;='H-32A-WP06 - Debt Service'!X$24,'H-32A-WP06 - Debt Service'!X$27/12,0)),"-")</f>
        <v>0</v>
      </c>
      <c r="AB377" s="269">
        <f>IFERROR(IF(-SUM(AB$20:AB376)+AB$15&lt;0.000001,0,IF($C377&gt;='H-32A-WP06 - Debt Service'!Y$24,'H-32A-WP06 - Debt Service'!Y$27/12,0)),"-")</f>
        <v>0</v>
      </c>
      <c r="AC377" s="269">
        <f>IFERROR(IF(-SUM(AC$20:AC376)+AC$15&lt;0.000001,0,IF($C377&gt;='H-32A-WP06 - Debt Service'!Z$24,'H-32A-WP06 - Debt Service'!Z$27/12,0)),"-")</f>
        <v>0</v>
      </c>
      <c r="AD377" s="269">
        <f>IFERROR(IF(-SUM(AD$20:AD376)+AD$15&lt;0.000001,0,IF($C377&gt;='H-32A-WP06 - Debt Service'!AA$24,'H-32A-WP06 - Debt Service'!AA$27/12,0)),"-")</f>
        <v>0</v>
      </c>
      <c r="AE377" s="269">
        <f>IFERROR(IF(-SUM(AE$20:AE376)+AE$15&lt;0.000001,0,IF($C377&gt;='H-32A-WP06 - Debt Service'!AB$24,'H-32A-WP06 - Debt Service'!AB$27/12,0)),"-")</f>
        <v>0</v>
      </c>
      <c r="AF377" s="269">
        <f>IFERROR(IF(-SUM(AF$20:AF376)+AF$15&lt;0.000001,0,IF($C377&gt;='H-32A-WP06 - Debt Service'!AC$24,'H-32A-WP06 - Debt Service'!AC$27/12,0)),"-")</f>
        <v>0</v>
      </c>
      <c r="AG377" s="269">
        <f>IFERROR(IF(-SUM(AG$20:AG376)+AG$15&lt;0.000001,0,IF($C377&gt;='H-32A-WP06 - Debt Service'!AD$24,'H-32A-WP06 - Debt Service'!AD$27/12,0)),"-")</f>
        <v>0</v>
      </c>
      <c r="AH377" s="269">
        <f>IFERROR(IF(-SUM(AH$20:AH376)+AH$15&lt;0.000001,0,IF($C377&gt;='H-32A-WP06 - Debt Service'!AE$24,'H-32A-WP06 - Debt Service'!AE$27/12,0)),"-")</f>
        <v>0</v>
      </c>
      <c r="AI377" s="269">
        <f>IFERROR(IF(-SUM(AI$20:AI376)+AI$15&lt;0.000001,0,IF($C377&gt;='H-32A-WP06 - Debt Service'!AF$24,'H-32A-WP06 - Debt Service'!AF$27/12,0)),"-")</f>
        <v>0</v>
      </c>
      <c r="AJ377" s="269">
        <f>IFERROR(IF(-SUM(AJ$20:AJ376)+AJ$15&lt;0.000001,0,IF($C377&gt;='H-32A-WP06 - Debt Service'!AG$24,'H-32A-WP06 - Debt Service'!AG$27/12,0)),"-")</f>
        <v>0</v>
      </c>
    </row>
    <row r="378" spans="2:36" hidden="1">
      <c r="B378" s="260">
        <f t="shared" si="24"/>
        <v>2052</v>
      </c>
      <c r="C378" s="281">
        <f t="shared" si="26"/>
        <v>55824</v>
      </c>
      <c r="D378" s="281"/>
      <c r="E378" s="269">
        <f>IFERROR(IF(-SUM(E$20:E377)+E$15&lt;0.000001,0,IF($C378&gt;='H-32A-WP06 - Debt Service'!C$24,'H-32A-WP06 - Debt Service'!C$27/12,0)),"-")</f>
        <v>0</v>
      </c>
      <c r="F378" s="269">
        <f>IFERROR(IF(-SUM(F$20:F377)+F$15&lt;0.000001,0,IF($C378&gt;='H-32A-WP06 - Debt Service'!D$24,'H-32A-WP06 - Debt Service'!D$27/12,0)),"-")</f>
        <v>0</v>
      </c>
      <c r="G378" s="269">
        <f>IFERROR(IF(-SUM(G$20:G377)+G$15&lt;0.000001,0,IF($C378&gt;='H-32A-WP06 - Debt Service'!E$24,'H-32A-WP06 - Debt Service'!E$27/12,0)),"-")</f>
        <v>0</v>
      </c>
      <c r="H378" s="269">
        <f>IFERROR(IF(-SUM(H$20:H377)+H$15&lt;0.000001,0,IF($C378&gt;='H-32A-WP06 - Debt Service'!F$24,'H-32A-WP06 - Debt Service'!F$27/12,0)),"-")</f>
        <v>0</v>
      </c>
      <c r="I378" s="269">
        <f>IFERROR(IF(-SUM(I$20:I377)+I$15&lt;0.000001,0,IF($C378&gt;='H-32A-WP06 - Debt Service'!G$24,'H-32A-WP06 - Debt Service'!#REF!/12,0)),"-")</f>
        <v>0</v>
      </c>
      <c r="J378" s="269">
        <f>IFERROR(IF(-SUM(J$20:J377)+J$15&lt;0.000001,0,IF($C378&gt;='H-32A-WP06 - Debt Service'!H$24,'H-32A-WP06 - Debt Service'!H$27/12,0)),"-")</f>
        <v>0</v>
      </c>
      <c r="K378" s="269">
        <f>IFERROR(IF(-SUM(K$20:K377)+K$15&lt;0.000001,0,IF($C378&gt;='H-32A-WP06 - Debt Service'!I$24,'H-32A-WP06 - Debt Service'!I$27/12,0)),"-")</f>
        <v>0</v>
      </c>
      <c r="L378" s="269">
        <f>IFERROR(IF(-SUM(L$20:L377)+L$15&lt;0.000001,0,IF($C378&gt;='H-32A-WP06 - Debt Service'!J$24,'H-32A-WP06 - Debt Service'!J$27/12,0)),"-")</f>
        <v>0</v>
      </c>
      <c r="M378" s="269">
        <f>IFERROR(IF(-SUM(M$20:M377)+M$15&lt;0.000001,0,IF($C378&gt;='H-32A-WP06 - Debt Service'!L$24,'H-32A-WP06 - Debt Service'!L$27/12,0)),"-")</f>
        <v>0</v>
      </c>
      <c r="N378" s="269">
        <v>0</v>
      </c>
      <c r="O378" s="269">
        <v>0</v>
      </c>
      <c r="P378" s="269">
        <v>0</v>
      </c>
      <c r="Q378" s="269">
        <f>IFERROR(IF(-SUM(Q$20:Q377)+Q$15&lt;0.000001,0,IF($C378&gt;='H-32A-WP06 - Debt Service'!#REF!,'H-32A-WP06 - Debt Service'!#REF!/12,0)),"-")</f>
        <v>0</v>
      </c>
      <c r="R378" s="269"/>
      <c r="S378" s="269"/>
      <c r="T378" s="269"/>
      <c r="U378" s="269"/>
      <c r="V378" s="269"/>
      <c r="X378" s="260">
        <f t="shared" si="25"/>
        <v>2052</v>
      </c>
      <c r="Y378" s="281">
        <f t="shared" si="27"/>
        <v>55824</v>
      </c>
      <c r="Z378" s="281"/>
      <c r="AA378" s="269">
        <f>IFERROR(IF(-SUM(AA$20:AA377)+AA$15&lt;0.000001,0,IF($C378&gt;='H-32A-WP06 - Debt Service'!X$24,'H-32A-WP06 - Debt Service'!X$27/12,0)),"-")</f>
        <v>0</v>
      </c>
      <c r="AB378" s="269">
        <f>IFERROR(IF(-SUM(AB$20:AB377)+AB$15&lt;0.000001,0,IF($C378&gt;='H-32A-WP06 - Debt Service'!Y$24,'H-32A-WP06 - Debt Service'!Y$27/12,0)),"-")</f>
        <v>0</v>
      </c>
      <c r="AC378" s="269">
        <f>IFERROR(IF(-SUM(AC$20:AC377)+AC$15&lt;0.000001,0,IF($C378&gt;='H-32A-WP06 - Debt Service'!Z$24,'H-32A-WP06 - Debt Service'!Z$27/12,0)),"-")</f>
        <v>0</v>
      </c>
      <c r="AD378" s="269">
        <f>IFERROR(IF(-SUM(AD$20:AD377)+AD$15&lt;0.000001,0,IF($C378&gt;='H-32A-WP06 - Debt Service'!AA$24,'H-32A-WP06 - Debt Service'!AA$27/12,0)),"-")</f>
        <v>0</v>
      </c>
      <c r="AE378" s="269">
        <f>IFERROR(IF(-SUM(AE$20:AE377)+AE$15&lt;0.000001,0,IF($C378&gt;='H-32A-WP06 - Debt Service'!AB$24,'H-32A-WP06 - Debt Service'!AB$27/12,0)),"-")</f>
        <v>0</v>
      </c>
      <c r="AF378" s="269">
        <f>IFERROR(IF(-SUM(AF$20:AF377)+AF$15&lt;0.000001,0,IF($C378&gt;='H-32A-WP06 - Debt Service'!AC$24,'H-32A-WP06 - Debt Service'!AC$27/12,0)),"-")</f>
        <v>0</v>
      </c>
      <c r="AG378" s="269">
        <f>IFERROR(IF(-SUM(AG$20:AG377)+AG$15&lt;0.000001,0,IF($C378&gt;='H-32A-WP06 - Debt Service'!AD$24,'H-32A-WP06 - Debt Service'!AD$27/12,0)),"-")</f>
        <v>0</v>
      </c>
      <c r="AH378" s="269">
        <f>IFERROR(IF(-SUM(AH$20:AH377)+AH$15&lt;0.000001,0,IF($C378&gt;='H-32A-WP06 - Debt Service'!AE$24,'H-32A-WP06 - Debt Service'!AE$27/12,0)),"-")</f>
        <v>0</v>
      </c>
      <c r="AI378" s="269">
        <f>IFERROR(IF(-SUM(AI$20:AI377)+AI$15&lt;0.000001,0,IF($C378&gt;='H-32A-WP06 - Debt Service'!AF$24,'H-32A-WP06 - Debt Service'!AF$27/12,0)),"-")</f>
        <v>0</v>
      </c>
      <c r="AJ378" s="269">
        <f>IFERROR(IF(-SUM(AJ$20:AJ377)+AJ$15&lt;0.000001,0,IF($C378&gt;='H-32A-WP06 - Debt Service'!AG$24,'H-32A-WP06 - Debt Service'!AG$27/12,0)),"-")</f>
        <v>0</v>
      </c>
    </row>
    <row r="379" spans="2:36" hidden="1">
      <c r="B379" s="260">
        <f t="shared" si="24"/>
        <v>2052</v>
      </c>
      <c r="C379" s="281">
        <f t="shared" si="26"/>
        <v>55854</v>
      </c>
      <c r="D379" s="281"/>
      <c r="E379" s="269">
        <f>IFERROR(IF(-SUM(E$20:E378)+E$15&lt;0.000001,0,IF($C379&gt;='H-32A-WP06 - Debt Service'!C$24,'H-32A-WP06 - Debt Service'!C$27/12,0)),"-")</f>
        <v>0</v>
      </c>
      <c r="F379" s="269">
        <f>IFERROR(IF(-SUM(F$20:F378)+F$15&lt;0.000001,0,IF($C379&gt;='H-32A-WP06 - Debt Service'!D$24,'H-32A-WP06 - Debt Service'!D$27/12,0)),"-")</f>
        <v>0</v>
      </c>
      <c r="G379" s="269">
        <f>IFERROR(IF(-SUM(G$20:G378)+G$15&lt;0.000001,0,IF($C379&gt;='H-32A-WP06 - Debt Service'!E$24,'H-32A-WP06 - Debt Service'!E$27/12,0)),"-")</f>
        <v>0</v>
      </c>
      <c r="H379" s="269">
        <f>IFERROR(IF(-SUM(H$20:H378)+H$15&lt;0.000001,0,IF($C379&gt;='H-32A-WP06 - Debt Service'!F$24,'H-32A-WP06 - Debt Service'!F$27/12,0)),"-")</f>
        <v>0</v>
      </c>
      <c r="I379" s="269">
        <f>IFERROR(IF(-SUM(I$20:I378)+I$15&lt;0.000001,0,IF($C379&gt;='H-32A-WP06 - Debt Service'!G$24,'H-32A-WP06 - Debt Service'!#REF!/12,0)),"-")</f>
        <v>0</v>
      </c>
      <c r="J379" s="269">
        <f>IFERROR(IF(-SUM(J$20:J378)+J$15&lt;0.000001,0,IF($C379&gt;='H-32A-WP06 - Debt Service'!H$24,'H-32A-WP06 - Debt Service'!H$27/12,0)),"-")</f>
        <v>0</v>
      </c>
      <c r="K379" s="269">
        <f>IFERROR(IF(-SUM(K$20:K378)+K$15&lt;0.000001,0,IF($C379&gt;='H-32A-WP06 - Debt Service'!I$24,'H-32A-WP06 - Debt Service'!I$27/12,0)),"-")</f>
        <v>0</v>
      </c>
      <c r="L379" s="269">
        <f>IFERROR(IF(-SUM(L$20:L378)+L$15&lt;0.000001,0,IF($C379&gt;='H-32A-WP06 - Debt Service'!J$24,'H-32A-WP06 - Debt Service'!J$27/12,0)),"-")</f>
        <v>0</v>
      </c>
      <c r="M379" s="269">
        <f>IFERROR(IF(-SUM(M$20:M378)+M$15&lt;0.000001,0,IF($C379&gt;='H-32A-WP06 - Debt Service'!L$24,'H-32A-WP06 - Debt Service'!L$27/12,0)),"-")</f>
        <v>0</v>
      </c>
      <c r="N379" s="269">
        <v>0</v>
      </c>
      <c r="O379" s="269">
        <v>0</v>
      </c>
      <c r="P379" s="269">
        <v>0</v>
      </c>
      <c r="Q379" s="269">
        <f>IFERROR(IF(-SUM(Q$20:Q378)+Q$15&lt;0.000001,0,IF($C379&gt;='H-32A-WP06 - Debt Service'!#REF!,'H-32A-WP06 - Debt Service'!#REF!/12,0)),"-")</f>
        <v>0</v>
      </c>
      <c r="R379" s="269"/>
      <c r="S379" s="269"/>
      <c r="T379" s="269"/>
      <c r="U379" s="269"/>
      <c r="V379" s="269"/>
      <c r="X379" s="260">
        <f t="shared" si="25"/>
        <v>2052</v>
      </c>
      <c r="Y379" s="281">
        <f t="shared" si="27"/>
        <v>55854</v>
      </c>
      <c r="Z379" s="281"/>
      <c r="AA379" s="269">
        <f>IFERROR(IF(-SUM(AA$20:AA378)+AA$15&lt;0.000001,0,IF($C379&gt;='H-32A-WP06 - Debt Service'!X$24,'H-32A-WP06 - Debt Service'!X$27/12,0)),"-")</f>
        <v>0</v>
      </c>
      <c r="AB379" s="269">
        <f>IFERROR(IF(-SUM(AB$20:AB378)+AB$15&lt;0.000001,0,IF($C379&gt;='H-32A-WP06 - Debt Service'!Y$24,'H-32A-WP06 - Debt Service'!Y$27/12,0)),"-")</f>
        <v>0</v>
      </c>
      <c r="AC379" s="269">
        <f>IFERROR(IF(-SUM(AC$20:AC378)+AC$15&lt;0.000001,0,IF($C379&gt;='H-32A-WP06 - Debt Service'!Z$24,'H-32A-WP06 - Debt Service'!Z$27/12,0)),"-")</f>
        <v>0</v>
      </c>
      <c r="AD379" s="269">
        <f>IFERROR(IF(-SUM(AD$20:AD378)+AD$15&lt;0.000001,0,IF($C379&gt;='H-32A-WP06 - Debt Service'!AA$24,'H-32A-WP06 - Debt Service'!AA$27/12,0)),"-")</f>
        <v>0</v>
      </c>
      <c r="AE379" s="269">
        <f>IFERROR(IF(-SUM(AE$20:AE378)+AE$15&lt;0.000001,0,IF($C379&gt;='H-32A-WP06 - Debt Service'!AB$24,'H-32A-WP06 - Debt Service'!AB$27/12,0)),"-")</f>
        <v>0</v>
      </c>
      <c r="AF379" s="269">
        <f>IFERROR(IF(-SUM(AF$20:AF378)+AF$15&lt;0.000001,0,IF($C379&gt;='H-32A-WP06 - Debt Service'!AC$24,'H-32A-WP06 - Debt Service'!AC$27/12,0)),"-")</f>
        <v>0</v>
      </c>
      <c r="AG379" s="269">
        <f>IFERROR(IF(-SUM(AG$20:AG378)+AG$15&lt;0.000001,0,IF($C379&gt;='H-32A-WP06 - Debt Service'!AD$24,'H-32A-WP06 - Debt Service'!AD$27/12,0)),"-")</f>
        <v>0</v>
      </c>
      <c r="AH379" s="269">
        <f>IFERROR(IF(-SUM(AH$20:AH378)+AH$15&lt;0.000001,0,IF($C379&gt;='H-32A-WP06 - Debt Service'!AE$24,'H-32A-WP06 - Debt Service'!AE$27/12,0)),"-")</f>
        <v>0</v>
      </c>
      <c r="AI379" s="269">
        <f>IFERROR(IF(-SUM(AI$20:AI378)+AI$15&lt;0.000001,0,IF($C379&gt;='H-32A-WP06 - Debt Service'!AF$24,'H-32A-WP06 - Debt Service'!AF$27/12,0)),"-")</f>
        <v>0</v>
      </c>
      <c r="AJ379" s="269">
        <f>IFERROR(IF(-SUM(AJ$20:AJ378)+AJ$15&lt;0.000001,0,IF($C379&gt;='H-32A-WP06 - Debt Service'!AG$24,'H-32A-WP06 - Debt Service'!AG$27/12,0)),"-")</f>
        <v>0</v>
      </c>
    </row>
    <row r="380" spans="2:36" hidden="1">
      <c r="B380" s="260">
        <f t="shared" si="24"/>
        <v>2053</v>
      </c>
      <c r="C380" s="281">
        <f t="shared" si="26"/>
        <v>55885</v>
      </c>
      <c r="D380" s="281"/>
      <c r="E380" s="269">
        <f>IFERROR(IF(-SUM(E$20:E379)+E$15&lt;0.000001,0,IF($C380&gt;='H-32A-WP06 - Debt Service'!C$24,'H-32A-WP06 - Debt Service'!C$27/12,0)),"-")</f>
        <v>0</v>
      </c>
      <c r="F380" s="269">
        <f>IFERROR(IF(-SUM(F$20:F379)+F$15&lt;0.000001,0,IF($C380&gt;='H-32A-WP06 - Debt Service'!D$24,'H-32A-WP06 - Debt Service'!D$27/12,0)),"-")</f>
        <v>0</v>
      </c>
      <c r="G380" s="269">
        <f>IFERROR(IF(-SUM(G$20:G379)+G$15&lt;0.000001,0,IF($C380&gt;='H-32A-WP06 - Debt Service'!E$24,'H-32A-WP06 - Debt Service'!E$27/12,0)),"-")</f>
        <v>0</v>
      </c>
      <c r="H380" s="269">
        <f>IFERROR(IF(-SUM(H$20:H379)+H$15&lt;0.000001,0,IF($C380&gt;='H-32A-WP06 - Debt Service'!F$24,'H-32A-WP06 - Debt Service'!F$27/12,0)),"-")</f>
        <v>0</v>
      </c>
      <c r="I380" s="269">
        <f>IFERROR(IF(-SUM(I$20:I379)+I$15&lt;0.000001,0,IF($C380&gt;='H-32A-WP06 - Debt Service'!G$24,'H-32A-WP06 - Debt Service'!#REF!/12,0)),"-")</f>
        <v>0</v>
      </c>
      <c r="J380" s="269">
        <f>IFERROR(IF(-SUM(J$20:J379)+J$15&lt;0.000001,0,IF($C380&gt;='H-32A-WP06 - Debt Service'!H$24,'H-32A-WP06 - Debt Service'!H$27/12,0)),"-")</f>
        <v>0</v>
      </c>
      <c r="K380" s="269">
        <f>IFERROR(IF(-SUM(K$20:K379)+K$15&lt;0.000001,0,IF($C380&gt;='H-32A-WP06 - Debt Service'!I$24,'H-32A-WP06 - Debt Service'!I$27/12,0)),"-")</f>
        <v>0</v>
      </c>
      <c r="L380" s="269">
        <f>IFERROR(IF(-SUM(L$20:L379)+L$15&lt;0.000001,0,IF($C380&gt;='H-32A-WP06 - Debt Service'!J$24,'H-32A-WP06 - Debt Service'!J$27/12,0)),"-")</f>
        <v>0</v>
      </c>
      <c r="M380" s="269">
        <f>IFERROR(IF(-SUM(M$20:M379)+M$15&lt;0.000001,0,IF($C380&gt;='H-32A-WP06 - Debt Service'!L$24,'H-32A-WP06 - Debt Service'!L$27/12,0)),"-")</f>
        <v>0</v>
      </c>
      <c r="N380" s="269">
        <v>0</v>
      </c>
      <c r="O380" s="269">
        <v>0</v>
      </c>
      <c r="P380" s="269">
        <v>0</v>
      </c>
      <c r="Q380" s="269">
        <f>IFERROR(IF(-SUM(Q$20:Q379)+Q$15&lt;0.000001,0,IF($C380&gt;='H-32A-WP06 - Debt Service'!#REF!,'H-32A-WP06 - Debt Service'!#REF!/12,0)),"-")</f>
        <v>0</v>
      </c>
      <c r="R380" s="269"/>
      <c r="S380" s="269"/>
      <c r="T380" s="269"/>
      <c r="U380" s="269"/>
      <c r="V380" s="269"/>
      <c r="X380" s="260">
        <f t="shared" si="25"/>
        <v>2053</v>
      </c>
      <c r="Y380" s="281">
        <f t="shared" si="27"/>
        <v>55885</v>
      </c>
      <c r="Z380" s="281"/>
      <c r="AA380" s="269">
        <f>IFERROR(IF(-SUM(AA$20:AA379)+AA$15&lt;0.000001,0,IF($C380&gt;='H-32A-WP06 - Debt Service'!X$24,'H-32A-WP06 - Debt Service'!X$27/12,0)),"-")</f>
        <v>0</v>
      </c>
      <c r="AB380" s="269">
        <f>IFERROR(IF(-SUM(AB$20:AB379)+AB$15&lt;0.000001,0,IF($C380&gt;='H-32A-WP06 - Debt Service'!Y$24,'H-32A-WP06 - Debt Service'!Y$27/12,0)),"-")</f>
        <v>0</v>
      </c>
      <c r="AC380" s="269">
        <f>IFERROR(IF(-SUM(AC$20:AC379)+AC$15&lt;0.000001,0,IF($C380&gt;='H-32A-WP06 - Debt Service'!Z$24,'H-32A-WP06 - Debt Service'!Z$27/12,0)),"-")</f>
        <v>0</v>
      </c>
      <c r="AD380" s="269">
        <f>IFERROR(IF(-SUM(AD$20:AD379)+AD$15&lt;0.000001,0,IF($C380&gt;='H-32A-WP06 - Debt Service'!AA$24,'H-32A-WP06 - Debt Service'!AA$27/12,0)),"-")</f>
        <v>0</v>
      </c>
      <c r="AE380" s="269">
        <f>IFERROR(IF(-SUM(AE$20:AE379)+AE$15&lt;0.000001,0,IF($C380&gt;='H-32A-WP06 - Debt Service'!AB$24,'H-32A-WP06 - Debt Service'!AB$27/12,0)),"-")</f>
        <v>0</v>
      </c>
      <c r="AF380" s="269">
        <f>IFERROR(IF(-SUM(AF$20:AF379)+AF$15&lt;0.000001,0,IF($C380&gt;='H-32A-WP06 - Debt Service'!AC$24,'H-32A-WP06 - Debt Service'!AC$27/12,0)),"-")</f>
        <v>0</v>
      </c>
      <c r="AG380" s="269">
        <f>IFERROR(IF(-SUM(AG$20:AG379)+AG$15&lt;0.000001,0,IF($C380&gt;='H-32A-WP06 - Debt Service'!AD$24,'H-32A-WP06 - Debt Service'!AD$27/12,0)),"-")</f>
        <v>0</v>
      </c>
      <c r="AH380" s="269">
        <f>IFERROR(IF(-SUM(AH$20:AH379)+AH$15&lt;0.000001,0,IF($C380&gt;='H-32A-WP06 - Debt Service'!AE$24,'H-32A-WP06 - Debt Service'!AE$27/12,0)),"-")</f>
        <v>0</v>
      </c>
      <c r="AI380" s="269">
        <f>IFERROR(IF(-SUM(AI$20:AI379)+AI$15&lt;0.000001,0,IF($C380&gt;='H-32A-WP06 - Debt Service'!AF$24,'H-32A-WP06 - Debt Service'!AF$27/12,0)),"-")</f>
        <v>0</v>
      </c>
      <c r="AJ380" s="269">
        <f>IFERROR(IF(-SUM(AJ$20:AJ379)+AJ$15&lt;0.000001,0,IF($C380&gt;='H-32A-WP06 - Debt Service'!AG$24,'H-32A-WP06 - Debt Service'!AG$27/12,0)),"-")</f>
        <v>0</v>
      </c>
    </row>
    <row r="381" spans="2:36" hidden="1">
      <c r="B381" s="260">
        <f t="shared" si="24"/>
        <v>2053</v>
      </c>
      <c r="C381" s="281">
        <f t="shared" si="26"/>
        <v>55916</v>
      </c>
      <c r="D381" s="281"/>
      <c r="E381" s="269">
        <f>IFERROR(IF(-SUM(E$20:E380)+E$15&lt;0.000001,0,IF($C381&gt;='H-32A-WP06 - Debt Service'!C$24,'H-32A-WP06 - Debt Service'!C$27/12,0)),"-")</f>
        <v>0</v>
      </c>
      <c r="F381" s="269">
        <f>IFERROR(IF(-SUM(F$20:F380)+F$15&lt;0.000001,0,IF($C381&gt;='H-32A-WP06 - Debt Service'!D$24,'H-32A-WP06 - Debt Service'!D$27/12,0)),"-")</f>
        <v>0</v>
      </c>
      <c r="G381" s="269">
        <f>IFERROR(IF(-SUM(G$20:G380)+G$15&lt;0.000001,0,IF($C381&gt;='H-32A-WP06 - Debt Service'!E$24,'H-32A-WP06 - Debt Service'!E$27/12,0)),"-")</f>
        <v>0</v>
      </c>
      <c r="H381" s="269">
        <f>IFERROR(IF(-SUM(H$20:H380)+H$15&lt;0.000001,0,IF($C381&gt;='H-32A-WP06 - Debt Service'!F$24,'H-32A-WP06 - Debt Service'!F$27/12,0)),"-")</f>
        <v>0</v>
      </c>
      <c r="I381" s="269">
        <f>IFERROR(IF(-SUM(I$20:I380)+I$15&lt;0.000001,0,IF($C381&gt;='H-32A-WP06 - Debt Service'!G$24,'H-32A-WP06 - Debt Service'!#REF!/12,0)),"-")</f>
        <v>0</v>
      </c>
      <c r="J381" s="269">
        <f>IFERROR(IF(-SUM(J$20:J380)+J$15&lt;0.000001,0,IF($C381&gt;='H-32A-WP06 - Debt Service'!H$24,'H-32A-WP06 - Debt Service'!H$27/12,0)),"-")</f>
        <v>0</v>
      </c>
      <c r="K381" s="269">
        <f>IFERROR(IF(-SUM(K$20:K380)+K$15&lt;0.000001,0,IF($C381&gt;='H-32A-WP06 - Debt Service'!I$24,'H-32A-WP06 - Debt Service'!I$27/12,0)),"-")</f>
        <v>0</v>
      </c>
      <c r="L381" s="269">
        <f>IFERROR(IF(-SUM(L$20:L380)+L$15&lt;0.000001,0,IF($C381&gt;='H-32A-WP06 - Debt Service'!J$24,'H-32A-WP06 - Debt Service'!J$27/12,0)),"-")</f>
        <v>0</v>
      </c>
      <c r="M381" s="269">
        <f>IFERROR(IF(-SUM(M$20:M380)+M$15&lt;0.000001,0,IF($C381&gt;='H-32A-WP06 - Debt Service'!L$24,'H-32A-WP06 - Debt Service'!L$27/12,0)),"-")</f>
        <v>0</v>
      </c>
      <c r="N381" s="269">
        <v>0</v>
      </c>
      <c r="O381" s="269">
        <v>0</v>
      </c>
      <c r="P381" s="269">
        <v>0</v>
      </c>
      <c r="Q381" s="269">
        <f>IFERROR(IF(-SUM(Q$20:Q380)+Q$15&lt;0.000001,0,IF($C381&gt;='H-32A-WP06 - Debt Service'!#REF!,'H-32A-WP06 - Debt Service'!#REF!/12,0)),"-")</f>
        <v>0</v>
      </c>
      <c r="R381" s="269"/>
      <c r="S381" s="269"/>
      <c r="T381" s="269"/>
      <c r="U381" s="269"/>
      <c r="V381" s="269"/>
      <c r="X381" s="260">
        <f t="shared" si="25"/>
        <v>2053</v>
      </c>
      <c r="Y381" s="281">
        <f t="shared" si="27"/>
        <v>55916</v>
      </c>
      <c r="Z381" s="281"/>
      <c r="AA381" s="269">
        <f>IFERROR(IF(-SUM(AA$20:AA380)+AA$15&lt;0.000001,0,IF($C381&gt;='H-32A-WP06 - Debt Service'!X$24,'H-32A-WP06 - Debt Service'!X$27/12,0)),"-")</f>
        <v>0</v>
      </c>
      <c r="AB381" s="269">
        <f>IFERROR(IF(-SUM(AB$20:AB380)+AB$15&lt;0.000001,0,IF($C381&gt;='H-32A-WP06 - Debt Service'!Y$24,'H-32A-WP06 - Debt Service'!Y$27/12,0)),"-")</f>
        <v>0</v>
      </c>
      <c r="AC381" s="269">
        <f>IFERROR(IF(-SUM(AC$20:AC380)+AC$15&lt;0.000001,0,IF($C381&gt;='H-32A-WP06 - Debt Service'!Z$24,'H-32A-WP06 - Debt Service'!Z$27/12,0)),"-")</f>
        <v>0</v>
      </c>
      <c r="AD381" s="269">
        <f>IFERROR(IF(-SUM(AD$20:AD380)+AD$15&lt;0.000001,0,IF($C381&gt;='H-32A-WP06 - Debt Service'!AA$24,'H-32A-WP06 - Debt Service'!AA$27/12,0)),"-")</f>
        <v>0</v>
      </c>
      <c r="AE381" s="269">
        <f>IFERROR(IF(-SUM(AE$20:AE380)+AE$15&lt;0.000001,0,IF($C381&gt;='H-32A-WP06 - Debt Service'!AB$24,'H-32A-WP06 - Debt Service'!AB$27/12,0)),"-")</f>
        <v>0</v>
      </c>
      <c r="AF381" s="269">
        <f>IFERROR(IF(-SUM(AF$20:AF380)+AF$15&lt;0.000001,0,IF($C381&gt;='H-32A-WP06 - Debt Service'!AC$24,'H-32A-WP06 - Debt Service'!AC$27/12,0)),"-")</f>
        <v>0</v>
      </c>
      <c r="AG381" s="269">
        <f>IFERROR(IF(-SUM(AG$20:AG380)+AG$15&lt;0.000001,0,IF($C381&gt;='H-32A-WP06 - Debt Service'!AD$24,'H-32A-WP06 - Debt Service'!AD$27/12,0)),"-")</f>
        <v>0</v>
      </c>
      <c r="AH381" s="269">
        <f>IFERROR(IF(-SUM(AH$20:AH380)+AH$15&lt;0.000001,0,IF($C381&gt;='H-32A-WP06 - Debt Service'!AE$24,'H-32A-WP06 - Debt Service'!AE$27/12,0)),"-")</f>
        <v>0</v>
      </c>
      <c r="AI381" s="269">
        <f>IFERROR(IF(-SUM(AI$20:AI380)+AI$15&lt;0.000001,0,IF($C381&gt;='H-32A-WP06 - Debt Service'!AF$24,'H-32A-WP06 - Debt Service'!AF$27/12,0)),"-")</f>
        <v>0</v>
      </c>
      <c r="AJ381" s="269">
        <f>IFERROR(IF(-SUM(AJ$20:AJ380)+AJ$15&lt;0.000001,0,IF($C381&gt;='H-32A-WP06 - Debt Service'!AG$24,'H-32A-WP06 - Debt Service'!AG$27/12,0)),"-")</f>
        <v>0</v>
      </c>
    </row>
    <row r="382" spans="2:36" hidden="1">
      <c r="B382" s="260">
        <f t="shared" si="24"/>
        <v>2053</v>
      </c>
      <c r="C382" s="281">
        <f t="shared" si="26"/>
        <v>55944</v>
      </c>
      <c r="D382" s="281"/>
      <c r="E382" s="269">
        <f>IFERROR(IF(-SUM(E$20:E381)+E$15&lt;0.000001,0,IF($C382&gt;='H-32A-WP06 - Debt Service'!C$24,'H-32A-WP06 - Debt Service'!C$27/12,0)),"-")</f>
        <v>0</v>
      </c>
      <c r="F382" s="269">
        <f>IFERROR(IF(-SUM(F$20:F381)+F$15&lt;0.000001,0,IF($C382&gt;='H-32A-WP06 - Debt Service'!D$24,'H-32A-WP06 - Debt Service'!D$27/12,0)),"-")</f>
        <v>0</v>
      </c>
      <c r="G382" s="269">
        <f>IFERROR(IF(-SUM(G$20:G381)+G$15&lt;0.000001,0,IF($C382&gt;='H-32A-WP06 - Debt Service'!E$24,'H-32A-WP06 - Debt Service'!E$27/12,0)),"-")</f>
        <v>0</v>
      </c>
      <c r="H382" s="269">
        <f>IFERROR(IF(-SUM(H$20:H381)+H$15&lt;0.000001,0,IF($C382&gt;='H-32A-WP06 - Debt Service'!F$24,'H-32A-WP06 - Debt Service'!F$27/12,0)),"-")</f>
        <v>0</v>
      </c>
      <c r="I382" s="269">
        <f>IFERROR(IF(-SUM(I$20:I381)+I$15&lt;0.000001,0,IF($C382&gt;='H-32A-WP06 - Debt Service'!G$24,'H-32A-WP06 - Debt Service'!#REF!/12,0)),"-")</f>
        <v>0</v>
      </c>
      <c r="J382" s="269">
        <f>IFERROR(IF(-SUM(J$20:J381)+J$15&lt;0.000001,0,IF($C382&gt;='H-32A-WP06 - Debt Service'!H$24,'H-32A-WP06 - Debt Service'!H$27/12,0)),"-")</f>
        <v>0</v>
      </c>
      <c r="K382" s="269">
        <f>IFERROR(IF(-SUM(K$20:K381)+K$15&lt;0.000001,0,IF($C382&gt;='H-32A-WP06 - Debt Service'!I$24,'H-32A-WP06 - Debt Service'!I$27/12,0)),"-")</f>
        <v>0</v>
      </c>
      <c r="L382" s="269">
        <f>IFERROR(IF(-SUM(L$20:L381)+L$15&lt;0.000001,0,IF($C382&gt;='H-32A-WP06 - Debt Service'!J$24,'H-32A-WP06 - Debt Service'!J$27/12,0)),"-")</f>
        <v>0</v>
      </c>
      <c r="M382" s="269">
        <f>IFERROR(IF(-SUM(M$20:M381)+M$15&lt;0.000001,0,IF($C382&gt;='H-32A-WP06 - Debt Service'!L$24,'H-32A-WP06 - Debt Service'!L$27/12,0)),"-")</f>
        <v>0</v>
      </c>
      <c r="N382" s="269">
        <v>0</v>
      </c>
      <c r="O382" s="269">
        <v>0</v>
      </c>
      <c r="P382" s="269">
        <v>0</v>
      </c>
      <c r="Q382" s="269">
        <f>IFERROR(IF(-SUM(Q$20:Q381)+Q$15&lt;0.000001,0,IF($C382&gt;='H-32A-WP06 - Debt Service'!#REF!,'H-32A-WP06 - Debt Service'!#REF!/12,0)),"-")</f>
        <v>0</v>
      </c>
      <c r="R382" s="269"/>
      <c r="S382" s="269"/>
      <c r="T382" s="269"/>
      <c r="U382" s="269"/>
      <c r="V382" s="269"/>
      <c r="X382" s="260">
        <f t="shared" si="25"/>
        <v>2053</v>
      </c>
      <c r="Y382" s="281">
        <f t="shared" si="27"/>
        <v>55944</v>
      </c>
      <c r="Z382" s="281"/>
      <c r="AA382" s="269">
        <f>IFERROR(IF(-SUM(AA$20:AA381)+AA$15&lt;0.000001,0,IF($C382&gt;='H-32A-WP06 - Debt Service'!X$24,'H-32A-WP06 - Debt Service'!X$27/12,0)),"-")</f>
        <v>0</v>
      </c>
      <c r="AB382" s="269">
        <f>IFERROR(IF(-SUM(AB$20:AB381)+AB$15&lt;0.000001,0,IF($C382&gt;='H-32A-WP06 - Debt Service'!Y$24,'H-32A-WP06 - Debt Service'!Y$27/12,0)),"-")</f>
        <v>0</v>
      </c>
      <c r="AC382" s="269">
        <f>IFERROR(IF(-SUM(AC$20:AC381)+AC$15&lt;0.000001,0,IF($C382&gt;='H-32A-WP06 - Debt Service'!Z$24,'H-32A-WP06 - Debt Service'!Z$27/12,0)),"-")</f>
        <v>0</v>
      </c>
      <c r="AD382" s="269">
        <f>IFERROR(IF(-SUM(AD$20:AD381)+AD$15&lt;0.000001,0,IF($C382&gt;='H-32A-WP06 - Debt Service'!AA$24,'H-32A-WP06 - Debt Service'!AA$27/12,0)),"-")</f>
        <v>0</v>
      </c>
      <c r="AE382" s="269">
        <f>IFERROR(IF(-SUM(AE$20:AE381)+AE$15&lt;0.000001,0,IF($C382&gt;='H-32A-WP06 - Debt Service'!AB$24,'H-32A-WP06 - Debt Service'!AB$27/12,0)),"-")</f>
        <v>0</v>
      </c>
      <c r="AF382" s="269">
        <f>IFERROR(IF(-SUM(AF$20:AF381)+AF$15&lt;0.000001,0,IF($C382&gt;='H-32A-WP06 - Debt Service'!AC$24,'H-32A-WP06 - Debt Service'!AC$27/12,0)),"-")</f>
        <v>0</v>
      </c>
      <c r="AG382" s="269">
        <f>IFERROR(IF(-SUM(AG$20:AG381)+AG$15&lt;0.000001,0,IF($C382&gt;='H-32A-WP06 - Debt Service'!AD$24,'H-32A-WP06 - Debt Service'!AD$27/12,0)),"-")</f>
        <v>0</v>
      </c>
      <c r="AH382" s="269">
        <f>IFERROR(IF(-SUM(AH$20:AH381)+AH$15&lt;0.000001,0,IF($C382&gt;='H-32A-WP06 - Debt Service'!AE$24,'H-32A-WP06 - Debt Service'!AE$27/12,0)),"-")</f>
        <v>0</v>
      </c>
      <c r="AI382" s="269">
        <f>IFERROR(IF(-SUM(AI$20:AI381)+AI$15&lt;0.000001,0,IF($C382&gt;='H-32A-WP06 - Debt Service'!AF$24,'H-32A-WP06 - Debt Service'!AF$27/12,0)),"-")</f>
        <v>0</v>
      </c>
      <c r="AJ382" s="269">
        <f>IFERROR(IF(-SUM(AJ$20:AJ381)+AJ$15&lt;0.000001,0,IF($C382&gt;='H-32A-WP06 - Debt Service'!AG$24,'H-32A-WP06 - Debt Service'!AG$27/12,0)),"-")</f>
        <v>0</v>
      </c>
    </row>
    <row r="383" spans="2:36" hidden="1">
      <c r="B383" s="260">
        <f t="shared" si="24"/>
        <v>2053</v>
      </c>
      <c r="C383" s="281">
        <f t="shared" si="26"/>
        <v>55975</v>
      </c>
      <c r="D383" s="281"/>
      <c r="E383" s="269">
        <f>IFERROR(IF(-SUM(E$20:E382)+E$15&lt;0.000001,0,IF($C383&gt;='H-32A-WP06 - Debt Service'!C$24,'H-32A-WP06 - Debt Service'!C$27/12,0)),"-")</f>
        <v>0</v>
      </c>
      <c r="F383" s="269">
        <f>IFERROR(IF(-SUM(F$20:F382)+F$15&lt;0.000001,0,IF($C383&gt;='H-32A-WP06 - Debt Service'!D$24,'H-32A-WP06 - Debt Service'!D$27/12,0)),"-")</f>
        <v>0</v>
      </c>
      <c r="G383" s="269">
        <f>IFERROR(IF(-SUM(G$20:G382)+G$15&lt;0.000001,0,IF($C383&gt;='H-32A-WP06 - Debt Service'!E$24,'H-32A-WP06 - Debt Service'!E$27/12,0)),"-")</f>
        <v>0</v>
      </c>
      <c r="H383" s="269">
        <f>IFERROR(IF(-SUM(H$20:H382)+H$15&lt;0.000001,0,IF($C383&gt;='H-32A-WP06 - Debt Service'!F$24,'H-32A-WP06 - Debt Service'!F$27/12,0)),"-")</f>
        <v>0</v>
      </c>
      <c r="I383" s="269">
        <f>IFERROR(IF(-SUM(I$20:I382)+I$15&lt;0.000001,0,IF($C383&gt;='H-32A-WP06 - Debt Service'!G$24,'H-32A-WP06 - Debt Service'!#REF!/12,0)),"-")</f>
        <v>0</v>
      </c>
      <c r="J383" s="269">
        <f>IFERROR(IF(-SUM(J$20:J382)+J$15&lt;0.000001,0,IF($C383&gt;='H-32A-WP06 - Debt Service'!H$24,'H-32A-WP06 - Debt Service'!H$27/12,0)),"-")</f>
        <v>0</v>
      </c>
      <c r="K383" s="269">
        <f>IFERROR(IF(-SUM(K$20:K382)+K$15&lt;0.000001,0,IF($C383&gt;='H-32A-WP06 - Debt Service'!I$24,'H-32A-WP06 - Debt Service'!I$27/12,0)),"-")</f>
        <v>0</v>
      </c>
      <c r="L383" s="269">
        <f>IFERROR(IF(-SUM(L$20:L382)+L$15&lt;0.000001,0,IF($C383&gt;='H-32A-WP06 - Debt Service'!J$24,'H-32A-WP06 - Debt Service'!J$27/12,0)),"-")</f>
        <v>0</v>
      </c>
      <c r="M383" s="269">
        <f>IFERROR(IF(-SUM(M$20:M382)+M$15&lt;0.000001,0,IF($C383&gt;='H-32A-WP06 - Debt Service'!L$24,'H-32A-WP06 - Debt Service'!L$27/12,0)),"-")</f>
        <v>0</v>
      </c>
      <c r="N383" s="269">
        <v>0</v>
      </c>
      <c r="O383" s="269">
        <v>0</v>
      </c>
      <c r="P383" s="269">
        <v>0</v>
      </c>
      <c r="Q383" s="269">
        <f>IFERROR(IF(-SUM(Q$20:Q382)+Q$15&lt;0.000001,0,IF($C383&gt;='H-32A-WP06 - Debt Service'!#REF!,'H-32A-WP06 - Debt Service'!#REF!/12,0)),"-")</f>
        <v>0</v>
      </c>
      <c r="R383" s="269"/>
      <c r="S383" s="269"/>
      <c r="T383" s="269"/>
      <c r="U383" s="269"/>
      <c r="V383" s="269"/>
      <c r="X383" s="260">
        <f t="shared" si="25"/>
        <v>2053</v>
      </c>
      <c r="Y383" s="281">
        <f t="shared" si="27"/>
        <v>55975</v>
      </c>
      <c r="Z383" s="281"/>
      <c r="AA383" s="269">
        <f>IFERROR(IF(-SUM(AA$20:AA382)+AA$15&lt;0.000001,0,IF($C383&gt;='H-32A-WP06 - Debt Service'!X$24,'H-32A-WP06 - Debt Service'!X$27/12,0)),"-")</f>
        <v>0</v>
      </c>
      <c r="AB383" s="269">
        <f>IFERROR(IF(-SUM(AB$20:AB382)+AB$15&lt;0.000001,0,IF($C383&gt;='H-32A-WP06 - Debt Service'!Y$24,'H-32A-WP06 - Debt Service'!Y$27/12,0)),"-")</f>
        <v>0</v>
      </c>
      <c r="AC383" s="269">
        <f>IFERROR(IF(-SUM(AC$20:AC382)+AC$15&lt;0.000001,0,IF($C383&gt;='H-32A-WP06 - Debt Service'!Z$24,'H-32A-WP06 - Debt Service'!Z$27/12,0)),"-")</f>
        <v>0</v>
      </c>
      <c r="AD383" s="269">
        <f>IFERROR(IF(-SUM(AD$20:AD382)+AD$15&lt;0.000001,0,IF($C383&gt;='H-32A-WP06 - Debt Service'!AA$24,'H-32A-WP06 - Debt Service'!AA$27/12,0)),"-")</f>
        <v>0</v>
      </c>
      <c r="AE383" s="269">
        <f>IFERROR(IF(-SUM(AE$20:AE382)+AE$15&lt;0.000001,0,IF($C383&gt;='H-32A-WP06 - Debt Service'!AB$24,'H-32A-WP06 - Debt Service'!AB$27/12,0)),"-")</f>
        <v>0</v>
      </c>
      <c r="AF383" s="269">
        <f>IFERROR(IF(-SUM(AF$20:AF382)+AF$15&lt;0.000001,0,IF($C383&gt;='H-32A-WP06 - Debt Service'!AC$24,'H-32A-WP06 - Debt Service'!AC$27/12,0)),"-")</f>
        <v>0</v>
      </c>
      <c r="AG383" s="269">
        <f>IFERROR(IF(-SUM(AG$20:AG382)+AG$15&lt;0.000001,0,IF($C383&gt;='H-32A-WP06 - Debt Service'!AD$24,'H-32A-WP06 - Debt Service'!AD$27/12,0)),"-")</f>
        <v>0</v>
      </c>
      <c r="AH383" s="269">
        <f>IFERROR(IF(-SUM(AH$20:AH382)+AH$15&lt;0.000001,0,IF($C383&gt;='H-32A-WP06 - Debt Service'!AE$24,'H-32A-WP06 - Debt Service'!AE$27/12,0)),"-")</f>
        <v>0</v>
      </c>
      <c r="AI383" s="269">
        <f>IFERROR(IF(-SUM(AI$20:AI382)+AI$15&lt;0.000001,0,IF($C383&gt;='H-32A-WP06 - Debt Service'!AF$24,'H-32A-WP06 - Debt Service'!AF$27/12,0)),"-")</f>
        <v>0</v>
      </c>
      <c r="AJ383" s="269">
        <f>IFERROR(IF(-SUM(AJ$20:AJ382)+AJ$15&lt;0.000001,0,IF($C383&gt;='H-32A-WP06 - Debt Service'!AG$24,'H-32A-WP06 - Debt Service'!AG$27/12,0)),"-")</f>
        <v>0</v>
      </c>
    </row>
    <row r="384" spans="2:36" hidden="1">
      <c r="B384" s="260">
        <f t="shared" si="24"/>
        <v>2053</v>
      </c>
      <c r="C384" s="281">
        <f t="shared" si="26"/>
        <v>56005</v>
      </c>
      <c r="D384" s="281"/>
      <c r="E384" s="269">
        <f>IFERROR(IF(-SUM(E$20:E383)+E$15&lt;0.000001,0,IF($C384&gt;='H-32A-WP06 - Debt Service'!C$24,'H-32A-WP06 - Debt Service'!C$27/12,0)),"-")</f>
        <v>0</v>
      </c>
      <c r="F384" s="269">
        <f>IFERROR(IF(-SUM(F$20:F383)+F$15&lt;0.000001,0,IF($C384&gt;='H-32A-WP06 - Debt Service'!D$24,'H-32A-WP06 - Debt Service'!D$27/12,0)),"-")</f>
        <v>0</v>
      </c>
      <c r="G384" s="269">
        <f>IFERROR(IF(-SUM(G$20:G383)+G$15&lt;0.000001,0,IF($C384&gt;='H-32A-WP06 - Debt Service'!E$24,'H-32A-WP06 - Debt Service'!E$27/12,0)),"-")</f>
        <v>0</v>
      </c>
      <c r="H384" s="269">
        <f>IFERROR(IF(-SUM(H$20:H383)+H$15&lt;0.000001,0,IF($C384&gt;='H-32A-WP06 - Debt Service'!F$24,'H-32A-WP06 - Debt Service'!F$27/12,0)),"-")</f>
        <v>0</v>
      </c>
      <c r="I384" s="269">
        <f>IFERROR(IF(-SUM(I$20:I383)+I$15&lt;0.000001,0,IF($C384&gt;='H-32A-WP06 - Debt Service'!G$24,'H-32A-WP06 - Debt Service'!#REF!/12,0)),"-")</f>
        <v>0</v>
      </c>
      <c r="J384" s="269">
        <f>IFERROR(IF(-SUM(J$20:J383)+J$15&lt;0.000001,0,IF($C384&gt;='H-32A-WP06 - Debt Service'!H$24,'H-32A-WP06 - Debt Service'!H$27/12,0)),"-")</f>
        <v>0</v>
      </c>
      <c r="K384" s="269">
        <f>IFERROR(IF(-SUM(K$20:K383)+K$15&lt;0.000001,0,IF($C384&gt;='H-32A-WP06 - Debt Service'!I$24,'H-32A-WP06 - Debt Service'!I$27/12,0)),"-")</f>
        <v>0</v>
      </c>
      <c r="L384" s="269">
        <f>IFERROR(IF(-SUM(L$20:L383)+L$15&lt;0.000001,0,IF($C384&gt;='H-32A-WP06 - Debt Service'!J$24,'H-32A-WP06 - Debt Service'!J$27/12,0)),"-")</f>
        <v>0</v>
      </c>
      <c r="M384" s="269">
        <f>IFERROR(IF(-SUM(M$20:M383)+M$15&lt;0.000001,0,IF($C384&gt;='H-32A-WP06 - Debt Service'!L$24,'H-32A-WP06 - Debt Service'!L$27/12,0)),"-")</f>
        <v>0</v>
      </c>
      <c r="N384" s="269">
        <v>0</v>
      </c>
      <c r="O384" s="269">
        <v>0</v>
      </c>
      <c r="P384" s="269">
        <v>0</v>
      </c>
      <c r="Q384" s="269">
        <f>IFERROR(IF(-SUM(Q$20:Q383)+Q$15&lt;0.000001,0,IF($C384&gt;='H-32A-WP06 - Debt Service'!#REF!,'H-32A-WP06 - Debt Service'!#REF!/12,0)),"-")</f>
        <v>0</v>
      </c>
      <c r="R384" s="269"/>
      <c r="S384" s="269"/>
      <c r="T384" s="269"/>
      <c r="U384" s="269"/>
      <c r="V384" s="269"/>
      <c r="X384" s="260">
        <f t="shared" si="25"/>
        <v>2053</v>
      </c>
      <c r="Y384" s="281">
        <f t="shared" si="27"/>
        <v>56005</v>
      </c>
      <c r="Z384" s="281"/>
      <c r="AA384" s="269">
        <f>IFERROR(IF(-SUM(AA$20:AA383)+AA$15&lt;0.000001,0,IF($C384&gt;='H-32A-WP06 - Debt Service'!X$24,'H-32A-WP06 - Debt Service'!X$27/12,0)),"-")</f>
        <v>0</v>
      </c>
      <c r="AB384" s="269">
        <f>IFERROR(IF(-SUM(AB$20:AB383)+AB$15&lt;0.000001,0,IF($C384&gt;='H-32A-WP06 - Debt Service'!Y$24,'H-32A-WP06 - Debt Service'!Y$27/12,0)),"-")</f>
        <v>0</v>
      </c>
      <c r="AC384" s="269">
        <f>IFERROR(IF(-SUM(AC$20:AC383)+AC$15&lt;0.000001,0,IF($C384&gt;='H-32A-WP06 - Debt Service'!Z$24,'H-32A-WP06 - Debt Service'!Z$27/12,0)),"-")</f>
        <v>0</v>
      </c>
      <c r="AD384" s="269">
        <f>IFERROR(IF(-SUM(AD$20:AD383)+AD$15&lt;0.000001,0,IF($C384&gt;='H-32A-WP06 - Debt Service'!AA$24,'H-32A-WP06 - Debt Service'!AA$27/12,0)),"-")</f>
        <v>0</v>
      </c>
      <c r="AE384" s="269">
        <f>IFERROR(IF(-SUM(AE$20:AE383)+AE$15&lt;0.000001,0,IF($C384&gt;='H-32A-WP06 - Debt Service'!AB$24,'H-32A-WP06 - Debt Service'!AB$27/12,0)),"-")</f>
        <v>0</v>
      </c>
      <c r="AF384" s="269">
        <f>IFERROR(IF(-SUM(AF$20:AF383)+AF$15&lt;0.000001,0,IF($C384&gt;='H-32A-WP06 - Debt Service'!AC$24,'H-32A-WP06 - Debt Service'!AC$27/12,0)),"-")</f>
        <v>0</v>
      </c>
      <c r="AG384" s="269">
        <f>IFERROR(IF(-SUM(AG$20:AG383)+AG$15&lt;0.000001,0,IF($C384&gt;='H-32A-WP06 - Debt Service'!AD$24,'H-32A-WP06 - Debt Service'!AD$27/12,0)),"-")</f>
        <v>0</v>
      </c>
      <c r="AH384" s="269">
        <f>IFERROR(IF(-SUM(AH$20:AH383)+AH$15&lt;0.000001,0,IF($C384&gt;='H-32A-WP06 - Debt Service'!AE$24,'H-32A-WP06 - Debt Service'!AE$27/12,0)),"-")</f>
        <v>0</v>
      </c>
      <c r="AI384" s="269">
        <f>IFERROR(IF(-SUM(AI$20:AI383)+AI$15&lt;0.000001,0,IF($C384&gt;='H-32A-WP06 - Debt Service'!AF$24,'H-32A-WP06 - Debt Service'!AF$27/12,0)),"-")</f>
        <v>0</v>
      </c>
      <c r="AJ384" s="269">
        <f>IFERROR(IF(-SUM(AJ$20:AJ383)+AJ$15&lt;0.000001,0,IF($C384&gt;='H-32A-WP06 - Debt Service'!AG$24,'H-32A-WP06 - Debt Service'!AG$27/12,0)),"-")</f>
        <v>0</v>
      </c>
    </row>
    <row r="385" spans="2:36" hidden="1">
      <c r="B385" s="260">
        <f t="shared" si="24"/>
        <v>2053</v>
      </c>
      <c r="C385" s="281">
        <f t="shared" si="26"/>
        <v>56036</v>
      </c>
      <c r="D385" s="281"/>
      <c r="E385" s="269">
        <f>IFERROR(IF(-SUM(E$20:E384)+E$15&lt;0.000001,0,IF($C385&gt;='H-32A-WP06 - Debt Service'!C$24,'H-32A-WP06 - Debt Service'!C$27/12,0)),"-")</f>
        <v>0</v>
      </c>
      <c r="F385" s="269">
        <f>IFERROR(IF(-SUM(F$20:F384)+F$15&lt;0.000001,0,IF($C385&gt;='H-32A-WP06 - Debt Service'!D$24,'H-32A-WP06 - Debt Service'!D$27/12,0)),"-")</f>
        <v>0</v>
      </c>
      <c r="G385" s="269">
        <f>IFERROR(IF(-SUM(G$20:G384)+G$15&lt;0.000001,0,IF($C385&gt;='H-32A-WP06 - Debt Service'!E$24,'H-32A-WP06 - Debt Service'!E$27/12,0)),"-")</f>
        <v>0</v>
      </c>
      <c r="H385" s="269">
        <f>IFERROR(IF(-SUM(H$20:H384)+H$15&lt;0.000001,0,IF($C385&gt;='H-32A-WP06 - Debt Service'!F$24,'H-32A-WP06 - Debt Service'!F$27/12,0)),"-")</f>
        <v>0</v>
      </c>
      <c r="I385" s="269">
        <f>IFERROR(IF(-SUM(I$20:I384)+I$15&lt;0.000001,0,IF($C385&gt;='H-32A-WP06 - Debt Service'!G$24,'H-32A-WP06 - Debt Service'!#REF!/12,0)),"-")</f>
        <v>0</v>
      </c>
      <c r="J385" s="269">
        <f>IFERROR(IF(-SUM(J$20:J384)+J$15&lt;0.000001,0,IF($C385&gt;='H-32A-WP06 - Debt Service'!H$24,'H-32A-WP06 - Debt Service'!H$27/12,0)),"-")</f>
        <v>0</v>
      </c>
      <c r="K385" s="269">
        <f>IFERROR(IF(-SUM(K$20:K384)+K$15&lt;0.000001,0,IF($C385&gt;='H-32A-WP06 - Debt Service'!I$24,'H-32A-WP06 - Debt Service'!I$27/12,0)),"-")</f>
        <v>0</v>
      </c>
      <c r="L385" s="269">
        <f>IFERROR(IF(-SUM(L$20:L384)+L$15&lt;0.000001,0,IF($C385&gt;='H-32A-WP06 - Debt Service'!J$24,'H-32A-WP06 - Debt Service'!J$27/12,0)),"-")</f>
        <v>0</v>
      </c>
      <c r="M385" s="269">
        <f>IFERROR(IF(-SUM(M$20:M384)+M$15&lt;0.000001,0,IF($C385&gt;='H-32A-WP06 - Debt Service'!L$24,'H-32A-WP06 - Debt Service'!L$27/12,0)),"-")</f>
        <v>0</v>
      </c>
      <c r="N385" s="269">
        <v>0</v>
      </c>
      <c r="O385" s="269">
        <v>0</v>
      </c>
      <c r="P385" s="269">
        <v>0</v>
      </c>
      <c r="Q385" s="269">
        <f>IFERROR(IF(-SUM(Q$20:Q384)+Q$15&lt;0.000001,0,IF($C385&gt;='H-32A-WP06 - Debt Service'!#REF!,'H-32A-WP06 - Debt Service'!#REF!/12,0)),"-")</f>
        <v>0</v>
      </c>
      <c r="R385" s="269"/>
      <c r="S385" s="269"/>
      <c r="T385" s="269"/>
      <c r="U385" s="269"/>
      <c r="V385" s="269"/>
      <c r="X385" s="260">
        <f t="shared" si="25"/>
        <v>2053</v>
      </c>
      <c r="Y385" s="281">
        <f t="shared" si="27"/>
        <v>56036</v>
      </c>
      <c r="Z385" s="281"/>
      <c r="AA385" s="269">
        <f>IFERROR(IF(-SUM(AA$20:AA384)+AA$15&lt;0.000001,0,IF($C385&gt;='H-32A-WP06 - Debt Service'!X$24,'H-32A-WP06 - Debt Service'!X$27/12,0)),"-")</f>
        <v>0</v>
      </c>
      <c r="AB385" s="269">
        <f>IFERROR(IF(-SUM(AB$20:AB384)+AB$15&lt;0.000001,0,IF($C385&gt;='H-32A-WP06 - Debt Service'!Y$24,'H-32A-WP06 - Debt Service'!Y$27/12,0)),"-")</f>
        <v>0</v>
      </c>
      <c r="AC385" s="269">
        <f>IFERROR(IF(-SUM(AC$20:AC384)+AC$15&lt;0.000001,0,IF($C385&gt;='H-32A-WP06 - Debt Service'!Z$24,'H-32A-WP06 - Debt Service'!Z$27/12,0)),"-")</f>
        <v>0</v>
      </c>
      <c r="AD385" s="269">
        <f>IFERROR(IF(-SUM(AD$20:AD384)+AD$15&lt;0.000001,0,IF($C385&gt;='H-32A-WP06 - Debt Service'!AA$24,'H-32A-WP06 - Debt Service'!AA$27/12,0)),"-")</f>
        <v>0</v>
      </c>
      <c r="AE385" s="269">
        <f>IFERROR(IF(-SUM(AE$20:AE384)+AE$15&lt;0.000001,0,IF($C385&gt;='H-32A-WP06 - Debt Service'!AB$24,'H-32A-WP06 - Debt Service'!AB$27/12,0)),"-")</f>
        <v>0</v>
      </c>
      <c r="AF385" s="269">
        <f>IFERROR(IF(-SUM(AF$20:AF384)+AF$15&lt;0.000001,0,IF($C385&gt;='H-32A-WP06 - Debt Service'!AC$24,'H-32A-WP06 - Debt Service'!AC$27/12,0)),"-")</f>
        <v>0</v>
      </c>
      <c r="AG385" s="269">
        <f>IFERROR(IF(-SUM(AG$20:AG384)+AG$15&lt;0.000001,0,IF($C385&gt;='H-32A-WP06 - Debt Service'!AD$24,'H-32A-WP06 - Debt Service'!AD$27/12,0)),"-")</f>
        <v>0</v>
      </c>
      <c r="AH385" s="269">
        <f>IFERROR(IF(-SUM(AH$20:AH384)+AH$15&lt;0.000001,0,IF($C385&gt;='H-32A-WP06 - Debt Service'!AE$24,'H-32A-WP06 - Debt Service'!AE$27/12,0)),"-")</f>
        <v>0</v>
      </c>
      <c r="AI385" s="269">
        <f>IFERROR(IF(-SUM(AI$20:AI384)+AI$15&lt;0.000001,0,IF($C385&gt;='H-32A-WP06 - Debt Service'!AF$24,'H-32A-WP06 - Debt Service'!AF$27/12,0)),"-")</f>
        <v>0</v>
      </c>
      <c r="AJ385" s="269">
        <f>IFERROR(IF(-SUM(AJ$20:AJ384)+AJ$15&lt;0.000001,0,IF($C385&gt;='H-32A-WP06 - Debt Service'!AG$24,'H-32A-WP06 - Debt Service'!AG$27/12,0)),"-")</f>
        <v>0</v>
      </c>
    </row>
    <row r="386" spans="2:36" hidden="1">
      <c r="B386" s="260">
        <f t="shared" si="24"/>
        <v>2053</v>
      </c>
      <c r="C386" s="281">
        <f t="shared" si="26"/>
        <v>56066</v>
      </c>
      <c r="D386" s="281"/>
      <c r="E386" s="269">
        <f>IFERROR(IF(-SUM(E$20:E385)+E$15&lt;0.000001,0,IF($C386&gt;='H-32A-WP06 - Debt Service'!C$24,'H-32A-WP06 - Debt Service'!C$27/12,0)),"-")</f>
        <v>0</v>
      </c>
      <c r="F386" s="269">
        <f>IFERROR(IF(-SUM(F$20:F385)+F$15&lt;0.000001,0,IF($C386&gt;='H-32A-WP06 - Debt Service'!D$24,'H-32A-WP06 - Debt Service'!D$27/12,0)),"-")</f>
        <v>0</v>
      </c>
      <c r="G386" s="269">
        <f>IFERROR(IF(-SUM(G$20:G385)+G$15&lt;0.000001,0,IF($C386&gt;='H-32A-WP06 - Debt Service'!E$24,'H-32A-WP06 - Debt Service'!E$27/12,0)),"-")</f>
        <v>0</v>
      </c>
      <c r="H386" s="269">
        <f>IFERROR(IF(-SUM(H$20:H385)+H$15&lt;0.000001,0,IF($C386&gt;='H-32A-WP06 - Debt Service'!F$24,'H-32A-WP06 - Debt Service'!F$27/12,0)),"-")</f>
        <v>0</v>
      </c>
      <c r="I386" s="269">
        <f>IFERROR(IF(-SUM(I$20:I385)+I$15&lt;0.000001,0,IF($C386&gt;='H-32A-WP06 - Debt Service'!G$24,'H-32A-WP06 - Debt Service'!#REF!/12,0)),"-")</f>
        <v>0</v>
      </c>
      <c r="J386" s="269">
        <f>IFERROR(IF(-SUM(J$20:J385)+J$15&lt;0.000001,0,IF($C386&gt;='H-32A-WP06 - Debt Service'!H$24,'H-32A-WP06 - Debt Service'!H$27/12,0)),"-")</f>
        <v>0</v>
      </c>
      <c r="K386" s="269">
        <f>IFERROR(IF(-SUM(K$20:K385)+K$15&lt;0.000001,0,IF($C386&gt;='H-32A-WP06 - Debt Service'!I$24,'H-32A-WP06 - Debt Service'!I$27/12,0)),"-")</f>
        <v>0</v>
      </c>
      <c r="L386" s="269">
        <f>IFERROR(IF(-SUM(L$20:L385)+L$15&lt;0.000001,0,IF($C386&gt;='H-32A-WP06 - Debt Service'!J$24,'H-32A-WP06 - Debt Service'!J$27/12,0)),"-")</f>
        <v>0</v>
      </c>
      <c r="M386" s="269">
        <f>IFERROR(IF(-SUM(M$20:M385)+M$15&lt;0.000001,0,IF($C386&gt;='H-32A-WP06 - Debt Service'!L$24,'H-32A-WP06 - Debt Service'!L$27/12,0)),"-")</f>
        <v>0</v>
      </c>
      <c r="N386" s="269">
        <v>0</v>
      </c>
      <c r="O386" s="269">
        <v>0</v>
      </c>
      <c r="P386" s="269">
        <v>0</v>
      </c>
      <c r="Q386" s="269">
        <f>IFERROR(IF(-SUM(Q$20:Q385)+Q$15&lt;0.000001,0,IF($C386&gt;='H-32A-WP06 - Debt Service'!#REF!,'H-32A-WP06 - Debt Service'!#REF!/12,0)),"-")</f>
        <v>0</v>
      </c>
      <c r="R386" s="269"/>
      <c r="S386" s="269"/>
      <c r="T386" s="269"/>
      <c r="U386" s="269"/>
      <c r="V386" s="269"/>
      <c r="X386" s="260">
        <f t="shared" si="25"/>
        <v>2053</v>
      </c>
      <c r="Y386" s="281">
        <f t="shared" si="27"/>
        <v>56066</v>
      </c>
      <c r="Z386" s="281"/>
      <c r="AA386" s="269">
        <f>IFERROR(IF(-SUM(AA$20:AA385)+AA$15&lt;0.000001,0,IF($C386&gt;='H-32A-WP06 - Debt Service'!X$24,'H-32A-WP06 - Debt Service'!X$27/12,0)),"-")</f>
        <v>0</v>
      </c>
      <c r="AB386" s="269">
        <f>IFERROR(IF(-SUM(AB$20:AB385)+AB$15&lt;0.000001,0,IF($C386&gt;='H-32A-WP06 - Debt Service'!Y$24,'H-32A-WP06 - Debt Service'!Y$27/12,0)),"-")</f>
        <v>0</v>
      </c>
      <c r="AC386" s="269">
        <f>IFERROR(IF(-SUM(AC$20:AC385)+AC$15&lt;0.000001,0,IF($C386&gt;='H-32A-WP06 - Debt Service'!Z$24,'H-32A-WP06 - Debt Service'!Z$27/12,0)),"-")</f>
        <v>0</v>
      </c>
      <c r="AD386" s="269">
        <f>IFERROR(IF(-SUM(AD$20:AD385)+AD$15&lt;0.000001,0,IF($C386&gt;='H-32A-WP06 - Debt Service'!AA$24,'H-32A-WP06 - Debt Service'!AA$27/12,0)),"-")</f>
        <v>0</v>
      </c>
      <c r="AE386" s="269">
        <f>IFERROR(IF(-SUM(AE$20:AE385)+AE$15&lt;0.000001,0,IF($C386&gt;='H-32A-WP06 - Debt Service'!AB$24,'H-32A-WP06 - Debt Service'!AB$27/12,0)),"-")</f>
        <v>0</v>
      </c>
      <c r="AF386" s="269">
        <f>IFERROR(IF(-SUM(AF$20:AF385)+AF$15&lt;0.000001,0,IF($C386&gt;='H-32A-WP06 - Debt Service'!AC$24,'H-32A-WP06 - Debt Service'!AC$27/12,0)),"-")</f>
        <v>0</v>
      </c>
      <c r="AG386" s="269">
        <f>IFERROR(IF(-SUM(AG$20:AG385)+AG$15&lt;0.000001,0,IF($C386&gt;='H-32A-WP06 - Debt Service'!AD$24,'H-32A-WP06 - Debt Service'!AD$27/12,0)),"-")</f>
        <v>0</v>
      </c>
      <c r="AH386" s="269">
        <f>IFERROR(IF(-SUM(AH$20:AH385)+AH$15&lt;0.000001,0,IF($C386&gt;='H-32A-WP06 - Debt Service'!AE$24,'H-32A-WP06 - Debt Service'!AE$27/12,0)),"-")</f>
        <v>0</v>
      </c>
      <c r="AI386" s="269">
        <f>IFERROR(IF(-SUM(AI$20:AI385)+AI$15&lt;0.000001,0,IF($C386&gt;='H-32A-WP06 - Debt Service'!AF$24,'H-32A-WP06 - Debt Service'!AF$27/12,0)),"-")</f>
        <v>0</v>
      </c>
      <c r="AJ386" s="269">
        <f>IFERROR(IF(-SUM(AJ$20:AJ385)+AJ$15&lt;0.000001,0,IF($C386&gt;='H-32A-WP06 - Debt Service'!AG$24,'H-32A-WP06 - Debt Service'!AG$27/12,0)),"-")</f>
        <v>0</v>
      </c>
    </row>
    <row r="387" spans="2:36" hidden="1">
      <c r="B387" s="260">
        <f t="shared" si="24"/>
        <v>2053</v>
      </c>
      <c r="C387" s="281">
        <f t="shared" si="26"/>
        <v>56097</v>
      </c>
      <c r="D387" s="281"/>
      <c r="E387" s="269">
        <f>IFERROR(IF(-SUM(E$20:E386)+E$15&lt;0.000001,0,IF($C387&gt;='H-32A-WP06 - Debt Service'!C$24,'H-32A-WP06 - Debt Service'!C$27/12,0)),"-")</f>
        <v>0</v>
      </c>
      <c r="F387" s="269">
        <f>IFERROR(IF(-SUM(F$20:F386)+F$15&lt;0.000001,0,IF($C387&gt;='H-32A-WP06 - Debt Service'!D$24,'H-32A-WP06 - Debt Service'!D$27/12,0)),"-")</f>
        <v>0</v>
      </c>
      <c r="G387" s="269">
        <f>IFERROR(IF(-SUM(G$20:G386)+G$15&lt;0.000001,0,IF($C387&gt;='H-32A-WP06 - Debt Service'!E$24,'H-32A-WP06 - Debt Service'!E$27/12,0)),"-")</f>
        <v>0</v>
      </c>
      <c r="H387" s="269">
        <f>IFERROR(IF(-SUM(H$20:H386)+H$15&lt;0.000001,0,IF($C387&gt;='H-32A-WP06 - Debt Service'!F$24,'H-32A-WP06 - Debt Service'!F$27/12,0)),"-")</f>
        <v>0</v>
      </c>
      <c r="I387" s="269">
        <f>IFERROR(IF(-SUM(I$20:I386)+I$15&lt;0.000001,0,IF($C387&gt;='H-32A-WP06 - Debt Service'!G$24,'H-32A-WP06 - Debt Service'!#REF!/12,0)),"-")</f>
        <v>0</v>
      </c>
      <c r="J387" s="269">
        <f>IFERROR(IF(-SUM(J$20:J386)+J$15&lt;0.000001,0,IF($C387&gt;='H-32A-WP06 - Debt Service'!H$24,'H-32A-WP06 - Debt Service'!H$27/12,0)),"-")</f>
        <v>0</v>
      </c>
      <c r="K387" s="269">
        <f>IFERROR(IF(-SUM(K$20:K386)+K$15&lt;0.000001,0,IF($C387&gt;='H-32A-WP06 - Debt Service'!I$24,'H-32A-WP06 - Debt Service'!I$27/12,0)),"-")</f>
        <v>0</v>
      </c>
      <c r="L387" s="269">
        <f>IFERROR(IF(-SUM(L$20:L386)+L$15&lt;0.000001,0,IF($C387&gt;='H-32A-WP06 - Debt Service'!J$24,'H-32A-WP06 - Debt Service'!J$27/12,0)),"-")</f>
        <v>0</v>
      </c>
      <c r="M387" s="269">
        <f>IFERROR(IF(-SUM(M$20:M386)+M$15&lt;0.000001,0,IF($C387&gt;='H-32A-WP06 - Debt Service'!L$24,'H-32A-WP06 - Debt Service'!L$27/12,0)),"-")</f>
        <v>0</v>
      </c>
      <c r="N387" s="269">
        <v>0</v>
      </c>
      <c r="O387" s="269">
        <v>0</v>
      </c>
      <c r="P387" s="269">
        <v>0</v>
      </c>
      <c r="Q387" s="269">
        <f>IFERROR(IF(-SUM(Q$20:Q386)+Q$15&lt;0.000001,0,IF($C387&gt;='H-32A-WP06 - Debt Service'!#REF!,'H-32A-WP06 - Debt Service'!#REF!/12,0)),"-")</f>
        <v>0</v>
      </c>
      <c r="R387" s="269"/>
      <c r="S387" s="269"/>
      <c r="T387" s="269"/>
      <c r="U387" s="269"/>
      <c r="V387" s="269"/>
      <c r="X387" s="260">
        <f t="shared" si="25"/>
        <v>2053</v>
      </c>
      <c r="Y387" s="281">
        <f t="shared" si="27"/>
        <v>56097</v>
      </c>
      <c r="Z387" s="281"/>
      <c r="AA387" s="269">
        <f>IFERROR(IF(-SUM(AA$20:AA386)+AA$15&lt;0.000001,0,IF($C387&gt;='H-32A-WP06 - Debt Service'!X$24,'H-32A-WP06 - Debt Service'!X$27/12,0)),"-")</f>
        <v>0</v>
      </c>
      <c r="AB387" s="269">
        <f>IFERROR(IF(-SUM(AB$20:AB386)+AB$15&lt;0.000001,0,IF($C387&gt;='H-32A-WP06 - Debt Service'!Y$24,'H-32A-WP06 - Debt Service'!Y$27/12,0)),"-")</f>
        <v>0</v>
      </c>
      <c r="AC387" s="269">
        <f>IFERROR(IF(-SUM(AC$20:AC386)+AC$15&lt;0.000001,0,IF($C387&gt;='H-32A-WP06 - Debt Service'!Z$24,'H-32A-WP06 - Debt Service'!Z$27/12,0)),"-")</f>
        <v>0</v>
      </c>
      <c r="AD387" s="269">
        <f>IFERROR(IF(-SUM(AD$20:AD386)+AD$15&lt;0.000001,0,IF($C387&gt;='H-32A-WP06 - Debt Service'!AA$24,'H-32A-WP06 - Debt Service'!AA$27/12,0)),"-")</f>
        <v>0</v>
      </c>
      <c r="AE387" s="269">
        <f>IFERROR(IF(-SUM(AE$20:AE386)+AE$15&lt;0.000001,0,IF($C387&gt;='H-32A-WP06 - Debt Service'!AB$24,'H-32A-WP06 - Debt Service'!AB$27/12,0)),"-")</f>
        <v>0</v>
      </c>
      <c r="AF387" s="269">
        <f>IFERROR(IF(-SUM(AF$20:AF386)+AF$15&lt;0.000001,0,IF($C387&gt;='H-32A-WP06 - Debt Service'!AC$24,'H-32A-WP06 - Debt Service'!AC$27/12,0)),"-")</f>
        <v>0</v>
      </c>
      <c r="AG387" s="269">
        <f>IFERROR(IF(-SUM(AG$20:AG386)+AG$15&lt;0.000001,0,IF($C387&gt;='H-32A-WP06 - Debt Service'!AD$24,'H-32A-WP06 - Debt Service'!AD$27/12,0)),"-")</f>
        <v>0</v>
      </c>
      <c r="AH387" s="269">
        <f>IFERROR(IF(-SUM(AH$20:AH386)+AH$15&lt;0.000001,0,IF($C387&gt;='H-32A-WP06 - Debt Service'!AE$24,'H-32A-WP06 - Debt Service'!AE$27/12,0)),"-")</f>
        <v>0</v>
      </c>
      <c r="AI387" s="269">
        <f>IFERROR(IF(-SUM(AI$20:AI386)+AI$15&lt;0.000001,0,IF($C387&gt;='H-32A-WP06 - Debt Service'!AF$24,'H-32A-WP06 - Debt Service'!AF$27/12,0)),"-")</f>
        <v>0</v>
      </c>
      <c r="AJ387" s="269">
        <f>IFERROR(IF(-SUM(AJ$20:AJ386)+AJ$15&lt;0.000001,0,IF($C387&gt;='H-32A-WP06 - Debt Service'!AG$24,'H-32A-WP06 - Debt Service'!AG$27/12,0)),"-")</f>
        <v>0</v>
      </c>
    </row>
    <row r="388" spans="2:36" hidden="1">
      <c r="B388" s="260">
        <f t="shared" si="24"/>
        <v>2053</v>
      </c>
      <c r="C388" s="281">
        <f t="shared" si="26"/>
        <v>56128</v>
      </c>
      <c r="D388" s="281"/>
      <c r="E388" s="269">
        <f>IFERROR(IF(-SUM(E$20:E387)+E$15&lt;0.000001,0,IF($C388&gt;='H-32A-WP06 - Debt Service'!C$24,'H-32A-WP06 - Debt Service'!C$27/12,0)),"-")</f>
        <v>0</v>
      </c>
      <c r="F388" s="269">
        <f>IFERROR(IF(-SUM(F$20:F387)+F$15&lt;0.000001,0,IF($C388&gt;='H-32A-WP06 - Debt Service'!D$24,'H-32A-WP06 - Debt Service'!D$27/12,0)),"-")</f>
        <v>0</v>
      </c>
      <c r="G388" s="269">
        <f>IFERROR(IF(-SUM(G$20:G387)+G$15&lt;0.000001,0,IF($C388&gt;='H-32A-WP06 - Debt Service'!E$24,'H-32A-WP06 - Debt Service'!E$27/12,0)),"-")</f>
        <v>0</v>
      </c>
      <c r="H388" s="269">
        <f>IFERROR(IF(-SUM(H$20:H387)+H$15&lt;0.000001,0,IF($C388&gt;='H-32A-WP06 - Debt Service'!F$24,'H-32A-WP06 - Debt Service'!F$27/12,0)),"-")</f>
        <v>0</v>
      </c>
      <c r="I388" s="269">
        <f>IFERROR(IF(-SUM(I$20:I387)+I$15&lt;0.000001,0,IF($C388&gt;='H-32A-WP06 - Debt Service'!G$24,'H-32A-WP06 - Debt Service'!#REF!/12,0)),"-")</f>
        <v>0</v>
      </c>
      <c r="J388" s="269">
        <f>IFERROR(IF(-SUM(J$20:J387)+J$15&lt;0.000001,0,IF($C388&gt;='H-32A-WP06 - Debt Service'!H$24,'H-32A-WP06 - Debt Service'!H$27/12,0)),"-")</f>
        <v>0</v>
      </c>
      <c r="K388" s="269">
        <f>IFERROR(IF(-SUM(K$20:K387)+K$15&lt;0.000001,0,IF($C388&gt;='H-32A-WP06 - Debt Service'!I$24,'H-32A-WP06 - Debt Service'!I$27/12,0)),"-")</f>
        <v>0</v>
      </c>
      <c r="L388" s="269">
        <f>IFERROR(IF(-SUM(L$20:L387)+L$15&lt;0.000001,0,IF($C388&gt;='H-32A-WP06 - Debt Service'!J$24,'H-32A-WP06 - Debt Service'!J$27/12,0)),"-")</f>
        <v>0</v>
      </c>
      <c r="M388" s="269">
        <f>IFERROR(IF(-SUM(M$20:M387)+M$15&lt;0.000001,0,IF($C388&gt;='H-32A-WP06 - Debt Service'!L$24,'H-32A-WP06 - Debt Service'!L$27/12,0)),"-")</f>
        <v>0</v>
      </c>
      <c r="N388" s="269">
        <v>0</v>
      </c>
      <c r="O388" s="269">
        <v>0</v>
      </c>
      <c r="P388" s="269">
        <v>0</v>
      </c>
      <c r="Q388" s="269">
        <f>IFERROR(IF(-SUM(Q$20:Q387)+Q$15&lt;0.000001,0,IF($C388&gt;='H-32A-WP06 - Debt Service'!#REF!,'H-32A-WP06 - Debt Service'!#REF!/12,0)),"-")</f>
        <v>0</v>
      </c>
      <c r="R388" s="269"/>
      <c r="S388" s="269"/>
      <c r="T388" s="269"/>
      <c r="U388" s="269"/>
      <c r="V388" s="269"/>
      <c r="X388" s="260">
        <f t="shared" si="25"/>
        <v>2053</v>
      </c>
      <c r="Y388" s="281">
        <f t="shared" si="27"/>
        <v>56128</v>
      </c>
      <c r="Z388" s="281"/>
      <c r="AA388" s="269">
        <f>IFERROR(IF(-SUM(AA$20:AA387)+AA$15&lt;0.000001,0,IF($C388&gt;='H-32A-WP06 - Debt Service'!X$24,'H-32A-WP06 - Debt Service'!X$27/12,0)),"-")</f>
        <v>0</v>
      </c>
      <c r="AB388" s="269">
        <f>IFERROR(IF(-SUM(AB$20:AB387)+AB$15&lt;0.000001,0,IF($C388&gt;='H-32A-WP06 - Debt Service'!Y$24,'H-32A-WP06 - Debt Service'!Y$27/12,0)),"-")</f>
        <v>0</v>
      </c>
      <c r="AC388" s="269">
        <f>IFERROR(IF(-SUM(AC$20:AC387)+AC$15&lt;0.000001,0,IF($C388&gt;='H-32A-WP06 - Debt Service'!Z$24,'H-32A-WP06 - Debt Service'!Z$27/12,0)),"-")</f>
        <v>0</v>
      </c>
      <c r="AD388" s="269">
        <f>IFERROR(IF(-SUM(AD$20:AD387)+AD$15&lt;0.000001,0,IF($C388&gt;='H-32A-WP06 - Debt Service'!AA$24,'H-32A-WP06 - Debt Service'!AA$27/12,0)),"-")</f>
        <v>0</v>
      </c>
      <c r="AE388" s="269">
        <f>IFERROR(IF(-SUM(AE$20:AE387)+AE$15&lt;0.000001,0,IF($C388&gt;='H-32A-WP06 - Debt Service'!AB$24,'H-32A-WP06 - Debt Service'!AB$27/12,0)),"-")</f>
        <v>0</v>
      </c>
      <c r="AF388" s="269">
        <f>IFERROR(IF(-SUM(AF$20:AF387)+AF$15&lt;0.000001,0,IF($C388&gt;='H-32A-WP06 - Debt Service'!AC$24,'H-32A-WP06 - Debt Service'!AC$27/12,0)),"-")</f>
        <v>0</v>
      </c>
      <c r="AG388" s="269">
        <f>IFERROR(IF(-SUM(AG$20:AG387)+AG$15&lt;0.000001,0,IF($C388&gt;='H-32A-WP06 - Debt Service'!AD$24,'H-32A-WP06 - Debt Service'!AD$27/12,0)),"-")</f>
        <v>0</v>
      </c>
      <c r="AH388" s="269">
        <f>IFERROR(IF(-SUM(AH$20:AH387)+AH$15&lt;0.000001,0,IF($C388&gt;='H-32A-WP06 - Debt Service'!AE$24,'H-32A-WP06 - Debt Service'!AE$27/12,0)),"-")</f>
        <v>0</v>
      </c>
      <c r="AI388" s="269">
        <f>IFERROR(IF(-SUM(AI$20:AI387)+AI$15&lt;0.000001,0,IF($C388&gt;='H-32A-WP06 - Debt Service'!AF$24,'H-32A-WP06 - Debt Service'!AF$27/12,0)),"-")</f>
        <v>0</v>
      </c>
      <c r="AJ388" s="269">
        <f>IFERROR(IF(-SUM(AJ$20:AJ387)+AJ$15&lt;0.000001,0,IF($C388&gt;='H-32A-WP06 - Debt Service'!AG$24,'H-32A-WP06 - Debt Service'!AG$27/12,0)),"-")</f>
        <v>0</v>
      </c>
    </row>
    <row r="389" spans="2:36" hidden="1">
      <c r="B389" s="260">
        <f t="shared" si="24"/>
        <v>2053</v>
      </c>
      <c r="C389" s="281">
        <f t="shared" si="26"/>
        <v>56158</v>
      </c>
      <c r="D389" s="281"/>
      <c r="E389" s="269">
        <f>IFERROR(IF(-SUM(E$20:E388)+E$15&lt;0.000001,0,IF($C389&gt;='H-32A-WP06 - Debt Service'!C$24,'H-32A-WP06 - Debt Service'!C$27/12,0)),"-")</f>
        <v>0</v>
      </c>
      <c r="F389" s="269">
        <f>IFERROR(IF(-SUM(F$20:F388)+F$15&lt;0.000001,0,IF($C389&gt;='H-32A-WP06 - Debt Service'!D$24,'H-32A-WP06 - Debt Service'!D$27/12,0)),"-")</f>
        <v>0</v>
      </c>
      <c r="G389" s="269">
        <f>IFERROR(IF(-SUM(G$20:G388)+G$15&lt;0.000001,0,IF($C389&gt;='H-32A-WP06 - Debt Service'!E$24,'H-32A-WP06 - Debt Service'!E$27/12,0)),"-")</f>
        <v>0</v>
      </c>
      <c r="H389" s="269">
        <f>IFERROR(IF(-SUM(H$20:H388)+H$15&lt;0.000001,0,IF($C389&gt;='H-32A-WP06 - Debt Service'!F$24,'H-32A-WP06 - Debt Service'!F$27/12,0)),"-")</f>
        <v>0</v>
      </c>
      <c r="I389" s="269">
        <f>IFERROR(IF(-SUM(I$20:I388)+I$15&lt;0.000001,0,IF($C389&gt;='H-32A-WP06 - Debt Service'!G$24,'H-32A-WP06 - Debt Service'!#REF!/12,0)),"-")</f>
        <v>0</v>
      </c>
      <c r="J389" s="269">
        <f>IFERROR(IF(-SUM(J$20:J388)+J$15&lt;0.000001,0,IF($C389&gt;='H-32A-WP06 - Debt Service'!H$24,'H-32A-WP06 - Debt Service'!H$27/12,0)),"-")</f>
        <v>0</v>
      </c>
      <c r="K389" s="269">
        <f>IFERROR(IF(-SUM(K$20:K388)+K$15&lt;0.000001,0,IF($C389&gt;='H-32A-WP06 - Debt Service'!I$24,'H-32A-WP06 - Debt Service'!I$27/12,0)),"-")</f>
        <v>0</v>
      </c>
      <c r="L389" s="269">
        <f>IFERROR(IF(-SUM(L$20:L388)+L$15&lt;0.000001,0,IF($C389&gt;='H-32A-WP06 - Debt Service'!J$24,'H-32A-WP06 - Debt Service'!J$27/12,0)),"-")</f>
        <v>0</v>
      </c>
      <c r="M389" s="269">
        <f>IFERROR(IF(-SUM(M$20:M388)+M$15&lt;0.000001,0,IF($C389&gt;='H-32A-WP06 - Debt Service'!L$24,'H-32A-WP06 - Debt Service'!L$27/12,0)),"-")</f>
        <v>0</v>
      </c>
      <c r="N389" s="269">
        <v>0</v>
      </c>
      <c r="O389" s="269">
        <v>0</v>
      </c>
      <c r="P389" s="269">
        <v>0</v>
      </c>
      <c r="Q389" s="269">
        <f>IFERROR(IF(-SUM(Q$20:Q388)+Q$15&lt;0.000001,0,IF($C389&gt;='H-32A-WP06 - Debt Service'!#REF!,'H-32A-WP06 - Debt Service'!#REF!/12,0)),"-")</f>
        <v>0</v>
      </c>
      <c r="R389" s="269"/>
      <c r="S389" s="269"/>
      <c r="T389" s="269"/>
      <c r="U389" s="269"/>
      <c r="V389" s="269"/>
      <c r="X389" s="260">
        <f t="shared" si="25"/>
        <v>2053</v>
      </c>
      <c r="Y389" s="281">
        <f t="shared" si="27"/>
        <v>56158</v>
      </c>
      <c r="Z389" s="281"/>
      <c r="AA389" s="269">
        <f>IFERROR(IF(-SUM(AA$20:AA388)+AA$15&lt;0.000001,0,IF($C389&gt;='H-32A-WP06 - Debt Service'!X$24,'H-32A-WP06 - Debt Service'!X$27/12,0)),"-")</f>
        <v>0</v>
      </c>
      <c r="AB389" s="269">
        <f>IFERROR(IF(-SUM(AB$20:AB388)+AB$15&lt;0.000001,0,IF($C389&gt;='H-32A-WP06 - Debt Service'!Y$24,'H-32A-WP06 - Debt Service'!Y$27/12,0)),"-")</f>
        <v>0</v>
      </c>
      <c r="AC389" s="269">
        <f>IFERROR(IF(-SUM(AC$20:AC388)+AC$15&lt;0.000001,0,IF($C389&gt;='H-32A-WP06 - Debt Service'!Z$24,'H-32A-WP06 - Debt Service'!Z$27/12,0)),"-")</f>
        <v>0</v>
      </c>
      <c r="AD389" s="269">
        <f>IFERROR(IF(-SUM(AD$20:AD388)+AD$15&lt;0.000001,0,IF($C389&gt;='H-32A-WP06 - Debt Service'!AA$24,'H-32A-WP06 - Debt Service'!AA$27/12,0)),"-")</f>
        <v>0</v>
      </c>
      <c r="AE389" s="269">
        <f>IFERROR(IF(-SUM(AE$20:AE388)+AE$15&lt;0.000001,0,IF($C389&gt;='H-32A-WP06 - Debt Service'!AB$24,'H-32A-WP06 - Debt Service'!AB$27/12,0)),"-")</f>
        <v>0</v>
      </c>
      <c r="AF389" s="269">
        <f>IFERROR(IF(-SUM(AF$20:AF388)+AF$15&lt;0.000001,0,IF($C389&gt;='H-32A-WP06 - Debt Service'!AC$24,'H-32A-WP06 - Debt Service'!AC$27/12,0)),"-")</f>
        <v>0</v>
      </c>
      <c r="AG389" s="269">
        <f>IFERROR(IF(-SUM(AG$20:AG388)+AG$15&lt;0.000001,0,IF($C389&gt;='H-32A-WP06 - Debt Service'!AD$24,'H-32A-WP06 - Debt Service'!AD$27/12,0)),"-")</f>
        <v>0</v>
      </c>
      <c r="AH389" s="269">
        <f>IFERROR(IF(-SUM(AH$20:AH388)+AH$15&lt;0.000001,0,IF($C389&gt;='H-32A-WP06 - Debt Service'!AE$24,'H-32A-WP06 - Debt Service'!AE$27/12,0)),"-")</f>
        <v>0</v>
      </c>
      <c r="AI389" s="269">
        <f>IFERROR(IF(-SUM(AI$20:AI388)+AI$15&lt;0.000001,0,IF($C389&gt;='H-32A-WP06 - Debt Service'!AF$24,'H-32A-WP06 - Debt Service'!AF$27/12,0)),"-")</f>
        <v>0</v>
      </c>
      <c r="AJ389" s="269">
        <f>IFERROR(IF(-SUM(AJ$20:AJ388)+AJ$15&lt;0.000001,0,IF($C389&gt;='H-32A-WP06 - Debt Service'!AG$24,'H-32A-WP06 - Debt Service'!AG$27/12,0)),"-")</f>
        <v>0</v>
      </c>
    </row>
    <row r="390" spans="2:36" hidden="1">
      <c r="B390" s="260">
        <f t="shared" si="24"/>
        <v>2053</v>
      </c>
      <c r="C390" s="281">
        <f t="shared" si="26"/>
        <v>56189</v>
      </c>
      <c r="D390" s="281"/>
      <c r="E390" s="269">
        <f>IFERROR(IF(-SUM(E$20:E389)+E$15&lt;0.000001,0,IF($C390&gt;='H-32A-WP06 - Debt Service'!C$24,'H-32A-WP06 - Debt Service'!C$27/12,0)),"-")</f>
        <v>0</v>
      </c>
      <c r="F390" s="269">
        <f>IFERROR(IF(-SUM(F$20:F389)+F$15&lt;0.000001,0,IF($C390&gt;='H-32A-WP06 - Debt Service'!D$24,'H-32A-WP06 - Debt Service'!D$27/12,0)),"-")</f>
        <v>0</v>
      </c>
      <c r="G390" s="269">
        <f>IFERROR(IF(-SUM(G$20:G389)+G$15&lt;0.000001,0,IF($C390&gt;='H-32A-WP06 - Debt Service'!E$24,'H-32A-WP06 - Debt Service'!E$27/12,0)),"-")</f>
        <v>0</v>
      </c>
      <c r="H390" s="269">
        <f>IFERROR(IF(-SUM(H$20:H389)+H$15&lt;0.000001,0,IF($C390&gt;='H-32A-WP06 - Debt Service'!F$24,'H-32A-WP06 - Debt Service'!F$27/12,0)),"-")</f>
        <v>0</v>
      </c>
      <c r="I390" s="269">
        <f>IFERROR(IF(-SUM(I$20:I389)+I$15&lt;0.000001,0,IF($C390&gt;='H-32A-WP06 - Debt Service'!G$24,'H-32A-WP06 - Debt Service'!#REF!/12,0)),"-")</f>
        <v>0</v>
      </c>
      <c r="J390" s="269">
        <f>IFERROR(IF(-SUM(J$20:J389)+J$15&lt;0.000001,0,IF($C390&gt;='H-32A-WP06 - Debt Service'!H$24,'H-32A-WP06 - Debt Service'!H$27/12,0)),"-")</f>
        <v>0</v>
      </c>
      <c r="K390" s="269">
        <f>IFERROR(IF(-SUM(K$20:K389)+K$15&lt;0.000001,0,IF($C390&gt;='H-32A-WP06 - Debt Service'!I$24,'H-32A-WP06 - Debt Service'!I$27/12,0)),"-")</f>
        <v>0</v>
      </c>
      <c r="L390" s="269">
        <f>IFERROR(IF(-SUM(L$20:L389)+L$15&lt;0.000001,0,IF($C390&gt;='H-32A-WP06 - Debt Service'!J$24,'H-32A-WP06 - Debt Service'!J$27/12,0)),"-")</f>
        <v>0</v>
      </c>
      <c r="M390" s="269">
        <f>IFERROR(IF(-SUM(M$20:M389)+M$15&lt;0.000001,0,IF($C390&gt;='H-32A-WP06 - Debt Service'!L$24,'H-32A-WP06 - Debt Service'!L$27/12,0)),"-")</f>
        <v>0</v>
      </c>
      <c r="N390" s="269">
        <v>0</v>
      </c>
      <c r="O390" s="269">
        <v>0</v>
      </c>
      <c r="P390" s="269">
        <v>0</v>
      </c>
      <c r="Q390" s="269">
        <f>IFERROR(IF(-SUM(Q$20:Q389)+Q$15&lt;0.000001,0,IF($C390&gt;='H-32A-WP06 - Debt Service'!#REF!,'H-32A-WP06 - Debt Service'!#REF!/12,0)),"-")</f>
        <v>0</v>
      </c>
      <c r="R390" s="269"/>
      <c r="S390" s="269"/>
      <c r="T390" s="269"/>
      <c r="U390" s="269"/>
      <c r="V390" s="269"/>
      <c r="X390" s="260">
        <f t="shared" si="25"/>
        <v>2053</v>
      </c>
      <c r="Y390" s="281">
        <f t="shared" si="27"/>
        <v>56189</v>
      </c>
      <c r="Z390" s="281"/>
      <c r="AA390" s="269">
        <f>IFERROR(IF(-SUM(AA$20:AA389)+AA$15&lt;0.000001,0,IF($C390&gt;='H-32A-WP06 - Debt Service'!X$24,'H-32A-WP06 - Debt Service'!X$27/12,0)),"-")</f>
        <v>0</v>
      </c>
      <c r="AB390" s="269">
        <f>IFERROR(IF(-SUM(AB$20:AB389)+AB$15&lt;0.000001,0,IF($C390&gt;='H-32A-WP06 - Debt Service'!Y$24,'H-32A-WP06 - Debt Service'!Y$27/12,0)),"-")</f>
        <v>0</v>
      </c>
      <c r="AC390" s="269">
        <f>IFERROR(IF(-SUM(AC$20:AC389)+AC$15&lt;0.000001,0,IF($C390&gt;='H-32A-WP06 - Debt Service'!Z$24,'H-32A-WP06 - Debt Service'!Z$27/12,0)),"-")</f>
        <v>0</v>
      </c>
      <c r="AD390" s="269">
        <f>IFERROR(IF(-SUM(AD$20:AD389)+AD$15&lt;0.000001,0,IF($C390&gt;='H-32A-WP06 - Debt Service'!AA$24,'H-32A-WP06 - Debt Service'!AA$27/12,0)),"-")</f>
        <v>0</v>
      </c>
      <c r="AE390" s="269">
        <f>IFERROR(IF(-SUM(AE$20:AE389)+AE$15&lt;0.000001,0,IF($C390&gt;='H-32A-WP06 - Debt Service'!AB$24,'H-32A-WP06 - Debt Service'!AB$27/12,0)),"-")</f>
        <v>0</v>
      </c>
      <c r="AF390" s="269">
        <f>IFERROR(IF(-SUM(AF$20:AF389)+AF$15&lt;0.000001,0,IF($C390&gt;='H-32A-WP06 - Debt Service'!AC$24,'H-32A-WP06 - Debt Service'!AC$27/12,0)),"-")</f>
        <v>0</v>
      </c>
      <c r="AG390" s="269">
        <f>IFERROR(IF(-SUM(AG$20:AG389)+AG$15&lt;0.000001,0,IF($C390&gt;='H-32A-WP06 - Debt Service'!AD$24,'H-32A-WP06 - Debt Service'!AD$27/12,0)),"-")</f>
        <v>0</v>
      </c>
      <c r="AH390" s="269">
        <f>IFERROR(IF(-SUM(AH$20:AH389)+AH$15&lt;0.000001,0,IF($C390&gt;='H-32A-WP06 - Debt Service'!AE$24,'H-32A-WP06 - Debt Service'!AE$27/12,0)),"-")</f>
        <v>0</v>
      </c>
      <c r="AI390" s="269">
        <f>IFERROR(IF(-SUM(AI$20:AI389)+AI$15&lt;0.000001,0,IF($C390&gt;='H-32A-WP06 - Debt Service'!AF$24,'H-32A-WP06 - Debt Service'!AF$27/12,0)),"-")</f>
        <v>0</v>
      </c>
      <c r="AJ390" s="269">
        <f>IFERROR(IF(-SUM(AJ$20:AJ389)+AJ$15&lt;0.000001,0,IF($C390&gt;='H-32A-WP06 - Debt Service'!AG$24,'H-32A-WP06 - Debt Service'!AG$27/12,0)),"-")</f>
        <v>0</v>
      </c>
    </row>
    <row r="391" spans="2:36" hidden="1">
      <c r="B391" s="260">
        <f t="shared" si="24"/>
        <v>2053</v>
      </c>
      <c r="C391" s="281">
        <f t="shared" si="26"/>
        <v>56219</v>
      </c>
      <c r="D391" s="281"/>
      <c r="E391" s="269">
        <f>IFERROR(IF(-SUM(E$20:E390)+E$15&lt;0.000001,0,IF($C391&gt;='H-32A-WP06 - Debt Service'!C$24,'H-32A-WP06 - Debt Service'!C$27/12,0)),"-")</f>
        <v>0</v>
      </c>
      <c r="F391" s="269">
        <f>IFERROR(IF(-SUM(F$20:F390)+F$15&lt;0.000001,0,IF($C391&gt;='H-32A-WP06 - Debt Service'!D$24,'H-32A-WP06 - Debt Service'!D$27/12,0)),"-")</f>
        <v>0</v>
      </c>
      <c r="G391" s="269">
        <f>IFERROR(IF(-SUM(G$20:G390)+G$15&lt;0.000001,0,IF($C391&gt;='H-32A-WP06 - Debt Service'!E$24,'H-32A-WP06 - Debt Service'!E$27/12,0)),"-")</f>
        <v>0</v>
      </c>
      <c r="H391" s="269">
        <f>IFERROR(IF(-SUM(H$20:H390)+H$15&lt;0.000001,0,IF($C391&gt;='H-32A-WP06 - Debt Service'!F$24,'H-32A-WP06 - Debt Service'!F$27/12,0)),"-")</f>
        <v>0</v>
      </c>
      <c r="I391" s="269">
        <f>IFERROR(IF(-SUM(I$20:I390)+I$15&lt;0.000001,0,IF($C391&gt;='H-32A-WP06 - Debt Service'!G$24,'H-32A-WP06 - Debt Service'!#REF!/12,0)),"-")</f>
        <v>0</v>
      </c>
      <c r="J391" s="269">
        <f>IFERROR(IF(-SUM(J$20:J390)+J$15&lt;0.000001,0,IF($C391&gt;='H-32A-WP06 - Debt Service'!H$24,'H-32A-WP06 - Debt Service'!H$27/12,0)),"-")</f>
        <v>0</v>
      </c>
      <c r="K391" s="269">
        <f>IFERROR(IF(-SUM(K$20:K390)+K$15&lt;0.000001,0,IF($C391&gt;='H-32A-WP06 - Debt Service'!I$24,'H-32A-WP06 - Debt Service'!I$27/12,0)),"-")</f>
        <v>0</v>
      </c>
      <c r="L391" s="269">
        <f>IFERROR(IF(-SUM(L$20:L390)+L$15&lt;0.000001,0,IF($C391&gt;='H-32A-WP06 - Debt Service'!J$24,'H-32A-WP06 - Debt Service'!J$27/12,0)),"-")</f>
        <v>0</v>
      </c>
      <c r="M391" s="269">
        <f>IFERROR(IF(-SUM(M$20:M390)+M$15&lt;0.000001,0,IF($C391&gt;='H-32A-WP06 - Debt Service'!L$24,'H-32A-WP06 - Debt Service'!L$27/12,0)),"-")</f>
        <v>0</v>
      </c>
      <c r="N391" s="269">
        <v>0</v>
      </c>
      <c r="O391" s="269">
        <v>0</v>
      </c>
      <c r="P391" s="269">
        <v>0</v>
      </c>
      <c r="Q391" s="269">
        <f>IFERROR(IF(-SUM(Q$20:Q390)+Q$15&lt;0.000001,0,IF($C391&gt;='H-32A-WP06 - Debt Service'!#REF!,'H-32A-WP06 - Debt Service'!#REF!/12,0)),"-")</f>
        <v>0</v>
      </c>
      <c r="R391" s="269"/>
      <c r="S391" s="269"/>
      <c r="T391" s="269"/>
      <c r="U391" s="269"/>
      <c r="V391" s="269"/>
      <c r="X391" s="260">
        <f t="shared" si="25"/>
        <v>2053</v>
      </c>
      <c r="Y391" s="281">
        <f t="shared" si="27"/>
        <v>56219</v>
      </c>
      <c r="Z391" s="281"/>
      <c r="AA391" s="269">
        <f>IFERROR(IF(-SUM(AA$20:AA390)+AA$15&lt;0.000001,0,IF($C391&gt;='H-32A-WP06 - Debt Service'!X$24,'H-32A-WP06 - Debt Service'!X$27/12,0)),"-")</f>
        <v>0</v>
      </c>
      <c r="AB391" s="269">
        <f>IFERROR(IF(-SUM(AB$20:AB390)+AB$15&lt;0.000001,0,IF($C391&gt;='H-32A-WP06 - Debt Service'!Y$24,'H-32A-WP06 - Debt Service'!Y$27/12,0)),"-")</f>
        <v>0</v>
      </c>
      <c r="AC391" s="269">
        <f>IFERROR(IF(-SUM(AC$20:AC390)+AC$15&lt;0.000001,0,IF($C391&gt;='H-32A-WP06 - Debt Service'!Z$24,'H-32A-WP06 - Debt Service'!Z$27/12,0)),"-")</f>
        <v>0</v>
      </c>
      <c r="AD391" s="269">
        <f>IFERROR(IF(-SUM(AD$20:AD390)+AD$15&lt;0.000001,0,IF($C391&gt;='H-32A-WP06 - Debt Service'!AA$24,'H-32A-WP06 - Debt Service'!AA$27/12,0)),"-")</f>
        <v>0</v>
      </c>
      <c r="AE391" s="269">
        <f>IFERROR(IF(-SUM(AE$20:AE390)+AE$15&lt;0.000001,0,IF($C391&gt;='H-32A-WP06 - Debt Service'!AB$24,'H-32A-WP06 - Debt Service'!AB$27/12,0)),"-")</f>
        <v>0</v>
      </c>
      <c r="AF391" s="269">
        <f>IFERROR(IF(-SUM(AF$20:AF390)+AF$15&lt;0.000001,0,IF($C391&gt;='H-32A-WP06 - Debt Service'!AC$24,'H-32A-WP06 - Debt Service'!AC$27/12,0)),"-")</f>
        <v>0</v>
      </c>
      <c r="AG391" s="269">
        <f>IFERROR(IF(-SUM(AG$20:AG390)+AG$15&lt;0.000001,0,IF($C391&gt;='H-32A-WP06 - Debt Service'!AD$24,'H-32A-WP06 - Debt Service'!AD$27/12,0)),"-")</f>
        <v>0</v>
      </c>
      <c r="AH391" s="269">
        <f>IFERROR(IF(-SUM(AH$20:AH390)+AH$15&lt;0.000001,0,IF($C391&gt;='H-32A-WP06 - Debt Service'!AE$24,'H-32A-WP06 - Debt Service'!AE$27/12,0)),"-")</f>
        <v>0</v>
      </c>
      <c r="AI391" s="269">
        <f>IFERROR(IF(-SUM(AI$20:AI390)+AI$15&lt;0.000001,0,IF($C391&gt;='H-32A-WP06 - Debt Service'!AF$24,'H-32A-WP06 - Debt Service'!AF$27/12,0)),"-")</f>
        <v>0</v>
      </c>
      <c r="AJ391" s="269">
        <f>IFERROR(IF(-SUM(AJ$20:AJ390)+AJ$15&lt;0.000001,0,IF($C391&gt;='H-32A-WP06 - Debt Service'!AG$24,'H-32A-WP06 - Debt Service'!AG$27/12,0)),"-")</f>
        <v>0</v>
      </c>
    </row>
    <row r="392" spans="2:36" hidden="1">
      <c r="B392" s="260">
        <f t="shared" si="24"/>
        <v>2054</v>
      </c>
      <c r="C392" s="281">
        <f t="shared" si="26"/>
        <v>56250</v>
      </c>
      <c r="D392" s="281"/>
      <c r="E392" s="269">
        <f>IFERROR(IF(-SUM(E$20:E391)+E$15&lt;0.000001,0,IF($C392&gt;='H-32A-WP06 - Debt Service'!C$24,'H-32A-WP06 - Debt Service'!C$27/12,0)),"-")</f>
        <v>0</v>
      </c>
      <c r="F392" s="269">
        <f>IFERROR(IF(-SUM(F$20:F391)+F$15&lt;0.000001,0,IF($C392&gt;='H-32A-WP06 - Debt Service'!D$24,'H-32A-WP06 - Debt Service'!D$27/12,0)),"-")</f>
        <v>0</v>
      </c>
      <c r="G392" s="269">
        <f>IFERROR(IF(-SUM(G$20:G391)+G$15&lt;0.000001,0,IF($C392&gt;='H-32A-WP06 - Debt Service'!E$24,'H-32A-WP06 - Debt Service'!E$27/12,0)),"-")</f>
        <v>0</v>
      </c>
      <c r="H392" s="269">
        <f>IFERROR(IF(-SUM(H$20:H391)+H$15&lt;0.000001,0,IF($C392&gt;='H-32A-WP06 - Debt Service'!F$24,'H-32A-WP06 - Debt Service'!F$27/12,0)),"-")</f>
        <v>0</v>
      </c>
      <c r="I392" s="269">
        <f>IFERROR(IF(-SUM(I$20:I391)+I$15&lt;0.000001,0,IF($C392&gt;='H-32A-WP06 - Debt Service'!G$24,'H-32A-WP06 - Debt Service'!#REF!/12,0)),"-")</f>
        <v>0</v>
      </c>
      <c r="J392" s="269">
        <f>IFERROR(IF(-SUM(J$20:J391)+J$15&lt;0.000001,0,IF($C392&gt;='H-32A-WP06 - Debt Service'!H$24,'H-32A-WP06 - Debt Service'!H$27/12,0)),"-")</f>
        <v>0</v>
      </c>
      <c r="K392" s="269">
        <f>IFERROR(IF(-SUM(K$20:K391)+K$15&lt;0.000001,0,IF($C392&gt;='H-32A-WP06 - Debt Service'!I$24,'H-32A-WP06 - Debt Service'!I$27/12,0)),"-")</f>
        <v>0</v>
      </c>
      <c r="L392" s="269">
        <f>IFERROR(IF(-SUM(L$20:L391)+L$15&lt;0.000001,0,IF($C392&gt;='H-32A-WP06 - Debt Service'!J$24,'H-32A-WP06 - Debt Service'!J$27/12,0)),"-")</f>
        <v>0</v>
      </c>
      <c r="M392" s="269">
        <f>IFERROR(IF(-SUM(M$20:M391)+M$15&lt;0.000001,0,IF($C392&gt;='H-32A-WP06 - Debt Service'!L$24,'H-32A-WP06 - Debt Service'!L$27/12,0)),"-")</f>
        <v>0</v>
      </c>
      <c r="N392" s="269">
        <v>0</v>
      </c>
      <c r="O392" s="269">
        <v>0</v>
      </c>
      <c r="P392" s="269">
        <v>0</v>
      </c>
      <c r="Q392" s="269">
        <f>IFERROR(IF(-SUM(Q$20:Q391)+Q$15&lt;0.000001,0,IF($C392&gt;='H-32A-WP06 - Debt Service'!#REF!,'H-32A-WP06 - Debt Service'!#REF!/12,0)),"-")</f>
        <v>0</v>
      </c>
      <c r="R392" s="269"/>
      <c r="S392" s="269"/>
      <c r="T392" s="269"/>
      <c r="U392" s="269"/>
      <c r="V392" s="269"/>
      <c r="X392" s="260">
        <f t="shared" si="25"/>
        <v>2054</v>
      </c>
      <c r="Y392" s="281">
        <f t="shared" si="27"/>
        <v>56250</v>
      </c>
      <c r="Z392" s="281"/>
      <c r="AA392" s="269">
        <f>IFERROR(IF(-SUM(AA$20:AA391)+AA$15&lt;0.000001,0,IF($C392&gt;='H-32A-WP06 - Debt Service'!X$24,'H-32A-WP06 - Debt Service'!X$27/12,0)),"-")</f>
        <v>0</v>
      </c>
      <c r="AB392" s="269">
        <f>IFERROR(IF(-SUM(AB$20:AB391)+AB$15&lt;0.000001,0,IF($C392&gt;='H-32A-WP06 - Debt Service'!Y$24,'H-32A-WP06 - Debt Service'!Y$27/12,0)),"-")</f>
        <v>0</v>
      </c>
      <c r="AC392" s="269">
        <f>IFERROR(IF(-SUM(AC$20:AC391)+AC$15&lt;0.000001,0,IF($C392&gt;='H-32A-WP06 - Debt Service'!Z$24,'H-32A-WP06 - Debt Service'!Z$27/12,0)),"-")</f>
        <v>0</v>
      </c>
      <c r="AD392" s="269">
        <f>IFERROR(IF(-SUM(AD$20:AD391)+AD$15&lt;0.000001,0,IF($C392&gt;='H-32A-WP06 - Debt Service'!AA$24,'H-32A-WP06 - Debt Service'!AA$27/12,0)),"-")</f>
        <v>0</v>
      </c>
      <c r="AE392" s="269">
        <f>IFERROR(IF(-SUM(AE$20:AE391)+AE$15&lt;0.000001,0,IF($C392&gt;='H-32A-WP06 - Debt Service'!AB$24,'H-32A-WP06 - Debt Service'!AB$27/12,0)),"-")</f>
        <v>0</v>
      </c>
      <c r="AF392" s="269">
        <f>IFERROR(IF(-SUM(AF$20:AF391)+AF$15&lt;0.000001,0,IF($C392&gt;='H-32A-WP06 - Debt Service'!AC$24,'H-32A-WP06 - Debt Service'!AC$27/12,0)),"-")</f>
        <v>0</v>
      </c>
      <c r="AG392" s="269">
        <f>IFERROR(IF(-SUM(AG$20:AG391)+AG$15&lt;0.000001,0,IF($C392&gt;='H-32A-WP06 - Debt Service'!AD$24,'H-32A-WP06 - Debt Service'!AD$27/12,0)),"-")</f>
        <v>0</v>
      </c>
      <c r="AH392" s="269">
        <f>IFERROR(IF(-SUM(AH$20:AH391)+AH$15&lt;0.000001,0,IF($C392&gt;='H-32A-WP06 - Debt Service'!AE$24,'H-32A-WP06 - Debt Service'!AE$27/12,0)),"-")</f>
        <v>0</v>
      </c>
      <c r="AI392" s="269">
        <f>IFERROR(IF(-SUM(AI$20:AI391)+AI$15&lt;0.000001,0,IF($C392&gt;='H-32A-WP06 - Debt Service'!AF$24,'H-32A-WP06 - Debt Service'!AF$27/12,0)),"-")</f>
        <v>0</v>
      </c>
      <c r="AJ392" s="269">
        <f>IFERROR(IF(-SUM(AJ$20:AJ391)+AJ$15&lt;0.000001,0,IF($C392&gt;='H-32A-WP06 - Debt Service'!AG$24,'H-32A-WP06 - Debt Service'!AG$27/12,0)),"-")</f>
        <v>0</v>
      </c>
    </row>
    <row r="393" spans="2:36" hidden="1">
      <c r="B393" s="260">
        <f t="shared" si="24"/>
        <v>2054</v>
      </c>
      <c r="C393" s="281">
        <f t="shared" si="26"/>
        <v>56281</v>
      </c>
      <c r="D393" s="281"/>
      <c r="E393" s="269">
        <f>IFERROR(IF(-SUM(E$20:E392)+E$15&lt;0.000001,0,IF($C393&gt;='H-32A-WP06 - Debt Service'!C$24,'H-32A-WP06 - Debt Service'!C$27/12,0)),"-")</f>
        <v>0</v>
      </c>
      <c r="F393" s="269">
        <f>IFERROR(IF(-SUM(F$20:F392)+F$15&lt;0.000001,0,IF($C393&gt;='H-32A-WP06 - Debt Service'!D$24,'H-32A-WP06 - Debt Service'!D$27/12,0)),"-")</f>
        <v>0</v>
      </c>
      <c r="G393" s="269">
        <f>IFERROR(IF(-SUM(G$20:G392)+G$15&lt;0.000001,0,IF($C393&gt;='H-32A-WP06 - Debt Service'!E$24,'H-32A-WP06 - Debt Service'!E$27/12,0)),"-")</f>
        <v>0</v>
      </c>
      <c r="H393" s="269">
        <f>IFERROR(IF(-SUM(H$20:H392)+H$15&lt;0.000001,0,IF($C393&gt;='H-32A-WP06 - Debt Service'!F$24,'H-32A-WP06 - Debt Service'!F$27/12,0)),"-")</f>
        <v>0</v>
      </c>
      <c r="I393" s="269">
        <f>IFERROR(IF(-SUM(I$20:I392)+I$15&lt;0.000001,0,IF($C393&gt;='H-32A-WP06 - Debt Service'!G$24,'H-32A-WP06 - Debt Service'!#REF!/12,0)),"-")</f>
        <v>0</v>
      </c>
      <c r="J393" s="269">
        <f>IFERROR(IF(-SUM(J$20:J392)+J$15&lt;0.000001,0,IF($C393&gt;='H-32A-WP06 - Debt Service'!H$24,'H-32A-WP06 - Debt Service'!H$27/12,0)),"-")</f>
        <v>0</v>
      </c>
      <c r="K393" s="269">
        <f>IFERROR(IF(-SUM(K$20:K392)+K$15&lt;0.000001,0,IF($C393&gt;='H-32A-WP06 - Debt Service'!I$24,'H-32A-WP06 - Debt Service'!I$27/12,0)),"-")</f>
        <v>0</v>
      </c>
      <c r="L393" s="269">
        <f>IFERROR(IF(-SUM(L$20:L392)+L$15&lt;0.000001,0,IF($C393&gt;='H-32A-WP06 - Debt Service'!J$24,'H-32A-WP06 - Debt Service'!J$27/12,0)),"-")</f>
        <v>0</v>
      </c>
      <c r="M393" s="269">
        <f>IFERROR(IF(-SUM(M$20:M392)+M$15&lt;0.000001,0,IF($C393&gt;='H-32A-WP06 - Debt Service'!L$24,'H-32A-WP06 - Debt Service'!L$27/12,0)),"-")</f>
        <v>0</v>
      </c>
      <c r="N393" s="269">
        <v>0</v>
      </c>
      <c r="O393" s="269">
        <v>0</v>
      </c>
      <c r="P393" s="269">
        <v>0</v>
      </c>
      <c r="Q393" s="269">
        <f>IFERROR(IF(-SUM(Q$20:Q392)+Q$15&lt;0.000001,0,IF($C393&gt;='H-32A-WP06 - Debt Service'!#REF!,'H-32A-WP06 - Debt Service'!#REF!/12,0)),"-")</f>
        <v>0</v>
      </c>
      <c r="R393" s="269"/>
      <c r="S393" s="269"/>
      <c r="T393" s="269"/>
      <c r="U393" s="269"/>
      <c r="V393" s="269"/>
      <c r="X393" s="260">
        <f t="shared" si="25"/>
        <v>2054</v>
      </c>
      <c r="Y393" s="281">
        <f t="shared" si="27"/>
        <v>56281</v>
      </c>
      <c r="Z393" s="281"/>
      <c r="AA393" s="269">
        <f>IFERROR(IF(-SUM(AA$20:AA392)+AA$15&lt;0.000001,0,IF($C393&gt;='H-32A-WP06 - Debt Service'!X$24,'H-32A-WP06 - Debt Service'!X$27/12,0)),"-")</f>
        <v>0</v>
      </c>
      <c r="AB393" s="269">
        <f>IFERROR(IF(-SUM(AB$20:AB392)+AB$15&lt;0.000001,0,IF($C393&gt;='H-32A-WP06 - Debt Service'!Y$24,'H-32A-WP06 - Debt Service'!Y$27/12,0)),"-")</f>
        <v>0</v>
      </c>
      <c r="AC393" s="269">
        <f>IFERROR(IF(-SUM(AC$20:AC392)+AC$15&lt;0.000001,0,IF($C393&gt;='H-32A-WP06 - Debt Service'!Z$24,'H-32A-WP06 - Debt Service'!Z$27/12,0)),"-")</f>
        <v>0</v>
      </c>
      <c r="AD393" s="269">
        <f>IFERROR(IF(-SUM(AD$20:AD392)+AD$15&lt;0.000001,0,IF($C393&gt;='H-32A-WP06 - Debt Service'!AA$24,'H-32A-WP06 - Debt Service'!AA$27/12,0)),"-")</f>
        <v>0</v>
      </c>
      <c r="AE393" s="269">
        <f>IFERROR(IF(-SUM(AE$20:AE392)+AE$15&lt;0.000001,0,IF($C393&gt;='H-32A-WP06 - Debt Service'!AB$24,'H-32A-WP06 - Debt Service'!AB$27/12,0)),"-")</f>
        <v>0</v>
      </c>
      <c r="AF393" s="269">
        <f>IFERROR(IF(-SUM(AF$20:AF392)+AF$15&lt;0.000001,0,IF($C393&gt;='H-32A-WP06 - Debt Service'!AC$24,'H-32A-WP06 - Debt Service'!AC$27/12,0)),"-")</f>
        <v>0</v>
      </c>
      <c r="AG393" s="269">
        <f>IFERROR(IF(-SUM(AG$20:AG392)+AG$15&lt;0.000001,0,IF($C393&gt;='H-32A-WP06 - Debt Service'!AD$24,'H-32A-WP06 - Debt Service'!AD$27/12,0)),"-")</f>
        <v>0</v>
      </c>
      <c r="AH393" s="269">
        <f>IFERROR(IF(-SUM(AH$20:AH392)+AH$15&lt;0.000001,0,IF($C393&gt;='H-32A-WP06 - Debt Service'!AE$24,'H-32A-WP06 - Debt Service'!AE$27/12,0)),"-")</f>
        <v>0</v>
      </c>
      <c r="AI393" s="269">
        <f>IFERROR(IF(-SUM(AI$20:AI392)+AI$15&lt;0.000001,0,IF($C393&gt;='H-32A-WP06 - Debt Service'!AF$24,'H-32A-WP06 - Debt Service'!AF$27/12,0)),"-")</f>
        <v>0</v>
      </c>
      <c r="AJ393" s="269">
        <f>IFERROR(IF(-SUM(AJ$20:AJ392)+AJ$15&lt;0.000001,0,IF($C393&gt;='H-32A-WP06 - Debt Service'!AG$24,'H-32A-WP06 - Debt Service'!AG$27/12,0)),"-")</f>
        <v>0</v>
      </c>
    </row>
    <row r="394" spans="2:36" hidden="1">
      <c r="B394" s="260">
        <f t="shared" si="24"/>
        <v>2054</v>
      </c>
      <c r="C394" s="281">
        <f t="shared" si="26"/>
        <v>56309</v>
      </c>
      <c r="D394" s="281"/>
      <c r="E394" s="269">
        <f>IFERROR(IF(-SUM(E$20:E393)+E$15&lt;0.000001,0,IF($C394&gt;='H-32A-WP06 - Debt Service'!C$24,'H-32A-WP06 - Debt Service'!C$27/12,0)),"-")</f>
        <v>0</v>
      </c>
      <c r="F394" s="269">
        <f>IFERROR(IF(-SUM(F$20:F393)+F$15&lt;0.000001,0,IF($C394&gt;='H-32A-WP06 - Debt Service'!D$24,'H-32A-WP06 - Debt Service'!D$27/12,0)),"-")</f>
        <v>0</v>
      </c>
      <c r="G394" s="269">
        <f>IFERROR(IF(-SUM(G$20:G393)+G$15&lt;0.000001,0,IF($C394&gt;='H-32A-WP06 - Debt Service'!E$24,'H-32A-WP06 - Debt Service'!E$27/12,0)),"-")</f>
        <v>0</v>
      </c>
      <c r="H394" s="269">
        <f>IFERROR(IF(-SUM(H$20:H393)+H$15&lt;0.000001,0,IF($C394&gt;='H-32A-WP06 - Debt Service'!F$24,'H-32A-WP06 - Debt Service'!F$27/12,0)),"-")</f>
        <v>0</v>
      </c>
      <c r="I394" s="269">
        <f>IFERROR(IF(-SUM(I$20:I393)+I$15&lt;0.000001,0,IF($C394&gt;='H-32A-WP06 - Debt Service'!G$24,'H-32A-WP06 - Debt Service'!#REF!/12,0)),"-")</f>
        <v>0</v>
      </c>
      <c r="J394" s="269">
        <f>IFERROR(IF(-SUM(J$20:J393)+J$15&lt;0.000001,0,IF($C394&gt;='H-32A-WP06 - Debt Service'!H$24,'H-32A-WP06 - Debt Service'!H$27/12,0)),"-")</f>
        <v>0</v>
      </c>
      <c r="K394" s="269">
        <f>IFERROR(IF(-SUM(K$20:K393)+K$15&lt;0.000001,0,IF($C394&gt;='H-32A-WP06 - Debt Service'!I$24,'H-32A-WP06 - Debt Service'!I$27/12,0)),"-")</f>
        <v>0</v>
      </c>
      <c r="L394" s="269">
        <f>IFERROR(IF(-SUM(L$20:L393)+L$15&lt;0.000001,0,IF($C394&gt;='H-32A-WP06 - Debt Service'!J$24,'H-32A-WP06 - Debt Service'!J$27/12,0)),"-")</f>
        <v>0</v>
      </c>
      <c r="M394" s="269">
        <f>IFERROR(IF(-SUM(M$20:M393)+M$15&lt;0.000001,0,IF($C394&gt;='H-32A-WP06 - Debt Service'!L$24,'H-32A-WP06 - Debt Service'!L$27/12,0)),"-")</f>
        <v>0</v>
      </c>
      <c r="N394" s="269">
        <v>0</v>
      </c>
      <c r="O394" s="269">
        <v>0</v>
      </c>
      <c r="P394" s="269">
        <v>0</v>
      </c>
      <c r="Q394" s="269">
        <f>IFERROR(IF(-SUM(Q$20:Q393)+Q$15&lt;0.000001,0,IF($C394&gt;='H-32A-WP06 - Debt Service'!#REF!,'H-32A-WP06 - Debt Service'!#REF!/12,0)),"-")</f>
        <v>0</v>
      </c>
      <c r="R394" s="269"/>
      <c r="S394" s="269"/>
      <c r="T394" s="269"/>
      <c r="U394" s="269"/>
      <c r="V394" s="269"/>
      <c r="X394" s="260">
        <f t="shared" si="25"/>
        <v>2054</v>
      </c>
      <c r="Y394" s="281">
        <f t="shared" si="27"/>
        <v>56309</v>
      </c>
      <c r="Z394" s="281"/>
      <c r="AA394" s="269">
        <f>IFERROR(IF(-SUM(AA$20:AA393)+AA$15&lt;0.000001,0,IF($C394&gt;='H-32A-WP06 - Debt Service'!X$24,'H-32A-WP06 - Debt Service'!X$27/12,0)),"-")</f>
        <v>0</v>
      </c>
      <c r="AB394" s="269">
        <f>IFERROR(IF(-SUM(AB$20:AB393)+AB$15&lt;0.000001,0,IF($C394&gt;='H-32A-WP06 - Debt Service'!Y$24,'H-32A-WP06 - Debt Service'!Y$27/12,0)),"-")</f>
        <v>0</v>
      </c>
      <c r="AC394" s="269">
        <f>IFERROR(IF(-SUM(AC$20:AC393)+AC$15&lt;0.000001,0,IF($C394&gt;='H-32A-WP06 - Debt Service'!Z$24,'H-32A-WP06 - Debt Service'!Z$27/12,0)),"-")</f>
        <v>0</v>
      </c>
      <c r="AD394" s="269">
        <f>IFERROR(IF(-SUM(AD$20:AD393)+AD$15&lt;0.000001,0,IF($C394&gt;='H-32A-WP06 - Debt Service'!AA$24,'H-32A-WP06 - Debt Service'!AA$27/12,0)),"-")</f>
        <v>0</v>
      </c>
      <c r="AE394" s="269">
        <f>IFERROR(IF(-SUM(AE$20:AE393)+AE$15&lt;0.000001,0,IF($C394&gt;='H-32A-WP06 - Debt Service'!AB$24,'H-32A-WP06 - Debt Service'!AB$27/12,0)),"-")</f>
        <v>0</v>
      </c>
      <c r="AF394" s="269">
        <f>IFERROR(IF(-SUM(AF$20:AF393)+AF$15&lt;0.000001,0,IF($C394&gt;='H-32A-WP06 - Debt Service'!AC$24,'H-32A-WP06 - Debt Service'!AC$27/12,0)),"-")</f>
        <v>0</v>
      </c>
      <c r="AG394" s="269">
        <f>IFERROR(IF(-SUM(AG$20:AG393)+AG$15&lt;0.000001,0,IF($C394&gt;='H-32A-WP06 - Debt Service'!AD$24,'H-32A-WP06 - Debt Service'!AD$27/12,0)),"-")</f>
        <v>0</v>
      </c>
      <c r="AH394" s="269">
        <f>IFERROR(IF(-SUM(AH$20:AH393)+AH$15&lt;0.000001,0,IF($C394&gt;='H-32A-WP06 - Debt Service'!AE$24,'H-32A-WP06 - Debt Service'!AE$27/12,0)),"-")</f>
        <v>0</v>
      </c>
      <c r="AI394" s="269">
        <f>IFERROR(IF(-SUM(AI$20:AI393)+AI$15&lt;0.000001,0,IF($C394&gt;='H-32A-WP06 - Debt Service'!AF$24,'H-32A-WP06 - Debt Service'!AF$27/12,0)),"-")</f>
        <v>0</v>
      </c>
      <c r="AJ394" s="269">
        <f>IFERROR(IF(-SUM(AJ$20:AJ393)+AJ$15&lt;0.000001,0,IF($C394&gt;='H-32A-WP06 - Debt Service'!AG$24,'H-32A-WP06 - Debt Service'!AG$27/12,0)),"-")</f>
        <v>0</v>
      </c>
    </row>
    <row r="395" spans="2:36" hidden="1">
      <c r="B395" s="260">
        <f t="shared" si="24"/>
        <v>2054</v>
      </c>
      <c r="C395" s="281">
        <f t="shared" si="26"/>
        <v>56340</v>
      </c>
      <c r="D395" s="281"/>
      <c r="E395" s="269">
        <f>IFERROR(IF(-SUM(E$20:E394)+E$15&lt;0.000001,0,IF($C395&gt;='H-32A-WP06 - Debt Service'!C$24,'H-32A-WP06 - Debt Service'!C$27/12,0)),"-")</f>
        <v>0</v>
      </c>
      <c r="F395" s="269">
        <f>IFERROR(IF(-SUM(F$20:F394)+F$15&lt;0.000001,0,IF($C395&gt;='H-32A-WP06 - Debt Service'!D$24,'H-32A-WP06 - Debt Service'!D$27/12,0)),"-")</f>
        <v>0</v>
      </c>
      <c r="G395" s="269">
        <f>IFERROR(IF(-SUM(G$20:G394)+G$15&lt;0.000001,0,IF($C395&gt;='H-32A-WP06 - Debt Service'!E$24,'H-32A-WP06 - Debt Service'!E$27/12,0)),"-")</f>
        <v>0</v>
      </c>
      <c r="H395" s="269">
        <f>IFERROR(IF(-SUM(H$20:H394)+H$15&lt;0.000001,0,IF($C395&gt;='H-32A-WP06 - Debt Service'!F$24,'H-32A-WP06 - Debt Service'!F$27/12,0)),"-")</f>
        <v>0</v>
      </c>
      <c r="I395" s="269">
        <f>IFERROR(IF(-SUM(I$20:I394)+I$15&lt;0.000001,0,IF($C395&gt;='H-32A-WP06 - Debt Service'!G$24,'H-32A-WP06 - Debt Service'!#REF!/12,0)),"-")</f>
        <v>0</v>
      </c>
      <c r="J395" s="269">
        <f>IFERROR(IF(-SUM(J$20:J394)+J$15&lt;0.000001,0,IF($C395&gt;='H-32A-WP06 - Debt Service'!H$24,'H-32A-WP06 - Debt Service'!H$27/12,0)),"-")</f>
        <v>0</v>
      </c>
      <c r="K395" s="269">
        <f>IFERROR(IF(-SUM(K$20:K394)+K$15&lt;0.000001,0,IF($C395&gt;='H-32A-WP06 - Debt Service'!I$24,'H-32A-WP06 - Debt Service'!I$27/12,0)),"-")</f>
        <v>0</v>
      </c>
      <c r="L395" s="269">
        <f>IFERROR(IF(-SUM(L$20:L394)+L$15&lt;0.000001,0,IF($C395&gt;='H-32A-WP06 - Debt Service'!J$24,'H-32A-WP06 - Debt Service'!J$27/12,0)),"-")</f>
        <v>0</v>
      </c>
      <c r="M395" s="269">
        <f>IFERROR(IF(-SUM(M$20:M394)+M$15&lt;0.000001,0,IF($C395&gt;='H-32A-WP06 - Debt Service'!L$24,'H-32A-WP06 - Debt Service'!L$27/12,0)),"-")</f>
        <v>0</v>
      </c>
      <c r="N395" s="269">
        <v>0</v>
      </c>
      <c r="O395" s="269">
        <v>0</v>
      </c>
      <c r="P395" s="269">
        <v>0</v>
      </c>
      <c r="Q395" s="269">
        <f>IFERROR(IF(-SUM(Q$20:Q394)+Q$15&lt;0.000001,0,IF($C395&gt;='H-32A-WP06 - Debt Service'!#REF!,'H-32A-WP06 - Debt Service'!#REF!/12,0)),"-")</f>
        <v>0</v>
      </c>
      <c r="R395" s="269"/>
      <c r="S395" s="269"/>
      <c r="T395" s="269"/>
      <c r="U395" s="269"/>
      <c r="V395" s="269"/>
      <c r="X395" s="260">
        <f t="shared" si="25"/>
        <v>2054</v>
      </c>
      <c r="Y395" s="281">
        <f t="shared" si="27"/>
        <v>56340</v>
      </c>
      <c r="Z395" s="281"/>
      <c r="AA395" s="269">
        <f>IFERROR(IF(-SUM(AA$20:AA394)+AA$15&lt;0.000001,0,IF($C395&gt;='H-32A-WP06 - Debt Service'!X$24,'H-32A-WP06 - Debt Service'!X$27/12,0)),"-")</f>
        <v>0</v>
      </c>
      <c r="AB395" s="269">
        <f>IFERROR(IF(-SUM(AB$20:AB394)+AB$15&lt;0.000001,0,IF($C395&gt;='H-32A-WP06 - Debt Service'!Y$24,'H-32A-WP06 - Debt Service'!Y$27/12,0)),"-")</f>
        <v>0</v>
      </c>
      <c r="AC395" s="269">
        <f>IFERROR(IF(-SUM(AC$20:AC394)+AC$15&lt;0.000001,0,IF($C395&gt;='H-32A-WP06 - Debt Service'!Z$24,'H-32A-WP06 - Debt Service'!Z$27/12,0)),"-")</f>
        <v>0</v>
      </c>
      <c r="AD395" s="269">
        <f>IFERROR(IF(-SUM(AD$20:AD394)+AD$15&lt;0.000001,0,IF($C395&gt;='H-32A-WP06 - Debt Service'!AA$24,'H-32A-WP06 - Debt Service'!AA$27/12,0)),"-")</f>
        <v>0</v>
      </c>
      <c r="AE395" s="269">
        <f>IFERROR(IF(-SUM(AE$20:AE394)+AE$15&lt;0.000001,0,IF($C395&gt;='H-32A-WP06 - Debt Service'!AB$24,'H-32A-WP06 - Debt Service'!AB$27/12,0)),"-")</f>
        <v>0</v>
      </c>
      <c r="AF395" s="269">
        <f>IFERROR(IF(-SUM(AF$20:AF394)+AF$15&lt;0.000001,0,IF($C395&gt;='H-32A-WP06 - Debt Service'!AC$24,'H-32A-WP06 - Debt Service'!AC$27/12,0)),"-")</f>
        <v>0</v>
      </c>
      <c r="AG395" s="269">
        <f>IFERROR(IF(-SUM(AG$20:AG394)+AG$15&lt;0.000001,0,IF($C395&gt;='H-32A-WP06 - Debt Service'!AD$24,'H-32A-WP06 - Debt Service'!AD$27/12,0)),"-")</f>
        <v>0</v>
      </c>
      <c r="AH395" s="269">
        <f>IFERROR(IF(-SUM(AH$20:AH394)+AH$15&lt;0.000001,0,IF($C395&gt;='H-32A-WP06 - Debt Service'!AE$24,'H-32A-WP06 - Debt Service'!AE$27/12,0)),"-")</f>
        <v>0</v>
      </c>
      <c r="AI395" s="269">
        <f>IFERROR(IF(-SUM(AI$20:AI394)+AI$15&lt;0.000001,0,IF($C395&gt;='H-32A-WP06 - Debt Service'!AF$24,'H-32A-WP06 - Debt Service'!AF$27/12,0)),"-")</f>
        <v>0</v>
      </c>
      <c r="AJ395" s="269">
        <f>IFERROR(IF(-SUM(AJ$20:AJ394)+AJ$15&lt;0.000001,0,IF($C395&gt;='H-32A-WP06 - Debt Service'!AG$24,'H-32A-WP06 - Debt Service'!AG$27/12,0)),"-")</f>
        <v>0</v>
      </c>
    </row>
    <row r="396" spans="2:36" hidden="1">
      <c r="B396" s="260">
        <f t="shared" si="24"/>
        <v>2054</v>
      </c>
      <c r="C396" s="281">
        <f t="shared" si="26"/>
        <v>56370</v>
      </c>
      <c r="D396" s="281"/>
      <c r="E396" s="269">
        <f>IFERROR(IF(-SUM(E$20:E395)+E$15&lt;0.000001,0,IF($C396&gt;='H-32A-WP06 - Debt Service'!C$24,'H-32A-WP06 - Debt Service'!C$27/12,0)),"-")</f>
        <v>0</v>
      </c>
      <c r="F396" s="269">
        <f>IFERROR(IF(-SUM(F$20:F395)+F$15&lt;0.000001,0,IF($C396&gt;='H-32A-WP06 - Debt Service'!D$24,'H-32A-WP06 - Debt Service'!D$27/12,0)),"-")</f>
        <v>0</v>
      </c>
      <c r="G396" s="269">
        <f>IFERROR(IF(-SUM(G$20:G395)+G$15&lt;0.000001,0,IF($C396&gt;='H-32A-WP06 - Debt Service'!E$24,'H-32A-WP06 - Debt Service'!E$27/12,0)),"-")</f>
        <v>0</v>
      </c>
      <c r="H396" s="269">
        <f>IFERROR(IF(-SUM(H$20:H395)+H$15&lt;0.000001,0,IF($C396&gt;='H-32A-WP06 - Debt Service'!F$24,'H-32A-WP06 - Debt Service'!F$27/12,0)),"-")</f>
        <v>0</v>
      </c>
      <c r="I396" s="269">
        <f>IFERROR(IF(-SUM(I$20:I395)+I$15&lt;0.000001,0,IF($C396&gt;='H-32A-WP06 - Debt Service'!G$24,'H-32A-WP06 - Debt Service'!#REF!/12,0)),"-")</f>
        <v>0</v>
      </c>
      <c r="J396" s="269">
        <f>IFERROR(IF(-SUM(J$20:J395)+J$15&lt;0.000001,0,IF($C396&gt;='H-32A-WP06 - Debt Service'!H$24,'H-32A-WP06 - Debt Service'!H$27/12,0)),"-")</f>
        <v>0</v>
      </c>
      <c r="K396" s="269">
        <f>IFERROR(IF(-SUM(K$20:K395)+K$15&lt;0.000001,0,IF($C396&gt;='H-32A-WP06 - Debt Service'!I$24,'H-32A-WP06 - Debt Service'!I$27/12,0)),"-")</f>
        <v>0</v>
      </c>
      <c r="L396" s="269">
        <f>IFERROR(IF(-SUM(L$20:L395)+L$15&lt;0.000001,0,IF($C396&gt;='H-32A-WP06 - Debt Service'!J$24,'H-32A-WP06 - Debt Service'!J$27/12,0)),"-")</f>
        <v>0</v>
      </c>
      <c r="M396" s="269">
        <f>IFERROR(IF(-SUM(M$20:M395)+M$15&lt;0.000001,0,IF($C396&gt;='H-32A-WP06 - Debt Service'!L$24,'H-32A-WP06 - Debt Service'!L$27/12,0)),"-")</f>
        <v>0</v>
      </c>
      <c r="N396" s="269">
        <v>0</v>
      </c>
      <c r="O396" s="269">
        <v>0</v>
      </c>
      <c r="P396" s="269">
        <v>0</v>
      </c>
      <c r="Q396" s="269">
        <f>IFERROR(IF(-SUM(Q$20:Q395)+Q$15&lt;0.000001,0,IF($C396&gt;='H-32A-WP06 - Debt Service'!#REF!,'H-32A-WP06 - Debt Service'!#REF!/12,0)),"-")</f>
        <v>0</v>
      </c>
      <c r="R396" s="269"/>
      <c r="S396" s="269"/>
      <c r="T396" s="269"/>
      <c r="U396" s="269"/>
      <c r="V396" s="269"/>
      <c r="X396" s="260">
        <f t="shared" si="25"/>
        <v>2054</v>
      </c>
      <c r="Y396" s="281">
        <f t="shared" si="27"/>
        <v>56370</v>
      </c>
      <c r="Z396" s="281"/>
      <c r="AA396" s="269">
        <f>IFERROR(IF(-SUM(AA$20:AA395)+AA$15&lt;0.000001,0,IF($C396&gt;='H-32A-WP06 - Debt Service'!X$24,'H-32A-WP06 - Debt Service'!X$27/12,0)),"-")</f>
        <v>0</v>
      </c>
      <c r="AB396" s="269">
        <f>IFERROR(IF(-SUM(AB$20:AB395)+AB$15&lt;0.000001,0,IF($C396&gt;='H-32A-WP06 - Debt Service'!Y$24,'H-32A-WP06 - Debt Service'!Y$27/12,0)),"-")</f>
        <v>0</v>
      </c>
      <c r="AC396" s="269">
        <f>IFERROR(IF(-SUM(AC$20:AC395)+AC$15&lt;0.000001,0,IF($C396&gt;='H-32A-WP06 - Debt Service'!Z$24,'H-32A-WP06 - Debt Service'!Z$27/12,0)),"-")</f>
        <v>0</v>
      </c>
      <c r="AD396" s="269">
        <f>IFERROR(IF(-SUM(AD$20:AD395)+AD$15&lt;0.000001,0,IF($C396&gt;='H-32A-WP06 - Debt Service'!AA$24,'H-32A-WP06 - Debt Service'!AA$27/12,0)),"-")</f>
        <v>0</v>
      </c>
      <c r="AE396" s="269">
        <f>IFERROR(IF(-SUM(AE$20:AE395)+AE$15&lt;0.000001,0,IF($C396&gt;='H-32A-WP06 - Debt Service'!AB$24,'H-32A-WP06 - Debt Service'!AB$27/12,0)),"-")</f>
        <v>0</v>
      </c>
      <c r="AF396" s="269">
        <f>IFERROR(IF(-SUM(AF$20:AF395)+AF$15&lt;0.000001,0,IF($C396&gt;='H-32A-WP06 - Debt Service'!AC$24,'H-32A-WP06 - Debt Service'!AC$27/12,0)),"-")</f>
        <v>0</v>
      </c>
      <c r="AG396" s="269">
        <f>IFERROR(IF(-SUM(AG$20:AG395)+AG$15&lt;0.000001,0,IF($C396&gt;='H-32A-WP06 - Debt Service'!AD$24,'H-32A-WP06 - Debt Service'!AD$27/12,0)),"-")</f>
        <v>0</v>
      </c>
      <c r="AH396" s="269">
        <f>IFERROR(IF(-SUM(AH$20:AH395)+AH$15&lt;0.000001,0,IF($C396&gt;='H-32A-WP06 - Debt Service'!AE$24,'H-32A-WP06 - Debt Service'!AE$27/12,0)),"-")</f>
        <v>0</v>
      </c>
      <c r="AI396" s="269">
        <f>IFERROR(IF(-SUM(AI$20:AI395)+AI$15&lt;0.000001,0,IF($C396&gt;='H-32A-WP06 - Debt Service'!AF$24,'H-32A-WP06 - Debt Service'!AF$27/12,0)),"-")</f>
        <v>0</v>
      </c>
      <c r="AJ396" s="269">
        <f>IFERROR(IF(-SUM(AJ$20:AJ395)+AJ$15&lt;0.000001,0,IF($C396&gt;='H-32A-WP06 - Debt Service'!AG$24,'H-32A-WP06 - Debt Service'!AG$27/12,0)),"-")</f>
        <v>0</v>
      </c>
    </row>
    <row r="397" spans="2:36" hidden="1">
      <c r="B397" s="260">
        <f t="shared" si="24"/>
        <v>2054</v>
      </c>
      <c r="C397" s="281">
        <f t="shared" si="26"/>
        <v>56401</v>
      </c>
      <c r="D397" s="281"/>
      <c r="E397" s="269">
        <f>IFERROR(IF(-SUM(E$20:E396)+E$15&lt;0.000001,0,IF($C397&gt;='H-32A-WP06 - Debt Service'!C$24,'H-32A-WP06 - Debt Service'!C$27/12,0)),"-")</f>
        <v>0</v>
      </c>
      <c r="F397" s="269">
        <f>IFERROR(IF(-SUM(F$20:F396)+F$15&lt;0.000001,0,IF($C397&gt;='H-32A-WP06 - Debt Service'!D$24,'H-32A-WP06 - Debt Service'!D$27/12,0)),"-")</f>
        <v>0</v>
      </c>
      <c r="G397" s="269">
        <f>IFERROR(IF(-SUM(G$20:G396)+G$15&lt;0.000001,0,IF($C397&gt;='H-32A-WP06 - Debt Service'!E$24,'H-32A-WP06 - Debt Service'!E$27/12,0)),"-")</f>
        <v>0</v>
      </c>
      <c r="H397" s="269">
        <f>IFERROR(IF(-SUM(H$20:H396)+H$15&lt;0.000001,0,IF($C397&gt;='H-32A-WP06 - Debt Service'!F$24,'H-32A-WP06 - Debt Service'!F$27/12,0)),"-")</f>
        <v>0</v>
      </c>
      <c r="I397" s="269">
        <f>IFERROR(IF(-SUM(I$20:I396)+I$15&lt;0.000001,0,IF($C397&gt;='H-32A-WP06 - Debt Service'!G$24,'H-32A-WP06 - Debt Service'!#REF!/12,0)),"-")</f>
        <v>0</v>
      </c>
      <c r="J397" s="269">
        <f>IFERROR(IF(-SUM(J$20:J396)+J$15&lt;0.000001,0,IF($C397&gt;='H-32A-WP06 - Debt Service'!H$24,'H-32A-WP06 - Debt Service'!H$27/12,0)),"-")</f>
        <v>0</v>
      </c>
      <c r="K397" s="269">
        <f>IFERROR(IF(-SUM(K$20:K396)+K$15&lt;0.000001,0,IF($C397&gt;='H-32A-WP06 - Debt Service'!I$24,'H-32A-WP06 - Debt Service'!I$27/12,0)),"-")</f>
        <v>0</v>
      </c>
      <c r="L397" s="269">
        <f>IFERROR(IF(-SUM(L$20:L396)+L$15&lt;0.000001,0,IF($C397&gt;='H-32A-WP06 - Debt Service'!J$24,'H-32A-WP06 - Debt Service'!J$27/12,0)),"-")</f>
        <v>0</v>
      </c>
      <c r="M397" s="269">
        <f>IFERROR(IF(-SUM(M$20:M396)+M$15&lt;0.000001,0,IF($C397&gt;='H-32A-WP06 - Debt Service'!L$24,'H-32A-WP06 - Debt Service'!L$27/12,0)),"-")</f>
        <v>0</v>
      </c>
      <c r="N397" s="269">
        <v>0</v>
      </c>
      <c r="O397" s="269">
        <v>0</v>
      </c>
      <c r="P397" s="269">
        <v>0</v>
      </c>
      <c r="Q397" s="269">
        <f>IFERROR(IF(-SUM(Q$20:Q396)+Q$15&lt;0.000001,0,IF($C397&gt;='H-32A-WP06 - Debt Service'!#REF!,'H-32A-WP06 - Debt Service'!#REF!/12,0)),"-")</f>
        <v>0</v>
      </c>
      <c r="R397" s="269"/>
      <c r="S397" s="269"/>
      <c r="T397" s="269"/>
      <c r="U397" s="269"/>
      <c r="V397" s="269"/>
      <c r="X397" s="260">
        <f t="shared" si="25"/>
        <v>2054</v>
      </c>
      <c r="Y397" s="281">
        <f t="shared" si="27"/>
        <v>56401</v>
      </c>
      <c r="Z397" s="281"/>
      <c r="AA397" s="269">
        <f>IFERROR(IF(-SUM(AA$20:AA396)+AA$15&lt;0.000001,0,IF($C397&gt;='H-32A-WP06 - Debt Service'!X$24,'H-32A-WP06 - Debt Service'!X$27/12,0)),"-")</f>
        <v>0</v>
      </c>
      <c r="AB397" s="269">
        <f>IFERROR(IF(-SUM(AB$20:AB396)+AB$15&lt;0.000001,0,IF($C397&gt;='H-32A-WP06 - Debt Service'!Y$24,'H-32A-WP06 - Debt Service'!Y$27/12,0)),"-")</f>
        <v>0</v>
      </c>
      <c r="AC397" s="269">
        <f>IFERROR(IF(-SUM(AC$20:AC396)+AC$15&lt;0.000001,0,IF($C397&gt;='H-32A-WP06 - Debt Service'!Z$24,'H-32A-WP06 - Debt Service'!Z$27/12,0)),"-")</f>
        <v>0</v>
      </c>
      <c r="AD397" s="269">
        <f>IFERROR(IF(-SUM(AD$20:AD396)+AD$15&lt;0.000001,0,IF($C397&gt;='H-32A-WP06 - Debt Service'!AA$24,'H-32A-WP06 - Debt Service'!AA$27/12,0)),"-")</f>
        <v>0</v>
      </c>
      <c r="AE397" s="269">
        <f>IFERROR(IF(-SUM(AE$20:AE396)+AE$15&lt;0.000001,0,IF($C397&gt;='H-32A-WP06 - Debt Service'!AB$24,'H-32A-WP06 - Debt Service'!AB$27/12,0)),"-")</f>
        <v>0</v>
      </c>
      <c r="AF397" s="269">
        <f>IFERROR(IF(-SUM(AF$20:AF396)+AF$15&lt;0.000001,0,IF($C397&gt;='H-32A-WP06 - Debt Service'!AC$24,'H-32A-WP06 - Debt Service'!AC$27/12,0)),"-")</f>
        <v>0</v>
      </c>
      <c r="AG397" s="269">
        <f>IFERROR(IF(-SUM(AG$20:AG396)+AG$15&lt;0.000001,0,IF($C397&gt;='H-32A-WP06 - Debt Service'!AD$24,'H-32A-WP06 - Debt Service'!AD$27/12,0)),"-")</f>
        <v>0</v>
      </c>
      <c r="AH397" s="269">
        <f>IFERROR(IF(-SUM(AH$20:AH396)+AH$15&lt;0.000001,0,IF($C397&gt;='H-32A-WP06 - Debt Service'!AE$24,'H-32A-WP06 - Debt Service'!AE$27/12,0)),"-")</f>
        <v>0</v>
      </c>
      <c r="AI397" s="269">
        <f>IFERROR(IF(-SUM(AI$20:AI396)+AI$15&lt;0.000001,0,IF($C397&gt;='H-32A-WP06 - Debt Service'!AF$24,'H-32A-WP06 - Debt Service'!AF$27/12,0)),"-")</f>
        <v>0</v>
      </c>
      <c r="AJ397" s="269">
        <f>IFERROR(IF(-SUM(AJ$20:AJ396)+AJ$15&lt;0.000001,0,IF($C397&gt;='H-32A-WP06 - Debt Service'!AG$24,'H-32A-WP06 - Debt Service'!AG$27/12,0)),"-")</f>
        <v>0</v>
      </c>
    </row>
    <row r="398" spans="2:36" hidden="1">
      <c r="B398" s="260">
        <f t="shared" si="24"/>
        <v>2054</v>
      </c>
      <c r="C398" s="281">
        <f t="shared" si="26"/>
        <v>56431</v>
      </c>
      <c r="D398" s="281"/>
      <c r="E398" s="269">
        <f>IFERROR(IF(-SUM(E$20:E397)+E$15&lt;0.000001,0,IF($C398&gt;='H-32A-WP06 - Debt Service'!C$24,'H-32A-WP06 - Debt Service'!C$27/12,0)),"-")</f>
        <v>0</v>
      </c>
      <c r="F398" s="269">
        <f>IFERROR(IF(-SUM(F$20:F397)+F$15&lt;0.000001,0,IF($C398&gt;='H-32A-WP06 - Debt Service'!D$24,'H-32A-WP06 - Debt Service'!D$27/12,0)),"-")</f>
        <v>0</v>
      </c>
      <c r="G398" s="269">
        <f>IFERROR(IF(-SUM(G$20:G397)+G$15&lt;0.000001,0,IF($C398&gt;='H-32A-WP06 - Debt Service'!E$24,'H-32A-WP06 - Debt Service'!E$27/12,0)),"-")</f>
        <v>0</v>
      </c>
      <c r="H398" s="269">
        <f>IFERROR(IF(-SUM(H$20:H397)+H$15&lt;0.000001,0,IF($C398&gt;='H-32A-WP06 - Debt Service'!F$24,'H-32A-WP06 - Debt Service'!F$27/12,0)),"-")</f>
        <v>0</v>
      </c>
      <c r="I398" s="269">
        <f>IFERROR(IF(-SUM(I$20:I397)+I$15&lt;0.000001,0,IF($C398&gt;='H-32A-WP06 - Debt Service'!G$24,'H-32A-WP06 - Debt Service'!#REF!/12,0)),"-")</f>
        <v>0</v>
      </c>
      <c r="J398" s="269">
        <f>IFERROR(IF(-SUM(J$20:J397)+J$15&lt;0.000001,0,IF($C398&gt;='H-32A-WP06 - Debt Service'!H$24,'H-32A-WP06 - Debt Service'!H$27/12,0)),"-")</f>
        <v>0</v>
      </c>
      <c r="K398" s="269">
        <f>IFERROR(IF(-SUM(K$20:K397)+K$15&lt;0.000001,0,IF($C398&gt;='H-32A-WP06 - Debt Service'!I$24,'H-32A-WP06 - Debt Service'!I$27/12,0)),"-")</f>
        <v>0</v>
      </c>
      <c r="L398" s="269">
        <f>IFERROR(IF(-SUM(L$20:L397)+L$15&lt;0.000001,0,IF($C398&gt;='H-32A-WP06 - Debt Service'!J$24,'H-32A-WP06 - Debt Service'!J$27/12,0)),"-")</f>
        <v>0</v>
      </c>
      <c r="M398" s="269">
        <f>IFERROR(IF(-SUM(M$20:M397)+M$15&lt;0.000001,0,IF($C398&gt;='H-32A-WP06 - Debt Service'!L$24,'H-32A-WP06 - Debt Service'!L$27/12,0)),"-")</f>
        <v>0</v>
      </c>
      <c r="N398" s="269">
        <v>0</v>
      </c>
      <c r="O398" s="269">
        <v>0</v>
      </c>
      <c r="P398" s="269">
        <v>0</v>
      </c>
      <c r="Q398" s="269">
        <f>IFERROR(IF(-SUM(Q$20:Q397)+Q$15&lt;0.000001,0,IF($C398&gt;='H-32A-WP06 - Debt Service'!#REF!,'H-32A-WP06 - Debt Service'!#REF!/12,0)),"-")</f>
        <v>0</v>
      </c>
      <c r="R398" s="269"/>
      <c r="S398" s="269"/>
      <c r="T398" s="269"/>
      <c r="U398" s="269"/>
      <c r="V398" s="269"/>
      <c r="X398" s="260">
        <f t="shared" si="25"/>
        <v>2054</v>
      </c>
      <c r="Y398" s="281">
        <f t="shared" si="27"/>
        <v>56431</v>
      </c>
      <c r="Z398" s="281"/>
      <c r="AA398" s="269">
        <f>IFERROR(IF(-SUM(AA$20:AA397)+AA$15&lt;0.000001,0,IF($C398&gt;='H-32A-WP06 - Debt Service'!X$24,'H-32A-WP06 - Debt Service'!X$27/12,0)),"-")</f>
        <v>0</v>
      </c>
      <c r="AB398" s="269">
        <f>IFERROR(IF(-SUM(AB$20:AB397)+AB$15&lt;0.000001,0,IF($C398&gt;='H-32A-WP06 - Debt Service'!Y$24,'H-32A-WP06 - Debt Service'!Y$27/12,0)),"-")</f>
        <v>0</v>
      </c>
      <c r="AC398" s="269">
        <f>IFERROR(IF(-SUM(AC$20:AC397)+AC$15&lt;0.000001,0,IF($C398&gt;='H-32A-WP06 - Debt Service'!Z$24,'H-32A-WP06 - Debt Service'!Z$27/12,0)),"-")</f>
        <v>0</v>
      </c>
      <c r="AD398" s="269">
        <f>IFERROR(IF(-SUM(AD$20:AD397)+AD$15&lt;0.000001,0,IF($C398&gt;='H-32A-WP06 - Debt Service'!AA$24,'H-32A-WP06 - Debt Service'!AA$27/12,0)),"-")</f>
        <v>0</v>
      </c>
      <c r="AE398" s="269">
        <f>IFERROR(IF(-SUM(AE$20:AE397)+AE$15&lt;0.000001,0,IF($C398&gt;='H-32A-WP06 - Debt Service'!AB$24,'H-32A-WP06 - Debt Service'!AB$27/12,0)),"-")</f>
        <v>0</v>
      </c>
      <c r="AF398" s="269">
        <f>IFERROR(IF(-SUM(AF$20:AF397)+AF$15&lt;0.000001,0,IF($C398&gt;='H-32A-WP06 - Debt Service'!AC$24,'H-32A-WP06 - Debt Service'!AC$27/12,0)),"-")</f>
        <v>0</v>
      </c>
      <c r="AG398" s="269">
        <f>IFERROR(IF(-SUM(AG$20:AG397)+AG$15&lt;0.000001,0,IF($C398&gt;='H-32A-WP06 - Debt Service'!AD$24,'H-32A-WP06 - Debt Service'!AD$27/12,0)),"-")</f>
        <v>0</v>
      </c>
      <c r="AH398" s="269">
        <f>IFERROR(IF(-SUM(AH$20:AH397)+AH$15&lt;0.000001,0,IF($C398&gt;='H-32A-WP06 - Debt Service'!AE$24,'H-32A-WP06 - Debt Service'!AE$27/12,0)),"-")</f>
        <v>0</v>
      </c>
      <c r="AI398" s="269">
        <f>IFERROR(IF(-SUM(AI$20:AI397)+AI$15&lt;0.000001,0,IF($C398&gt;='H-32A-WP06 - Debt Service'!AF$24,'H-32A-WP06 - Debt Service'!AF$27/12,0)),"-")</f>
        <v>0</v>
      </c>
      <c r="AJ398" s="269">
        <f>IFERROR(IF(-SUM(AJ$20:AJ397)+AJ$15&lt;0.000001,0,IF($C398&gt;='H-32A-WP06 - Debt Service'!AG$24,'H-32A-WP06 - Debt Service'!AG$27/12,0)),"-")</f>
        <v>0</v>
      </c>
    </row>
    <row r="399" spans="2:36" hidden="1">
      <c r="B399" s="260">
        <f t="shared" si="24"/>
        <v>2054</v>
      </c>
      <c r="C399" s="281">
        <f t="shared" si="26"/>
        <v>56462</v>
      </c>
      <c r="D399" s="281"/>
      <c r="E399" s="269">
        <f>IFERROR(IF(-SUM(E$20:E398)+E$15&lt;0.000001,0,IF($C399&gt;='H-32A-WP06 - Debt Service'!C$24,'H-32A-WP06 - Debt Service'!C$27/12,0)),"-")</f>
        <v>0</v>
      </c>
      <c r="F399" s="269">
        <f>IFERROR(IF(-SUM(F$20:F398)+F$15&lt;0.000001,0,IF($C399&gt;='H-32A-WP06 - Debt Service'!D$24,'H-32A-WP06 - Debt Service'!D$27/12,0)),"-")</f>
        <v>0</v>
      </c>
      <c r="G399" s="269">
        <f>IFERROR(IF(-SUM(G$20:G398)+G$15&lt;0.000001,0,IF($C399&gt;='H-32A-WP06 - Debt Service'!E$24,'H-32A-WP06 - Debt Service'!E$27/12,0)),"-")</f>
        <v>0</v>
      </c>
      <c r="H399" s="269">
        <f>IFERROR(IF(-SUM(H$20:H398)+H$15&lt;0.000001,0,IF($C399&gt;='H-32A-WP06 - Debt Service'!F$24,'H-32A-WP06 - Debt Service'!F$27/12,0)),"-")</f>
        <v>0</v>
      </c>
      <c r="I399" s="269">
        <f>IFERROR(IF(-SUM(I$20:I398)+I$15&lt;0.000001,0,IF($C399&gt;='H-32A-WP06 - Debt Service'!G$24,'H-32A-WP06 - Debt Service'!#REF!/12,0)),"-")</f>
        <v>0</v>
      </c>
      <c r="J399" s="269">
        <f>IFERROR(IF(-SUM(J$20:J398)+J$15&lt;0.000001,0,IF($C399&gt;='H-32A-WP06 - Debt Service'!H$24,'H-32A-WP06 - Debt Service'!H$27/12,0)),"-")</f>
        <v>0</v>
      </c>
      <c r="K399" s="269">
        <f>IFERROR(IF(-SUM(K$20:K398)+K$15&lt;0.000001,0,IF($C399&gt;='H-32A-WP06 - Debt Service'!I$24,'H-32A-WP06 - Debt Service'!I$27/12,0)),"-")</f>
        <v>0</v>
      </c>
      <c r="L399" s="269">
        <f>IFERROR(IF(-SUM(L$20:L398)+L$15&lt;0.000001,0,IF($C399&gt;='H-32A-WP06 - Debt Service'!J$24,'H-32A-WP06 - Debt Service'!J$27/12,0)),"-")</f>
        <v>0</v>
      </c>
      <c r="M399" s="269">
        <f>IFERROR(IF(-SUM(M$20:M398)+M$15&lt;0.000001,0,IF($C399&gt;='H-32A-WP06 - Debt Service'!L$24,'H-32A-WP06 - Debt Service'!L$27/12,0)),"-")</f>
        <v>0</v>
      </c>
      <c r="N399" s="269">
        <v>0</v>
      </c>
      <c r="O399" s="269">
        <v>0</v>
      </c>
      <c r="P399" s="269">
        <v>0</v>
      </c>
      <c r="Q399" s="269">
        <f>IFERROR(IF(-SUM(Q$20:Q398)+Q$15&lt;0.000001,0,IF($C399&gt;='H-32A-WP06 - Debt Service'!#REF!,'H-32A-WP06 - Debt Service'!#REF!/12,0)),"-")</f>
        <v>0</v>
      </c>
      <c r="R399" s="269"/>
      <c r="S399" s="269"/>
      <c r="T399" s="269"/>
      <c r="U399" s="269"/>
      <c r="V399" s="269"/>
      <c r="X399" s="260">
        <f t="shared" si="25"/>
        <v>2054</v>
      </c>
      <c r="Y399" s="281">
        <f t="shared" si="27"/>
        <v>56462</v>
      </c>
      <c r="Z399" s="281"/>
      <c r="AA399" s="269">
        <f>IFERROR(IF(-SUM(AA$20:AA398)+AA$15&lt;0.000001,0,IF($C399&gt;='H-32A-WP06 - Debt Service'!X$24,'H-32A-WP06 - Debt Service'!X$27/12,0)),"-")</f>
        <v>0</v>
      </c>
      <c r="AB399" s="269">
        <f>IFERROR(IF(-SUM(AB$20:AB398)+AB$15&lt;0.000001,0,IF($C399&gt;='H-32A-WP06 - Debt Service'!Y$24,'H-32A-WP06 - Debt Service'!Y$27/12,0)),"-")</f>
        <v>0</v>
      </c>
      <c r="AC399" s="269">
        <f>IFERROR(IF(-SUM(AC$20:AC398)+AC$15&lt;0.000001,0,IF($C399&gt;='H-32A-WP06 - Debt Service'!Z$24,'H-32A-WP06 - Debt Service'!Z$27/12,0)),"-")</f>
        <v>0</v>
      </c>
      <c r="AD399" s="269">
        <f>IFERROR(IF(-SUM(AD$20:AD398)+AD$15&lt;0.000001,0,IF($C399&gt;='H-32A-WP06 - Debt Service'!AA$24,'H-32A-WP06 - Debt Service'!AA$27/12,0)),"-")</f>
        <v>0</v>
      </c>
      <c r="AE399" s="269">
        <f>IFERROR(IF(-SUM(AE$20:AE398)+AE$15&lt;0.000001,0,IF($C399&gt;='H-32A-WP06 - Debt Service'!AB$24,'H-32A-WP06 - Debt Service'!AB$27/12,0)),"-")</f>
        <v>0</v>
      </c>
      <c r="AF399" s="269">
        <f>IFERROR(IF(-SUM(AF$20:AF398)+AF$15&lt;0.000001,0,IF($C399&gt;='H-32A-WP06 - Debt Service'!AC$24,'H-32A-WP06 - Debt Service'!AC$27/12,0)),"-")</f>
        <v>0</v>
      </c>
      <c r="AG399" s="269">
        <f>IFERROR(IF(-SUM(AG$20:AG398)+AG$15&lt;0.000001,0,IF($C399&gt;='H-32A-WP06 - Debt Service'!AD$24,'H-32A-WP06 - Debt Service'!AD$27/12,0)),"-")</f>
        <v>0</v>
      </c>
      <c r="AH399" s="269">
        <f>IFERROR(IF(-SUM(AH$20:AH398)+AH$15&lt;0.000001,0,IF($C399&gt;='H-32A-WP06 - Debt Service'!AE$24,'H-32A-WP06 - Debt Service'!AE$27/12,0)),"-")</f>
        <v>0</v>
      </c>
      <c r="AI399" s="269">
        <f>IFERROR(IF(-SUM(AI$20:AI398)+AI$15&lt;0.000001,0,IF($C399&gt;='H-32A-WP06 - Debt Service'!AF$24,'H-32A-WP06 - Debt Service'!AF$27/12,0)),"-")</f>
        <v>0</v>
      </c>
      <c r="AJ399" s="269">
        <f>IFERROR(IF(-SUM(AJ$20:AJ398)+AJ$15&lt;0.000001,0,IF($C399&gt;='H-32A-WP06 - Debt Service'!AG$24,'H-32A-WP06 - Debt Service'!AG$27/12,0)),"-")</f>
        <v>0</v>
      </c>
    </row>
    <row r="400" spans="2:36" hidden="1">
      <c r="B400" s="260">
        <f t="shared" si="24"/>
        <v>2054</v>
      </c>
      <c r="C400" s="281">
        <f t="shared" si="26"/>
        <v>56493</v>
      </c>
      <c r="D400" s="281"/>
      <c r="E400" s="269">
        <f>IFERROR(IF(-SUM(E$20:E399)+E$15&lt;0.000001,0,IF($C400&gt;='H-32A-WP06 - Debt Service'!C$24,'H-32A-WP06 - Debt Service'!C$27/12,0)),"-")</f>
        <v>0</v>
      </c>
      <c r="F400" s="269">
        <f>IFERROR(IF(-SUM(F$20:F399)+F$15&lt;0.000001,0,IF($C400&gt;='H-32A-WP06 - Debt Service'!D$24,'H-32A-WP06 - Debt Service'!D$27/12,0)),"-")</f>
        <v>0</v>
      </c>
      <c r="G400" s="269">
        <f>IFERROR(IF(-SUM(G$20:G399)+G$15&lt;0.000001,0,IF($C400&gt;='H-32A-WP06 - Debt Service'!E$24,'H-32A-WP06 - Debt Service'!E$27/12,0)),"-")</f>
        <v>0</v>
      </c>
      <c r="H400" s="269">
        <f>IFERROR(IF(-SUM(H$20:H399)+H$15&lt;0.000001,0,IF($C400&gt;='H-32A-WP06 - Debt Service'!F$24,'H-32A-WP06 - Debt Service'!F$27/12,0)),"-")</f>
        <v>0</v>
      </c>
      <c r="I400" s="269">
        <f>IFERROR(IF(-SUM(I$20:I399)+I$15&lt;0.000001,0,IF($C400&gt;='H-32A-WP06 - Debt Service'!G$24,'H-32A-WP06 - Debt Service'!#REF!/12,0)),"-")</f>
        <v>0</v>
      </c>
      <c r="J400" s="269">
        <f>IFERROR(IF(-SUM(J$20:J399)+J$15&lt;0.000001,0,IF($C400&gt;='H-32A-WP06 - Debt Service'!H$24,'H-32A-WP06 - Debt Service'!H$27/12,0)),"-")</f>
        <v>0</v>
      </c>
      <c r="K400" s="269">
        <f>IFERROR(IF(-SUM(K$20:K399)+K$15&lt;0.000001,0,IF($C400&gt;='H-32A-WP06 - Debt Service'!I$24,'H-32A-WP06 - Debt Service'!I$27/12,0)),"-")</f>
        <v>0</v>
      </c>
      <c r="L400" s="269">
        <f>IFERROR(IF(-SUM(L$20:L399)+L$15&lt;0.000001,0,IF($C400&gt;='H-32A-WP06 - Debt Service'!J$24,'H-32A-WP06 - Debt Service'!J$27/12,0)),"-")</f>
        <v>0</v>
      </c>
      <c r="M400" s="269">
        <f>IFERROR(IF(-SUM(M$20:M399)+M$15&lt;0.000001,0,IF($C400&gt;='H-32A-WP06 - Debt Service'!L$24,'H-32A-WP06 - Debt Service'!L$27/12,0)),"-")</f>
        <v>0</v>
      </c>
      <c r="N400" s="269">
        <v>0</v>
      </c>
      <c r="O400" s="269">
        <v>0</v>
      </c>
      <c r="P400" s="269">
        <v>0</v>
      </c>
      <c r="Q400" s="269">
        <f>IFERROR(IF(-SUM(Q$20:Q399)+Q$15&lt;0.000001,0,IF($C400&gt;='H-32A-WP06 - Debt Service'!#REF!,'H-32A-WP06 - Debt Service'!#REF!/12,0)),"-")</f>
        <v>0</v>
      </c>
      <c r="R400" s="269"/>
      <c r="S400" s="269"/>
      <c r="T400" s="269"/>
      <c r="U400" s="269"/>
      <c r="V400" s="269"/>
      <c r="X400" s="260">
        <f t="shared" si="25"/>
        <v>2054</v>
      </c>
      <c r="Y400" s="281">
        <f t="shared" si="27"/>
        <v>56493</v>
      </c>
      <c r="Z400" s="281"/>
      <c r="AA400" s="269">
        <f>IFERROR(IF(-SUM(AA$20:AA399)+AA$15&lt;0.000001,0,IF($C400&gt;='H-32A-WP06 - Debt Service'!X$24,'H-32A-WP06 - Debt Service'!X$27/12,0)),"-")</f>
        <v>0</v>
      </c>
      <c r="AB400" s="269">
        <f>IFERROR(IF(-SUM(AB$20:AB399)+AB$15&lt;0.000001,0,IF($C400&gt;='H-32A-WP06 - Debt Service'!Y$24,'H-32A-WP06 - Debt Service'!Y$27/12,0)),"-")</f>
        <v>0</v>
      </c>
      <c r="AC400" s="269">
        <f>IFERROR(IF(-SUM(AC$20:AC399)+AC$15&lt;0.000001,0,IF($C400&gt;='H-32A-WP06 - Debt Service'!Z$24,'H-32A-WP06 - Debt Service'!Z$27/12,0)),"-")</f>
        <v>0</v>
      </c>
      <c r="AD400" s="269">
        <f>IFERROR(IF(-SUM(AD$20:AD399)+AD$15&lt;0.000001,0,IF($C400&gt;='H-32A-WP06 - Debt Service'!AA$24,'H-32A-WP06 - Debt Service'!AA$27/12,0)),"-")</f>
        <v>0</v>
      </c>
      <c r="AE400" s="269">
        <f>IFERROR(IF(-SUM(AE$20:AE399)+AE$15&lt;0.000001,0,IF($C400&gt;='H-32A-WP06 - Debt Service'!AB$24,'H-32A-WP06 - Debt Service'!AB$27/12,0)),"-")</f>
        <v>0</v>
      </c>
      <c r="AF400" s="269">
        <f>IFERROR(IF(-SUM(AF$20:AF399)+AF$15&lt;0.000001,0,IF($C400&gt;='H-32A-WP06 - Debt Service'!AC$24,'H-32A-WP06 - Debt Service'!AC$27/12,0)),"-")</f>
        <v>0</v>
      </c>
      <c r="AG400" s="269">
        <f>IFERROR(IF(-SUM(AG$20:AG399)+AG$15&lt;0.000001,0,IF($C400&gt;='H-32A-WP06 - Debt Service'!AD$24,'H-32A-WP06 - Debt Service'!AD$27/12,0)),"-")</f>
        <v>0</v>
      </c>
      <c r="AH400" s="269">
        <f>IFERROR(IF(-SUM(AH$20:AH399)+AH$15&lt;0.000001,0,IF($C400&gt;='H-32A-WP06 - Debt Service'!AE$24,'H-32A-WP06 - Debt Service'!AE$27/12,0)),"-")</f>
        <v>0</v>
      </c>
      <c r="AI400" s="269">
        <f>IFERROR(IF(-SUM(AI$20:AI399)+AI$15&lt;0.000001,0,IF($C400&gt;='H-32A-WP06 - Debt Service'!AF$24,'H-32A-WP06 - Debt Service'!AF$27/12,0)),"-")</f>
        <v>0</v>
      </c>
      <c r="AJ400" s="269">
        <f>IFERROR(IF(-SUM(AJ$20:AJ399)+AJ$15&lt;0.000001,0,IF($C400&gt;='H-32A-WP06 - Debt Service'!AG$24,'H-32A-WP06 - Debt Service'!AG$27/12,0)),"-")</f>
        <v>0</v>
      </c>
    </row>
    <row r="401" spans="2:36" hidden="1">
      <c r="B401" s="260">
        <f t="shared" si="24"/>
        <v>2054</v>
      </c>
      <c r="C401" s="281">
        <f t="shared" si="26"/>
        <v>56523</v>
      </c>
      <c r="D401" s="281"/>
      <c r="E401" s="269">
        <f>IFERROR(IF(-SUM(E$20:E400)+E$15&lt;0.000001,0,IF($C401&gt;='H-32A-WP06 - Debt Service'!C$24,'H-32A-WP06 - Debt Service'!C$27/12,0)),"-")</f>
        <v>0</v>
      </c>
      <c r="F401" s="269">
        <f>IFERROR(IF(-SUM(F$20:F400)+F$15&lt;0.000001,0,IF($C401&gt;='H-32A-WP06 - Debt Service'!D$24,'H-32A-WP06 - Debt Service'!D$27/12,0)),"-")</f>
        <v>0</v>
      </c>
      <c r="G401" s="269">
        <f>IFERROR(IF(-SUM(G$20:G400)+G$15&lt;0.000001,0,IF($C401&gt;='H-32A-WP06 - Debt Service'!E$24,'H-32A-WP06 - Debt Service'!E$27/12,0)),"-")</f>
        <v>0</v>
      </c>
      <c r="H401" s="269">
        <f>IFERROR(IF(-SUM(H$20:H400)+H$15&lt;0.000001,0,IF($C401&gt;='H-32A-WP06 - Debt Service'!F$24,'H-32A-WP06 - Debt Service'!F$27/12,0)),"-")</f>
        <v>0</v>
      </c>
      <c r="I401" s="269">
        <f>IFERROR(IF(-SUM(I$20:I400)+I$15&lt;0.000001,0,IF($C401&gt;='H-32A-WP06 - Debt Service'!G$24,'H-32A-WP06 - Debt Service'!#REF!/12,0)),"-")</f>
        <v>0</v>
      </c>
      <c r="J401" s="269">
        <f>IFERROR(IF(-SUM(J$20:J400)+J$15&lt;0.000001,0,IF($C401&gt;='H-32A-WP06 - Debt Service'!H$24,'H-32A-WP06 - Debt Service'!H$27/12,0)),"-")</f>
        <v>0</v>
      </c>
      <c r="K401" s="269">
        <f>IFERROR(IF(-SUM(K$20:K400)+K$15&lt;0.000001,0,IF($C401&gt;='H-32A-WP06 - Debt Service'!I$24,'H-32A-WP06 - Debt Service'!I$27/12,0)),"-")</f>
        <v>0</v>
      </c>
      <c r="L401" s="269">
        <f>IFERROR(IF(-SUM(L$20:L400)+L$15&lt;0.000001,0,IF($C401&gt;='H-32A-WP06 - Debt Service'!J$24,'H-32A-WP06 - Debt Service'!J$27/12,0)),"-")</f>
        <v>0</v>
      </c>
      <c r="M401" s="269">
        <f>IFERROR(IF(-SUM(M$20:M400)+M$15&lt;0.000001,0,IF($C401&gt;='H-32A-WP06 - Debt Service'!L$24,'H-32A-WP06 - Debt Service'!L$27/12,0)),"-")</f>
        <v>0</v>
      </c>
      <c r="N401" s="269">
        <v>0</v>
      </c>
      <c r="O401" s="269">
        <v>0</v>
      </c>
      <c r="P401" s="269">
        <v>0</v>
      </c>
      <c r="Q401" s="269">
        <f>IFERROR(IF(-SUM(Q$20:Q400)+Q$15&lt;0.000001,0,IF($C401&gt;='H-32A-WP06 - Debt Service'!#REF!,'H-32A-WP06 - Debt Service'!#REF!/12,0)),"-")</f>
        <v>0</v>
      </c>
      <c r="R401" s="269"/>
      <c r="S401" s="269"/>
      <c r="T401" s="269"/>
      <c r="U401" s="269"/>
      <c r="V401" s="269"/>
      <c r="X401" s="260">
        <f t="shared" si="25"/>
        <v>2054</v>
      </c>
      <c r="Y401" s="281">
        <f t="shared" si="27"/>
        <v>56523</v>
      </c>
      <c r="Z401" s="281"/>
      <c r="AA401" s="269">
        <f>IFERROR(IF(-SUM(AA$20:AA400)+AA$15&lt;0.000001,0,IF($C401&gt;='H-32A-WP06 - Debt Service'!X$24,'H-32A-WP06 - Debt Service'!X$27/12,0)),"-")</f>
        <v>0</v>
      </c>
      <c r="AB401" s="269">
        <f>IFERROR(IF(-SUM(AB$20:AB400)+AB$15&lt;0.000001,0,IF($C401&gt;='H-32A-WP06 - Debt Service'!Y$24,'H-32A-WP06 - Debt Service'!Y$27/12,0)),"-")</f>
        <v>0</v>
      </c>
      <c r="AC401" s="269">
        <f>IFERROR(IF(-SUM(AC$20:AC400)+AC$15&lt;0.000001,0,IF($C401&gt;='H-32A-WP06 - Debt Service'!Z$24,'H-32A-WP06 - Debt Service'!Z$27/12,0)),"-")</f>
        <v>0</v>
      </c>
      <c r="AD401" s="269">
        <f>IFERROR(IF(-SUM(AD$20:AD400)+AD$15&lt;0.000001,0,IF($C401&gt;='H-32A-WP06 - Debt Service'!AA$24,'H-32A-WP06 - Debt Service'!AA$27/12,0)),"-")</f>
        <v>0</v>
      </c>
      <c r="AE401" s="269">
        <f>IFERROR(IF(-SUM(AE$20:AE400)+AE$15&lt;0.000001,0,IF($C401&gt;='H-32A-WP06 - Debt Service'!AB$24,'H-32A-WP06 - Debt Service'!AB$27/12,0)),"-")</f>
        <v>0</v>
      </c>
      <c r="AF401" s="269">
        <f>IFERROR(IF(-SUM(AF$20:AF400)+AF$15&lt;0.000001,0,IF($C401&gt;='H-32A-WP06 - Debt Service'!AC$24,'H-32A-WP06 - Debt Service'!AC$27/12,0)),"-")</f>
        <v>0</v>
      </c>
      <c r="AG401" s="269">
        <f>IFERROR(IF(-SUM(AG$20:AG400)+AG$15&lt;0.000001,0,IF($C401&gt;='H-32A-WP06 - Debt Service'!AD$24,'H-32A-WP06 - Debt Service'!AD$27/12,0)),"-")</f>
        <v>0</v>
      </c>
      <c r="AH401" s="269">
        <f>IFERROR(IF(-SUM(AH$20:AH400)+AH$15&lt;0.000001,0,IF($C401&gt;='H-32A-WP06 - Debt Service'!AE$24,'H-32A-WP06 - Debt Service'!AE$27/12,0)),"-")</f>
        <v>0</v>
      </c>
      <c r="AI401" s="269">
        <f>IFERROR(IF(-SUM(AI$20:AI400)+AI$15&lt;0.000001,0,IF($C401&gt;='H-32A-WP06 - Debt Service'!AF$24,'H-32A-WP06 - Debt Service'!AF$27/12,0)),"-")</f>
        <v>0</v>
      </c>
      <c r="AJ401" s="269">
        <f>IFERROR(IF(-SUM(AJ$20:AJ400)+AJ$15&lt;0.000001,0,IF($C401&gt;='H-32A-WP06 - Debt Service'!AG$24,'H-32A-WP06 - Debt Service'!AG$27/12,0)),"-")</f>
        <v>0</v>
      </c>
    </row>
    <row r="402" spans="2:36" hidden="1">
      <c r="B402" s="260">
        <f t="shared" si="24"/>
        <v>2054</v>
      </c>
      <c r="C402" s="281">
        <f t="shared" si="26"/>
        <v>56554</v>
      </c>
      <c r="D402" s="281"/>
      <c r="E402" s="269">
        <f>IFERROR(IF(-SUM(E$20:E401)+E$15&lt;0.000001,0,IF($C402&gt;='H-32A-WP06 - Debt Service'!C$24,'H-32A-WP06 - Debt Service'!C$27/12,0)),"-")</f>
        <v>0</v>
      </c>
      <c r="F402" s="269">
        <f>IFERROR(IF(-SUM(F$20:F401)+F$15&lt;0.000001,0,IF($C402&gt;='H-32A-WP06 - Debt Service'!D$24,'H-32A-WP06 - Debt Service'!D$27/12,0)),"-")</f>
        <v>0</v>
      </c>
      <c r="G402" s="269">
        <f>IFERROR(IF(-SUM(G$20:G401)+G$15&lt;0.000001,0,IF($C402&gt;='H-32A-WP06 - Debt Service'!E$24,'H-32A-WP06 - Debt Service'!E$27/12,0)),"-")</f>
        <v>0</v>
      </c>
      <c r="H402" s="269">
        <f>IFERROR(IF(-SUM(H$20:H401)+H$15&lt;0.000001,0,IF($C402&gt;='H-32A-WP06 - Debt Service'!F$24,'H-32A-WP06 - Debt Service'!F$27/12,0)),"-")</f>
        <v>0</v>
      </c>
      <c r="I402" s="269">
        <f>IFERROR(IF(-SUM(I$20:I401)+I$15&lt;0.000001,0,IF($C402&gt;='H-32A-WP06 - Debt Service'!G$24,'H-32A-WP06 - Debt Service'!#REF!/12,0)),"-")</f>
        <v>0</v>
      </c>
      <c r="J402" s="269">
        <f>IFERROR(IF(-SUM(J$20:J401)+J$15&lt;0.000001,0,IF($C402&gt;='H-32A-WP06 - Debt Service'!H$24,'H-32A-WP06 - Debt Service'!H$27/12,0)),"-")</f>
        <v>0</v>
      </c>
      <c r="K402" s="269">
        <f>IFERROR(IF(-SUM(K$20:K401)+K$15&lt;0.000001,0,IF($C402&gt;='H-32A-WP06 - Debt Service'!I$24,'H-32A-WP06 - Debt Service'!I$27/12,0)),"-")</f>
        <v>0</v>
      </c>
      <c r="L402" s="269">
        <f>IFERROR(IF(-SUM(L$20:L401)+L$15&lt;0.000001,0,IF($C402&gt;='H-32A-WP06 - Debt Service'!J$24,'H-32A-WP06 - Debt Service'!J$27/12,0)),"-")</f>
        <v>0</v>
      </c>
      <c r="M402" s="269">
        <f>IFERROR(IF(-SUM(M$20:M401)+M$15&lt;0.000001,0,IF($C402&gt;='H-32A-WP06 - Debt Service'!L$24,'H-32A-WP06 - Debt Service'!L$27/12,0)),"-")</f>
        <v>0</v>
      </c>
      <c r="N402" s="269">
        <v>0</v>
      </c>
      <c r="O402" s="269">
        <v>0</v>
      </c>
      <c r="P402" s="269">
        <v>0</v>
      </c>
      <c r="Q402" s="269">
        <f>IFERROR(IF(-SUM(Q$20:Q401)+Q$15&lt;0.000001,0,IF($C402&gt;='H-32A-WP06 - Debt Service'!#REF!,'H-32A-WP06 - Debt Service'!#REF!/12,0)),"-")</f>
        <v>0</v>
      </c>
      <c r="R402" s="269"/>
      <c r="S402" s="269"/>
      <c r="T402" s="269"/>
      <c r="U402" s="269"/>
      <c r="V402" s="269"/>
      <c r="X402" s="260">
        <f t="shared" si="25"/>
        <v>2054</v>
      </c>
      <c r="Y402" s="281">
        <f t="shared" si="27"/>
        <v>56554</v>
      </c>
      <c r="Z402" s="281"/>
      <c r="AA402" s="269">
        <f>IFERROR(IF(-SUM(AA$20:AA401)+AA$15&lt;0.000001,0,IF($C402&gt;='H-32A-WP06 - Debt Service'!X$24,'H-32A-WP06 - Debt Service'!X$27/12,0)),"-")</f>
        <v>0</v>
      </c>
      <c r="AB402" s="269">
        <f>IFERROR(IF(-SUM(AB$20:AB401)+AB$15&lt;0.000001,0,IF($C402&gt;='H-32A-WP06 - Debt Service'!Y$24,'H-32A-WP06 - Debt Service'!Y$27/12,0)),"-")</f>
        <v>0</v>
      </c>
      <c r="AC402" s="269">
        <f>IFERROR(IF(-SUM(AC$20:AC401)+AC$15&lt;0.000001,0,IF($C402&gt;='H-32A-WP06 - Debt Service'!Z$24,'H-32A-WP06 - Debt Service'!Z$27/12,0)),"-")</f>
        <v>0</v>
      </c>
      <c r="AD402" s="269">
        <f>IFERROR(IF(-SUM(AD$20:AD401)+AD$15&lt;0.000001,0,IF($C402&gt;='H-32A-WP06 - Debt Service'!AA$24,'H-32A-WP06 - Debt Service'!AA$27/12,0)),"-")</f>
        <v>0</v>
      </c>
      <c r="AE402" s="269">
        <f>IFERROR(IF(-SUM(AE$20:AE401)+AE$15&lt;0.000001,0,IF($C402&gt;='H-32A-WP06 - Debt Service'!AB$24,'H-32A-WP06 - Debt Service'!AB$27/12,0)),"-")</f>
        <v>0</v>
      </c>
      <c r="AF402" s="269">
        <f>IFERROR(IF(-SUM(AF$20:AF401)+AF$15&lt;0.000001,0,IF($C402&gt;='H-32A-WP06 - Debt Service'!AC$24,'H-32A-WP06 - Debt Service'!AC$27/12,0)),"-")</f>
        <v>0</v>
      </c>
      <c r="AG402" s="269">
        <f>IFERROR(IF(-SUM(AG$20:AG401)+AG$15&lt;0.000001,0,IF($C402&gt;='H-32A-WP06 - Debt Service'!AD$24,'H-32A-WP06 - Debt Service'!AD$27/12,0)),"-")</f>
        <v>0</v>
      </c>
      <c r="AH402" s="269">
        <f>IFERROR(IF(-SUM(AH$20:AH401)+AH$15&lt;0.000001,0,IF($C402&gt;='H-32A-WP06 - Debt Service'!AE$24,'H-32A-WP06 - Debt Service'!AE$27/12,0)),"-")</f>
        <v>0</v>
      </c>
      <c r="AI402" s="269">
        <f>IFERROR(IF(-SUM(AI$20:AI401)+AI$15&lt;0.000001,0,IF($C402&gt;='H-32A-WP06 - Debt Service'!AF$24,'H-32A-WP06 - Debt Service'!AF$27/12,0)),"-")</f>
        <v>0</v>
      </c>
      <c r="AJ402" s="269">
        <f>IFERROR(IF(-SUM(AJ$20:AJ401)+AJ$15&lt;0.000001,0,IF($C402&gt;='H-32A-WP06 - Debt Service'!AG$24,'H-32A-WP06 - Debt Service'!AG$27/12,0)),"-")</f>
        <v>0</v>
      </c>
    </row>
    <row r="403" spans="2:36" hidden="1">
      <c r="B403" s="260">
        <f t="shared" si="24"/>
        <v>2054</v>
      </c>
      <c r="C403" s="281">
        <f t="shared" si="26"/>
        <v>56584</v>
      </c>
      <c r="D403" s="281"/>
      <c r="E403" s="269">
        <f>IFERROR(IF(-SUM(E$20:E402)+E$15&lt;0.000001,0,IF($C403&gt;='H-32A-WP06 - Debt Service'!C$24,'H-32A-WP06 - Debt Service'!C$27/12,0)),"-")</f>
        <v>0</v>
      </c>
      <c r="F403" s="269">
        <f>IFERROR(IF(-SUM(F$20:F402)+F$15&lt;0.000001,0,IF($C403&gt;='H-32A-WP06 - Debt Service'!D$24,'H-32A-WP06 - Debt Service'!D$27/12,0)),"-")</f>
        <v>0</v>
      </c>
      <c r="G403" s="269">
        <f>IFERROR(IF(-SUM(G$20:G402)+G$15&lt;0.000001,0,IF($C403&gt;='H-32A-WP06 - Debt Service'!E$24,'H-32A-WP06 - Debt Service'!E$27/12,0)),"-")</f>
        <v>0</v>
      </c>
      <c r="H403" s="269">
        <f>IFERROR(IF(-SUM(H$20:H402)+H$15&lt;0.000001,0,IF($C403&gt;='H-32A-WP06 - Debt Service'!F$24,'H-32A-WP06 - Debt Service'!F$27/12,0)),"-")</f>
        <v>0</v>
      </c>
      <c r="I403" s="269">
        <f>IFERROR(IF(-SUM(I$20:I402)+I$15&lt;0.000001,0,IF($C403&gt;='H-32A-WP06 - Debt Service'!G$24,'H-32A-WP06 - Debt Service'!#REF!/12,0)),"-")</f>
        <v>0</v>
      </c>
      <c r="J403" s="269">
        <f>IFERROR(IF(-SUM(J$20:J402)+J$15&lt;0.000001,0,IF($C403&gt;='H-32A-WP06 - Debt Service'!H$24,'H-32A-WP06 - Debt Service'!H$27/12,0)),"-")</f>
        <v>0</v>
      </c>
      <c r="K403" s="269">
        <f>IFERROR(IF(-SUM(K$20:K402)+K$15&lt;0.000001,0,IF($C403&gt;='H-32A-WP06 - Debt Service'!I$24,'H-32A-WP06 - Debt Service'!I$27/12,0)),"-")</f>
        <v>0</v>
      </c>
      <c r="L403" s="269">
        <f>IFERROR(IF(-SUM(L$20:L402)+L$15&lt;0.000001,0,IF($C403&gt;='H-32A-WP06 - Debt Service'!J$24,'H-32A-WP06 - Debt Service'!J$27/12,0)),"-")</f>
        <v>0</v>
      </c>
      <c r="M403" s="269">
        <f>IFERROR(IF(-SUM(M$20:M402)+M$15&lt;0.000001,0,IF($C403&gt;='H-32A-WP06 - Debt Service'!L$24,'H-32A-WP06 - Debt Service'!L$27/12,0)),"-")</f>
        <v>0</v>
      </c>
      <c r="N403" s="269">
        <v>0</v>
      </c>
      <c r="O403" s="269">
        <v>0</v>
      </c>
      <c r="P403" s="269">
        <v>0</v>
      </c>
      <c r="Q403" s="269">
        <f>IFERROR(IF(-SUM(Q$20:Q402)+Q$15&lt;0.000001,0,IF($C403&gt;='H-32A-WP06 - Debt Service'!#REF!,'H-32A-WP06 - Debt Service'!#REF!/12,0)),"-")</f>
        <v>0</v>
      </c>
      <c r="R403" s="269"/>
      <c r="S403" s="269"/>
      <c r="T403" s="269"/>
      <c r="U403" s="269"/>
      <c r="V403" s="269"/>
      <c r="X403" s="260">
        <f t="shared" si="25"/>
        <v>2054</v>
      </c>
      <c r="Y403" s="281">
        <f t="shared" si="27"/>
        <v>56584</v>
      </c>
      <c r="Z403" s="281"/>
      <c r="AA403" s="269">
        <f>IFERROR(IF(-SUM(AA$20:AA402)+AA$15&lt;0.000001,0,IF($C403&gt;='H-32A-WP06 - Debt Service'!X$24,'H-32A-WP06 - Debt Service'!X$27/12,0)),"-")</f>
        <v>0</v>
      </c>
      <c r="AB403" s="269">
        <f>IFERROR(IF(-SUM(AB$20:AB402)+AB$15&lt;0.000001,0,IF($C403&gt;='H-32A-WP06 - Debt Service'!Y$24,'H-32A-WP06 - Debt Service'!Y$27/12,0)),"-")</f>
        <v>0</v>
      </c>
      <c r="AC403" s="269">
        <f>IFERROR(IF(-SUM(AC$20:AC402)+AC$15&lt;0.000001,0,IF($C403&gt;='H-32A-WP06 - Debt Service'!Z$24,'H-32A-WP06 - Debt Service'!Z$27/12,0)),"-")</f>
        <v>0</v>
      </c>
      <c r="AD403" s="269">
        <f>IFERROR(IF(-SUM(AD$20:AD402)+AD$15&lt;0.000001,0,IF($C403&gt;='H-32A-WP06 - Debt Service'!AA$24,'H-32A-WP06 - Debt Service'!AA$27/12,0)),"-")</f>
        <v>0</v>
      </c>
      <c r="AE403" s="269">
        <f>IFERROR(IF(-SUM(AE$20:AE402)+AE$15&lt;0.000001,0,IF($C403&gt;='H-32A-WP06 - Debt Service'!AB$24,'H-32A-WP06 - Debt Service'!AB$27/12,0)),"-")</f>
        <v>0</v>
      </c>
      <c r="AF403" s="269">
        <f>IFERROR(IF(-SUM(AF$20:AF402)+AF$15&lt;0.000001,0,IF($C403&gt;='H-32A-WP06 - Debt Service'!AC$24,'H-32A-WP06 - Debt Service'!AC$27/12,0)),"-")</f>
        <v>0</v>
      </c>
      <c r="AG403" s="269">
        <f>IFERROR(IF(-SUM(AG$20:AG402)+AG$15&lt;0.000001,0,IF($C403&gt;='H-32A-WP06 - Debt Service'!AD$24,'H-32A-WP06 - Debt Service'!AD$27/12,0)),"-")</f>
        <v>0</v>
      </c>
      <c r="AH403" s="269">
        <f>IFERROR(IF(-SUM(AH$20:AH402)+AH$15&lt;0.000001,0,IF($C403&gt;='H-32A-WP06 - Debt Service'!AE$24,'H-32A-WP06 - Debt Service'!AE$27/12,0)),"-")</f>
        <v>0</v>
      </c>
      <c r="AI403" s="269">
        <f>IFERROR(IF(-SUM(AI$20:AI402)+AI$15&lt;0.000001,0,IF($C403&gt;='H-32A-WP06 - Debt Service'!AF$24,'H-32A-WP06 - Debt Service'!AF$27/12,0)),"-")</f>
        <v>0</v>
      </c>
      <c r="AJ403" s="269">
        <f>IFERROR(IF(-SUM(AJ$20:AJ402)+AJ$15&lt;0.000001,0,IF($C403&gt;='H-32A-WP06 - Debt Service'!AG$24,'H-32A-WP06 - Debt Service'!AG$27/12,0)),"-")</f>
        <v>0</v>
      </c>
    </row>
    <row r="404" spans="2:36" hidden="1">
      <c r="B404" s="260">
        <f t="shared" si="24"/>
        <v>2055</v>
      </c>
      <c r="C404" s="281">
        <f t="shared" si="26"/>
        <v>56615</v>
      </c>
      <c r="D404" s="281"/>
      <c r="E404" s="269">
        <f>IFERROR(IF(-SUM(E$20:E403)+E$15&lt;0.000001,0,IF($C404&gt;='H-32A-WP06 - Debt Service'!C$24,'H-32A-WP06 - Debt Service'!C$27/12,0)),"-")</f>
        <v>0</v>
      </c>
      <c r="F404" s="269">
        <f>IFERROR(IF(-SUM(F$20:F403)+F$15&lt;0.000001,0,IF($C404&gt;='H-32A-WP06 - Debt Service'!D$24,'H-32A-WP06 - Debt Service'!D$27/12,0)),"-")</f>
        <v>0</v>
      </c>
      <c r="G404" s="269">
        <f>IFERROR(IF(-SUM(G$20:G403)+G$15&lt;0.000001,0,IF($C404&gt;='H-32A-WP06 - Debt Service'!E$24,'H-32A-WP06 - Debt Service'!E$27/12,0)),"-")</f>
        <v>0</v>
      </c>
      <c r="H404" s="269">
        <f>IFERROR(IF(-SUM(H$20:H403)+H$15&lt;0.000001,0,IF($C404&gt;='H-32A-WP06 - Debt Service'!F$24,'H-32A-WP06 - Debt Service'!F$27/12,0)),"-")</f>
        <v>0</v>
      </c>
      <c r="I404" s="269">
        <f>IFERROR(IF(-SUM(I$20:I403)+I$15&lt;0.000001,0,IF($C404&gt;='H-32A-WP06 - Debt Service'!G$24,'H-32A-WP06 - Debt Service'!#REF!/12,0)),"-")</f>
        <v>0</v>
      </c>
      <c r="J404" s="269">
        <f>IFERROR(IF(-SUM(J$20:J403)+J$15&lt;0.000001,0,IF($C404&gt;='H-32A-WP06 - Debt Service'!H$24,'H-32A-WP06 - Debt Service'!H$27/12,0)),"-")</f>
        <v>0</v>
      </c>
      <c r="K404" s="269">
        <f>IFERROR(IF(-SUM(K$20:K403)+K$15&lt;0.000001,0,IF($C404&gt;='H-32A-WP06 - Debt Service'!I$24,'H-32A-WP06 - Debt Service'!I$27/12,0)),"-")</f>
        <v>0</v>
      </c>
      <c r="L404" s="269">
        <f>IFERROR(IF(-SUM(L$20:L403)+L$15&lt;0.000001,0,IF($C404&gt;='H-32A-WP06 - Debt Service'!J$24,'H-32A-WP06 - Debt Service'!J$27/12,0)),"-")</f>
        <v>0</v>
      </c>
      <c r="M404" s="269">
        <f>IFERROR(IF(-SUM(M$20:M403)+M$15&lt;0.000001,0,IF($C404&gt;='H-32A-WP06 - Debt Service'!L$24,'H-32A-WP06 - Debt Service'!L$27/12,0)),"-")</f>
        <v>0</v>
      </c>
      <c r="N404" s="269">
        <v>0</v>
      </c>
      <c r="O404" s="269">
        <v>0</v>
      </c>
      <c r="P404" s="269">
        <v>0</v>
      </c>
      <c r="Q404" s="269">
        <f>IFERROR(IF(-SUM(Q$20:Q403)+Q$15&lt;0.000001,0,IF($C404&gt;='H-32A-WP06 - Debt Service'!#REF!,'H-32A-WP06 - Debt Service'!#REF!/12,0)),"-")</f>
        <v>0</v>
      </c>
      <c r="R404" s="269"/>
      <c r="S404" s="269"/>
      <c r="T404" s="269"/>
      <c r="U404" s="269"/>
      <c r="V404" s="269"/>
      <c r="X404" s="260">
        <f t="shared" si="25"/>
        <v>2055</v>
      </c>
      <c r="Y404" s="281">
        <f t="shared" si="27"/>
        <v>56615</v>
      </c>
      <c r="Z404" s="281"/>
      <c r="AA404" s="269">
        <f>IFERROR(IF(-SUM(AA$20:AA403)+AA$15&lt;0.000001,0,IF($C404&gt;='H-32A-WP06 - Debt Service'!X$24,'H-32A-WP06 - Debt Service'!X$27/12,0)),"-")</f>
        <v>0</v>
      </c>
      <c r="AB404" s="269">
        <f>IFERROR(IF(-SUM(AB$20:AB403)+AB$15&lt;0.000001,0,IF($C404&gt;='H-32A-WP06 - Debt Service'!Y$24,'H-32A-WP06 - Debt Service'!Y$27/12,0)),"-")</f>
        <v>0</v>
      </c>
      <c r="AC404" s="269">
        <f>IFERROR(IF(-SUM(AC$20:AC403)+AC$15&lt;0.000001,0,IF($C404&gt;='H-32A-WP06 - Debt Service'!Z$24,'H-32A-WP06 - Debt Service'!Z$27/12,0)),"-")</f>
        <v>0</v>
      </c>
      <c r="AD404" s="269">
        <f>IFERROR(IF(-SUM(AD$20:AD403)+AD$15&lt;0.000001,0,IF($C404&gt;='H-32A-WP06 - Debt Service'!AA$24,'H-32A-WP06 - Debt Service'!AA$27/12,0)),"-")</f>
        <v>0</v>
      </c>
      <c r="AE404" s="269">
        <f>IFERROR(IF(-SUM(AE$20:AE403)+AE$15&lt;0.000001,0,IF($C404&gt;='H-32A-WP06 - Debt Service'!AB$24,'H-32A-WP06 - Debt Service'!AB$27/12,0)),"-")</f>
        <v>0</v>
      </c>
      <c r="AF404" s="269">
        <f>IFERROR(IF(-SUM(AF$20:AF403)+AF$15&lt;0.000001,0,IF($C404&gt;='H-32A-WP06 - Debt Service'!AC$24,'H-32A-WP06 - Debt Service'!AC$27/12,0)),"-")</f>
        <v>0</v>
      </c>
      <c r="AG404" s="269">
        <f>IFERROR(IF(-SUM(AG$20:AG403)+AG$15&lt;0.000001,0,IF($C404&gt;='H-32A-WP06 - Debt Service'!AD$24,'H-32A-WP06 - Debt Service'!AD$27/12,0)),"-")</f>
        <v>0</v>
      </c>
      <c r="AH404" s="269">
        <f>IFERROR(IF(-SUM(AH$20:AH403)+AH$15&lt;0.000001,0,IF($C404&gt;='H-32A-WP06 - Debt Service'!AE$24,'H-32A-WP06 - Debt Service'!AE$27/12,0)),"-")</f>
        <v>0</v>
      </c>
      <c r="AI404" s="269">
        <f>IFERROR(IF(-SUM(AI$20:AI403)+AI$15&lt;0.000001,0,IF($C404&gt;='H-32A-WP06 - Debt Service'!AF$24,'H-32A-WP06 - Debt Service'!AF$27/12,0)),"-")</f>
        <v>0</v>
      </c>
      <c r="AJ404" s="269">
        <f>IFERROR(IF(-SUM(AJ$20:AJ403)+AJ$15&lt;0.000001,0,IF($C404&gt;='H-32A-WP06 - Debt Service'!AG$24,'H-32A-WP06 - Debt Service'!AG$27/12,0)),"-")</f>
        <v>0</v>
      </c>
    </row>
    <row r="405" spans="2:36" hidden="1">
      <c r="B405" s="260">
        <f t="shared" si="24"/>
        <v>2055</v>
      </c>
      <c r="C405" s="281">
        <f t="shared" si="26"/>
        <v>56646</v>
      </c>
      <c r="D405" s="281"/>
      <c r="E405" s="269">
        <f>IFERROR(IF(-SUM(E$20:E404)+E$15&lt;0.000001,0,IF($C405&gt;='H-32A-WP06 - Debt Service'!C$24,'H-32A-WP06 - Debt Service'!C$27/12,0)),"-")</f>
        <v>0</v>
      </c>
      <c r="F405" s="269">
        <f>IFERROR(IF(-SUM(F$20:F404)+F$15&lt;0.000001,0,IF($C405&gt;='H-32A-WP06 - Debt Service'!D$24,'H-32A-WP06 - Debt Service'!D$27/12,0)),"-")</f>
        <v>0</v>
      </c>
      <c r="G405" s="269">
        <f>IFERROR(IF(-SUM(G$20:G404)+G$15&lt;0.000001,0,IF($C405&gt;='H-32A-WP06 - Debt Service'!E$24,'H-32A-WP06 - Debt Service'!E$27/12,0)),"-")</f>
        <v>0</v>
      </c>
      <c r="H405" s="269">
        <f>IFERROR(IF(-SUM(H$20:H404)+H$15&lt;0.000001,0,IF($C405&gt;='H-32A-WP06 - Debt Service'!F$24,'H-32A-WP06 - Debt Service'!F$27/12,0)),"-")</f>
        <v>0</v>
      </c>
      <c r="I405" s="269">
        <f>IFERROR(IF(-SUM(I$20:I404)+I$15&lt;0.000001,0,IF($C405&gt;='H-32A-WP06 - Debt Service'!G$24,'H-32A-WP06 - Debt Service'!#REF!/12,0)),"-")</f>
        <v>0</v>
      </c>
      <c r="J405" s="269">
        <f>IFERROR(IF(-SUM(J$20:J404)+J$15&lt;0.000001,0,IF($C405&gt;='H-32A-WP06 - Debt Service'!H$24,'H-32A-WP06 - Debt Service'!H$27/12,0)),"-")</f>
        <v>0</v>
      </c>
      <c r="K405" s="269">
        <f>IFERROR(IF(-SUM(K$20:K404)+K$15&lt;0.000001,0,IF($C405&gt;='H-32A-WP06 - Debt Service'!I$24,'H-32A-WP06 - Debt Service'!I$27/12,0)),"-")</f>
        <v>0</v>
      </c>
      <c r="L405" s="269">
        <f>IFERROR(IF(-SUM(L$20:L404)+L$15&lt;0.000001,0,IF($C405&gt;='H-32A-WP06 - Debt Service'!J$24,'H-32A-WP06 - Debt Service'!J$27/12,0)),"-")</f>
        <v>0</v>
      </c>
      <c r="M405" s="269">
        <f>IFERROR(IF(-SUM(M$20:M404)+M$15&lt;0.000001,0,IF($C405&gt;='H-32A-WP06 - Debt Service'!L$24,'H-32A-WP06 - Debt Service'!L$27/12,0)),"-")</f>
        <v>0</v>
      </c>
      <c r="N405" s="269">
        <v>0</v>
      </c>
      <c r="O405" s="269">
        <v>0</v>
      </c>
      <c r="P405" s="269">
        <v>0</v>
      </c>
      <c r="Q405" s="269">
        <f>IFERROR(IF(-SUM(Q$20:Q404)+Q$15&lt;0.000001,0,IF($C405&gt;='H-32A-WP06 - Debt Service'!#REF!,'H-32A-WP06 - Debt Service'!#REF!/12,0)),"-")</f>
        <v>0</v>
      </c>
      <c r="R405" s="269"/>
      <c r="S405" s="269"/>
      <c r="T405" s="269"/>
      <c r="U405" s="269"/>
      <c r="V405" s="269"/>
      <c r="X405" s="260">
        <f t="shared" si="25"/>
        <v>2055</v>
      </c>
      <c r="Y405" s="281">
        <f t="shared" si="27"/>
        <v>56646</v>
      </c>
      <c r="Z405" s="281"/>
      <c r="AA405" s="269">
        <f>IFERROR(IF(-SUM(AA$20:AA404)+AA$15&lt;0.000001,0,IF($C405&gt;='H-32A-WP06 - Debt Service'!X$24,'H-32A-WP06 - Debt Service'!X$27/12,0)),"-")</f>
        <v>0</v>
      </c>
      <c r="AB405" s="269">
        <f>IFERROR(IF(-SUM(AB$20:AB404)+AB$15&lt;0.000001,0,IF($C405&gt;='H-32A-WP06 - Debt Service'!Y$24,'H-32A-WP06 - Debt Service'!Y$27/12,0)),"-")</f>
        <v>0</v>
      </c>
      <c r="AC405" s="269">
        <f>IFERROR(IF(-SUM(AC$20:AC404)+AC$15&lt;0.000001,0,IF($C405&gt;='H-32A-WP06 - Debt Service'!Z$24,'H-32A-WP06 - Debt Service'!Z$27/12,0)),"-")</f>
        <v>0</v>
      </c>
      <c r="AD405" s="269">
        <f>IFERROR(IF(-SUM(AD$20:AD404)+AD$15&lt;0.000001,0,IF($C405&gt;='H-32A-WP06 - Debt Service'!AA$24,'H-32A-WP06 - Debt Service'!AA$27/12,0)),"-")</f>
        <v>0</v>
      </c>
      <c r="AE405" s="269">
        <f>IFERROR(IF(-SUM(AE$20:AE404)+AE$15&lt;0.000001,0,IF($C405&gt;='H-32A-WP06 - Debt Service'!AB$24,'H-32A-WP06 - Debt Service'!AB$27/12,0)),"-")</f>
        <v>0</v>
      </c>
      <c r="AF405" s="269">
        <f>IFERROR(IF(-SUM(AF$20:AF404)+AF$15&lt;0.000001,0,IF($C405&gt;='H-32A-WP06 - Debt Service'!AC$24,'H-32A-WP06 - Debt Service'!AC$27/12,0)),"-")</f>
        <v>0</v>
      </c>
      <c r="AG405" s="269">
        <f>IFERROR(IF(-SUM(AG$20:AG404)+AG$15&lt;0.000001,0,IF($C405&gt;='H-32A-WP06 - Debt Service'!AD$24,'H-32A-WP06 - Debt Service'!AD$27/12,0)),"-")</f>
        <v>0</v>
      </c>
      <c r="AH405" s="269">
        <f>IFERROR(IF(-SUM(AH$20:AH404)+AH$15&lt;0.000001,0,IF($C405&gt;='H-32A-WP06 - Debt Service'!AE$24,'H-32A-WP06 - Debt Service'!AE$27/12,0)),"-")</f>
        <v>0</v>
      </c>
      <c r="AI405" s="269">
        <f>IFERROR(IF(-SUM(AI$20:AI404)+AI$15&lt;0.000001,0,IF($C405&gt;='H-32A-WP06 - Debt Service'!AF$24,'H-32A-WP06 - Debt Service'!AF$27/12,0)),"-")</f>
        <v>0</v>
      </c>
      <c r="AJ405" s="269">
        <f>IFERROR(IF(-SUM(AJ$20:AJ404)+AJ$15&lt;0.000001,0,IF($C405&gt;='H-32A-WP06 - Debt Service'!AG$24,'H-32A-WP06 - Debt Service'!AG$27/12,0)),"-")</f>
        <v>0</v>
      </c>
    </row>
    <row r="406" spans="2:36" hidden="1">
      <c r="B406" s="260">
        <f t="shared" si="24"/>
        <v>2055</v>
      </c>
      <c r="C406" s="281">
        <f t="shared" si="26"/>
        <v>56674</v>
      </c>
      <c r="D406" s="281"/>
      <c r="E406" s="269">
        <f>IFERROR(IF(-SUM(E$20:E405)+E$15&lt;0.000001,0,IF($C406&gt;='H-32A-WP06 - Debt Service'!C$24,'H-32A-WP06 - Debt Service'!C$27/12,0)),"-")</f>
        <v>0</v>
      </c>
      <c r="F406" s="269">
        <f>IFERROR(IF(-SUM(F$20:F405)+F$15&lt;0.000001,0,IF($C406&gt;='H-32A-WP06 - Debt Service'!D$24,'H-32A-WP06 - Debt Service'!D$27/12,0)),"-")</f>
        <v>0</v>
      </c>
      <c r="G406" s="269">
        <f>IFERROR(IF(-SUM(G$20:G405)+G$15&lt;0.000001,0,IF($C406&gt;='H-32A-WP06 - Debt Service'!E$24,'H-32A-WP06 - Debt Service'!E$27/12,0)),"-")</f>
        <v>0</v>
      </c>
      <c r="H406" s="269">
        <f>IFERROR(IF(-SUM(H$20:H405)+H$15&lt;0.000001,0,IF($C406&gt;='H-32A-WP06 - Debt Service'!F$24,'H-32A-WP06 - Debt Service'!F$27/12,0)),"-")</f>
        <v>0</v>
      </c>
      <c r="I406" s="269">
        <f>IFERROR(IF(-SUM(I$20:I405)+I$15&lt;0.000001,0,IF($C406&gt;='H-32A-WP06 - Debt Service'!G$24,'H-32A-WP06 - Debt Service'!#REF!/12,0)),"-")</f>
        <v>0</v>
      </c>
      <c r="J406" s="269">
        <f>IFERROR(IF(-SUM(J$20:J405)+J$15&lt;0.000001,0,IF($C406&gt;='H-32A-WP06 - Debt Service'!H$24,'H-32A-WP06 - Debt Service'!H$27/12,0)),"-")</f>
        <v>0</v>
      </c>
      <c r="K406" s="269">
        <f>IFERROR(IF(-SUM(K$20:K405)+K$15&lt;0.000001,0,IF($C406&gt;='H-32A-WP06 - Debt Service'!I$24,'H-32A-WP06 - Debt Service'!I$27/12,0)),"-")</f>
        <v>0</v>
      </c>
      <c r="L406" s="269">
        <f>IFERROR(IF(-SUM(L$20:L405)+L$15&lt;0.000001,0,IF($C406&gt;='H-32A-WP06 - Debt Service'!J$24,'H-32A-WP06 - Debt Service'!J$27/12,0)),"-")</f>
        <v>0</v>
      </c>
      <c r="M406" s="269">
        <f>IFERROR(IF(-SUM(M$20:M405)+M$15&lt;0.000001,0,IF($C406&gt;='H-32A-WP06 - Debt Service'!L$24,'H-32A-WP06 - Debt Service'!L$27/12,0)),"-")</f>
        <v>0</v>
      </c>
      <c r="N406" s="269">
        <v>0</v>
      </c>
      <c r="O406" s="269">
        <v>0</v>
      </c>
      <c r="P406" s="269">
        <v>0</v>
      </c>
      <c r="Q406" s="269">
        <f>IFERROR(IF(-SUM(Q$20:Q405)+Q$15&lt;0.000001,0,IF($C406&gt;='H-32A-WP06 - Debt Service'!#REF!,'H-32A-WP06 - Debt Service'!#REF!/12,0)),"-")</f>
        <v>0</v>
      </c>
      <c r="R406" s="269"/>
      <c r="S406" s="269"/>
      <c r="T406" s="269"/>
      <c r="U406" s="269"/>
      <c r="V406" s="269"/>
      <c r="X406" s="260">
        <f t="shared" si="25"/>
        <v>2055</v>
      </c>
      <c r="Y406" s="281">
        <f t="shared" si="27"/>
        <v>56674</v>
      </c>
      <c r="Z406" s="281"/>
      <c r="AA406" s="269">
        <f>IFERROR(IF(-SUM(AA$20:AA405)+AA$15&lt;0.000001,0,IF($C406&gt;='H-32A-WP06 - Debt Service'!X$24,'H-32A-WP06 - Debt Service'!X$27/12,0)),"-")</f>
        <v>0</v>
      </c>
      <c r="AB406" s="269">
        <f>IFERROR(IF(-SUM(AB$20:AB405)+AB$15&lt;0.000001,0,IF($C406&gt;='H-32A-WP06 - Debt Service'!Y$24,'H-32A-WP06 - Debt Service'!Y$27/12,0)),"-")</f>
        <v>0</v>
      </c>
      <c r="AC406" s="269">
        <f>IFERROR(IF(-SUM(AC$20:AC405)+AC$15&lt;0.000001,0,IF($C406&gt;='H-32A-WP06 - Debt Service'!Z$24,'H-32A-WP06 - Debt Service'!Z$27/12,0)),"-")</f>
        <v>0</v>
      </c>
      <c r="AD406" s="269">
        <f>IFERROR(IF(-SUM(AD$20:AD405)+AD$15&lt;0.000001,0,IF($C406&gt;='H-32A-WP06 - Debt Service'!AA$24,'H-32A-WP06 - Debt Service'!AA$27/12,0)),"-")</f>
        <v>0</v>
      </c>
      <c r="AE406" s="269">
        <f>IFERROR(IF(-SUM(AE$20:AE405)+AE$15&lt;0.000001,0,IF($C406&gt;='H-32A-WP06 - Debt Service'!AB$24,'H-32A-WP06 - Debt Service'!AB$27/12,0)),"-")</f>
        <v>0</v>
      </c>
      <c r="AF406" s="269">
        <f>IFERROR(IF(-SUM(AF$20:AF405)+AF$15&lt;0.000001,0,IF($C406&gt;='H-32A-WP06 - Debt Service'!AC$24,'H-32A-WP06 - Debt Service'!AC$27/12,0)),"-")</f>
        <v>0</v>
      </c>
      <c r="AG406" s="269">
        <f>IFERROR(IF(-SUM(AG$20:AG405)+AG$15&lt;0.000001,0,IF($C406&gt;='H-32A-WP06 - Debt Service'!AD$24,'H-32A-WP06 - Debt Service'!AD$27/12,0)),"-")</f>
        <v>0</v>
      </c>
      <c r="AH406" s="269">
        <f>IFERROR(IF(-SUM(AH$20:AH405)+AH$15&lt;0.000001,0,IF($C406&gt;='H-32A-WP06 - Debt Service'!AE$24,'H-32A-WP06 - Debt Service'!AE$27/12,0)),"-")</f>
        <v>0</v>
      </c>
      <c r="AI406" s="269">
        <f>IFERROR(IF(-SUM(AI$20:AI405)+AI$15&lt;0.000001,0,IF($C406&gt;='H-32A-WP06 - Debt Service'!AF$24,'H-32A-WP06 - Debt Service'!AF$27/12,0)),"-")</f>
        <v>0</v>
      </c>
      <c r="AJ406" s="269">
        <f>IFERROR(IF(-SUM(AJ$20:AJ405)+AJ$15&lt;0.000001,0,IF($C406&gt;='H-32A-WP06 - Debt Service'!AG$24,'H-32A-WP06 - Debt Service'!AG$27/12,0)),"-")</f>
        <v>0</v>
      </c>
    </row>
    <row r="407" spans="2:36" hidden="1">
      <c r="B407" s="260">
        <f t="shared" si="24"/>
        <v>2055</v>
      </c>
      <c r="C407" s="281">
        <f t="shared" si="26"/>
        <v>56705</v>
      </c>
      <c r="D407" s="281"/>
      <c r="E407" s="269">
        <f>IFERROR(IF(-SUM(E$20:E406)+E$15&lt;0.000001,0,IF($C407&gt;='H-32A-WP06 - Debt Service'!C$24,'H-32A-WP06 - Debt Service'!C$27/12,0)),"-")</f>
        <v>0</v>
      </c>
      <c r="F407" s="269">
        <f>IFERROR(IF(-SUM(F$20:F406)+F$15&lt;0.000001,0,IF($C407&gt;='H-32A-WP06 - Debt Service'!D$24,'H-32A-WP06 - Debt Service'!D$27/12,0)),"-")</f>
        <v>0</v>
      </c>
      <c r="G407" s="269">
        <f>IFERROR(IF(-SUM(G$20:G406)+G$15&lt;0.000001,0,IF($C407&gt;='H-32A-WP06 - Debt Service'!E$24,'H-32A-WP06 - Debt Service'!E$27/12,0)),"-")</f>
        <v>0</v>
      </c>
      <c r="H407" s="269">
        <f>IFERROR(IF(-SUM(H$20:H406)+H$15&lt;0.000001,0,IF($C407&gt;='H-32A-WP06 - Debt Service'!F$24,'H-32A-WP06 - Debt Service'!F$27/12,0)),"-")</f>
        <v>0</v>
      </c>
      <c r="I407" s="269">
        <f>IFERROR(IF(-SUM(I$20:I406)+I$15&lt;0.000001,0,IF($C407&gt;='H-32A-WP06 - Debt Service'!G$24,'H-32A-WP06 - Debt Service'!#REF!/12,0)),"-")</f>
        <v>0</v>
      </c>
      <c r="J407" s="269">
        <f>IFERROR(IF(-SUM(J$20:J406)+J$15&lt;0.000001,0,IF($C407&gt;='H-32A-WP06 - Debt Service'!H$24,'H-32A-WP06 - Debt Service'!H$27/12,0)),"-")</f>
        <v>0</v>
      </c>
      <c r="K407" s="269">
        <f>IFERROR(IF(-SUM(K$20:K406)+K$15&lt;0.000001,0,IF($C407&gt;='H-32A-WP06 - Debt Service'!I$24,'H-32A-WP06 - Debt Service'!I$27/12,0)),"-")</f>
        <v>0</v>
      </c>
      <c r="L407" s="269">
        <f>IFERROR(IF(-SUM(L$20:L406)+L$15&lt;0.000001,0,IF($C407&gt;='H-32A-WP06 - Debt Service'!J$24,'H-32A-WP06 - Debt Service'!J$27/12,0)),"-")</f>
        <v>0</v>
      </c>
      <c r="M407" s="269">
        <f>IFERROR(IF(-SUM(M$20:M406)+M$15&lt;0.000001,0,IF($C407&gt;='H-32A-WP06 - Debt Service'!L$24,'H-32A-WP06 - Debt Service'!L$27/12,0)),"-")</f>
        <v>0</v>
      </c>
      <c r="N407" s="269">
        <v>0</v>
      </c>
      <c r="O407" s="269">
        <v>0</v>
      </c>
      <c r="P407" s="269">
        <v>0</v>
      </c>
      <c r="Q407" s="269">
        <f>IFERROR(IF(-SUM(Q$20:Q406)+Q$15&lt;0.000001,0,IF($C407&gt;='H-32A-WP06 - Debt Service'!#REF!,'H-32A-WP06 - Debt Service'!#REF!/12,0)),"-")</f>
        <v>0</v>
      </c>
      <c r="R407" s="269"/>
      <c r="S407" s="269"/>
      <c r="T407" s="269"/>
      <c r="U407" s="269"/>
      <c r="V407" s="269"/>
      <c r="X407" s="260">
        <f t="shared" si="25"/>
        <v>2055</v>
      </c>
      <c r="Y407" s="281">
        <f t="shared" si="27"/>
        <v>56705</v>
      </c>
      <c r="Z407" s="281"/>
      <c r="AA407" s="269">
        <f>IFERROR(IF(-SUM(AA$20:AA406)+AA$15&lt;0.000001,0,IF($C407&gt;='H-32A-WP06 - Debt Service'!X$24,'H-32A-WP06 - Debt Service'!X$27/12,0)),"-")</f>
        <v>0</v>
      </c>
      <c r="AB407" s="269">
        <f>IFERROR(IF(-SUM(AB$20:AB406)+AB$15&lt;0.000001,0,IF($C407&gt;='H-32A-WP06 - Debt Service'!Y$24,'H-32A-WP06 - Debt Service'!Y$27/12,0)),"-")</f>
        <v>0</v>
      </c>
      <c r="AC407" s="269">
        <f>IFERROR(IF(-SUM(AC$20:AC406)+AC$15&lt;0.000001,0,IF($C407&gt;='H-32A-WP06 - Debt Service'!Z$24,'H-32A-WP06 - Debt Service'!Z$27/12,0)),"-")</f>
        <v>0</v>
      </c>
      <c r="AD407" s="269">
        <f>IFERROR(IF(-SUM(AD$20:AD406)+AD$15&lt;0.000001,0,IF($C407&gt;='H-32A-WP06 - Debt Service'!AA$24,'H-32A-WP06 - Debt Service'!AA$27/12,0)),"-")</f>
        <v>0</v>
      </c>
      <c r="AE407" s="269">
        <f>IFERROR(IF(-SUM(AE$20:AE406)+AE$15&lt;0.000001,0,IF($C407&gt;='H-32A-WP06 - Debt Service'!AB$24,'H-32A-WP06 - Debt Service'!AB$27/12,0)),"-")</f>
        <v>0</v>
      </c>
      <c r="AF407" s="269">
        <f>IFERROR(IF(-SUM(AF$20:AF406)+AF$15&lt;0.000001,0,IF($C407&gt;='H-32A-WP06 - Debt Service'!AC$24,'H-32A-WP06 - Debt Service'!AC$27/12,0)),"-")</f>
        <v>0</v>
      </c>
      <c r="AG407" s="269">
        <f>IFERROR(IF(-SUM(AG$20:AG406)+AG$15&lt;0.000001,0,IF($C407&gt;='H-32A-WP06 - Debt Service'!AD$24,'H-32A-WP06 - Debt Service'!AD$27/12,0)),"-")</f>
        <v>0</v>
      </c>
      <c r="AH407" s="269">
        <f>IFERROR(IF(-SUM(AH$20:AH406)+AH$15&lt;0.000001,0,IF($C407&gt;='H-32A-WP06 - Debt Service'!AE$24,'H-32A-WP06 - Debt Service'!AE$27/12,0)),"-")</f>
        <v>0</v>
      </c>
      <c r="AI407" s="269">
        <f>IFERROR(IF(-SUM(AI$20:AI406)+AI$15&lt;0.000001,0,IF($C407&gt;='H-32A-WP06 - Debt Service'!AF$24,'H-32A-WP06 - Debt Service'!AF$27/12,0)),"-")</f>
        <v>0</v>
      </c>
      <c r="AJ407" s="269">
        <f>IFERROR(IF(-SUM(AJ$20:AJ406)+AJ$15&lt;0.000001,0,IF($C407&gt;='H-32A-WP06 - Debt Service'!AG$24,'H-32A-WP06 - Debt Service'!AG$27/12,0)),"-")</f>
        <v>0</v>
      </c>
    </row>
    <row r="408" spans="2:36" hidden="1">
      <c r="B408" s="260">
        <f t="shared" si="24"/>
        <v>2055</v>
      </c>
      <c r="C408" s="281">
        <f t="shared" si="26"/>
        <v>56735</v>
      </c>
      <c r="D408" s="281"/>
      <c r="E408" s="269">
        <f>IFERROR(IF(-SUM(E$20:E407)+E$15&lt;0.000001,0,IF($C408&gt;='H-32A-WP06 - Debt Service'!C$24,'H-32A-WP06 - Debt Service'!C$27/12,0)),"-")</f>
        <v>0</v>
      </c>
      <c r="F408" s="269">
        <f>IFERROR(IF(-SUM(F$20:F407)+F$15&lt;0.000001,0,IF($C408&gt;='H-32A-WP06 - Debt Service'!D$24,'H-32A-WP06 - Debt Service'!D$27/12,0)),"-")</f>
        <v>0</v>
      </c>
      <c r="G408" s="269">
        <f>IFERROR(IF(-SUM(G$20:G407)+G$15&lt;0.000001,0,IF($C408&gt;='H-32A-WP06 - Debt Service'!E$24,'H-32A-WP06 - Debt Service'!E$27/12,0)),"-")</f>
        <v>0</v>
      </c>
      <c r="H408" s="269">
        <f>IFERROR(IF(-SUM(H$20:H407)+H$15&lt;0.000001,0,IF($C408&gt;='H-32A-WP06 - Debt Service'!F$24,'H-32A-WP06 - Debt Service'!F$27/12,0)),"-")</f>
        <v>0</v>
      </c>
      <c r="I408" s="269">
        <f>IFERROR(IF(-SUM(I$20:I407)+I$15&lt;0.000001,0,IF($C408&gt;='H-32A-WP06 - Debt Service'!G$24,'H-32A-WP06 - Debt Service'!#REF!/12,0)),"-")</f>
        <v>0</v>
      </c>
      <c r="J408" s="269">
        <f>IFERROR(IF(-SUM(J$20:J407)+J$15&lt;0.000001,0,IF($C408&gt;='H-32A-WP06 - Debt Service'!H$24,'H-32A-WP06 - Debt Service'!H$27/12,0)),"-")</f>
        <v>0</v>
      </c>
      <c r="K408" s="269">
        <f>IFERROR(IF(-SUM(K$20:K407)+K$15&lt;0.000001,0,IF($C408&gt;='H-32A-WP06 - Debt Service'!I$24,'H-32A-WP06 - Debt Service'!I$27/12,0)),"-")</f>
        <v>0</v>
      </c>
      <c r="L408" s="269">
        <f>IFERROR(IF(-SUM(L$20:L407)+L$15&lt;0.000001,0,IF($C408&gt;='H-32A-WP06 - Debt Service'!J$24,'H-32A-WP06 - Debt Service'!J$27/12,0)),"-")</f>
        <v>0</v>
      </c>
      <c r="M408" s="269">
        <f>IFERROR(IF(-SUM(M$20:M407)+M$15&lt;0.000001,0,IF($C408&gt;='H-32A-WP06 - Debt Service'!L$24,'H-32A-WP06 - Debt Service'!L$27/12,0)),"-")</f>
        <v>0</v>
      </c>
      <c r="N408" s="269">
        <v>0</v>
      </c>
      <c r="O408" s="269">
        <v>0</v>
      </c>
      <c r="P408" s="269">
        <v>0</v>
      </c>
      <c r="Q408" s="269">
        <f>IFERROR(IF(-SUM(Q$20:Q407)+Q$15&lt;0.000001,0,IF($C408&gt;='H-32A-WP06 - Debt Service'!#REF!,'H-32A-WP06 - Debt Service'!#REF!/12,0)),"-")</f>
        <v>0</v>
      </c>
      <c r="R408" s="269"/>
      <c r="S408" s="269"/>
      <c r="T408" s="269"/>
      <c r="U408" s="269"/>
      <c r="V408" s="269"/>
      <c r="X408" s="260">
        <f t="shared" si="25"/>
        <v>2055</v>
      </c>
      <c r="Y408" s="281">
        <f t="shared" si="27"/>
        <v>56735</v>
      </c>
      <c r="Z408" s="281"/>
      <c r="AA408" s="269">
        <f>IFERROR(IF(-SUM(AA$20:AA407)+AA$15&lt;0.000001,0,IF($C408&gt;='H-32A-WP06 - Debt Service'!X$24,'H-32A-WP06 - Debt Service'!X$27/12,0)),"-")</f>
        <v>0</v>
      </c>
      <c r="AB408" s="269">
        <f>IFERROR(IF(-SUM(AB$20:AB407)+AB$15&lt;0.000001,0,IF($C408&gt;='H-32A-WP06 - Debt Service'!Y$24,'H-32A-WP06 - Debt Service'!Y$27/12,0)),"-")</f>
        <v>0</v>
      </c>
      <c r="AC408" s="269">
        <f>IFERROR(IF(-SUM(AC$20:AC407)+AC$15&lt;0.000001,0,IF($C408&gt;='H-32A-WP06 - Debt Service'!Z$24,'H-32A-WP06 - Debt Service'!Z$27/12,0)),"-")</f>
        <v>0</v>
      </c>
      <c r="AD408" s="269">
        <f>IFERROR(IF(-SUM(AD$20:AD407)+AD$15&lt;0.000001,0,IF($C408&gt;='H-32A-WP06 - Debt Service'!AA$24,'H-32A-WP06 - Debt Service'!AA$27/12,0)),"-")</f>
        <v>0</v>
      </c>
      <c r="AE408" s="269">
        <f>IFERROR(IF(-SUM(AE$20:AE407)+AE$15&lt;0.000001,0,IF($C408&gt;='H-32A-WP06 - Debt Service'!AB$24,'H-32A-WP06 - Debt Service'!AB$27/12,0)),"-")</f>
        <v>0</v>
      </c>
      <c r="AF408" s="269">
        <f>IFERROR(IF(-SUM(AF$20:AF407)+AF$15&lt;0.000001,0,IF($C408&gt;='H-32A-WP06 - Debt Service'!AC$24,'H-32A-WP06 - Debt Service'!AC$27/12,0)),"-")</f>
        <v>0</v>
      </c>
      <c r="AG408" s="269">
        <f>IFERROR(IF(-SUM(AG$20:AG407)+AG$15&lt;0.000001,0,IF($C408&gt;='H-32A-WP06 - Debt Service'!AD$24,'H-32A-WP06 - Debt Service'!AD$27/12,0)),"-")</f>
        <v>0</v>
      </c>
      <c r="AH408" s="269">
        <f>IFERROR(IF(-SUM(AH$20:AH407)+AH$15&lt;0.000001,0,IF($C408&gt;='H-32A-WP06 - Debt Service'!AE$24,'H-32A-WP06 - Debt Service'!AE$27/12,0)),"-")</f>
        <v>0</v>
      </c>
      <c r="AI408" s="269">
        <f>IFERROR(IF(-SUM(AI$20:AI407)+AI$15&lt;0.000001,0,IF($C408&gt;='H-32A-WP06 - Debt Service'!AF$24,'H-32A-WP06 - Debt Service'!AF$27/12,0)),"-")</f>
        <v>0</v>
      </c>
      <c r="AJ408" s="269">
        <f>IFERROR(IF(-SUM(AJ$20:AJ407)+AJ$15&lt;0.000001,0,IF($C408&gt;='H-32A-WP06 - Debt Service'!AG$24,'H-32A-WP06 - Debt Service'!AG$27/12,0)),"-")</f>
        <v>0</v>
      </c>
    </row>
    <row r="409" spans="2:36" hidden="1">
      <c r="B409" s="260">
        <f t="shared" si="24"/>
        <v>2055</v>
      </c>
      <c r="C409" s="281">
        <f t="shared" si="26"/>
        <v>56766</v>
      </c>
      <c r="D409" s="281"/>
      <c r="E409" s="269">
        <f>IFERROR(IF(-SUM(E$20:E408)+E$15&lt;0.000001,0,IF($C409&gt;='H-32A-WP06 - Debt Service'!C$24,'H-32A-WP06 - Debt Service'!C$27/12,0)),"-")</f>
        <v>0</v>
      </c>
      <c r="F409" s="269">
        <f>IFERROR(IF(-SUM(F$20:F408)+F$15&lt;0.000001,0,IF($C409&gt;='H-32A-WP06 - Debt Service'!D$24,'H-32A-WP06 - Debt Service'!D$27/12,0)),"-")</f>
        <v>0</v>
      </c>
      <c r="G409" s="269">
        <f>IFERROR(IF(-SUM(G$20:G408)+G$15&lt;0.000001,0,IF($C409&gt;='H-32A-WP06 - Debt Service'!E$24,'H-32A-WP06 - Debt Service'!E$27/12,0)),"-")</f>
        <v>0</v>
      </c>
      <c r="H409" s="269">
        <f>IFERROR(IF(-SUM(H$20:H408)+H$15&lt;0.000001,0,IF($C409&gt;='H-32A-WP06 - Debt Service'!F$24,'H-32A-WP06 - Debt Service'!F$27/12,0)),"-")</f>
        <v>0</v>
      </c>
      <c r="I409" s="269">
        <f>IFERROR(IF(-SUM(I$20:I408)+I$15&lt;0.000001,0,IF($C409&gt;='H-32A-WP06 - Debt Service'!G$24,'H-32A-WP06 - Debt Service'!#REF!/12,0)),"-")</f>
        <v>0</v>
      </c>
      <c r="J409" s="269">
        <f>IFERROR(IF(-SUM(J$20:J408)+J$15&lt;0.000001,0,IF($C409&gt;='H-32A-WP06 - Debt Service'!H$24,'H-32A-WP06 - Debt Service'!H$27/12,0)),"-")</f>
        <v>0</v>
      </c>
      <c r="K409" s="269">
        <f>IFERROR(IF(-SUM(K$20:K408)+K$15&lt;0.000001,0,IF($C409&gt;='H-32A-WP06 - Debt Service'!I$24,'H-32A-WP06 - Debt Service'!I$27/12,0)),"-")</f>
        <v>0</v>
      </c>
      <c r="L409" s="269">
        <f>IFERROR(IF(-SUM(L$20:L408)+L$15&lt;0.000001,0,IF($C409&gt;='H-32A-WP06 - Debt Service'!J$24,'H-32A-WP06 - Debt Service'!J$27/12,0)),"-")</f>
        <v>0</v>
      </c>
      <c r="M409" s="269">
        <f>IFERROR(IF(-SUM(M$20:M408)+M$15&lt;0.000001,0,IF($C409&gt;='H-32A-WP06 - Debt Service'!L$24,'H-32A-WP06 - Debt Service'!L$27/12,0)),"-")</f>
        <v>0</v>
      </c>
      <c r="N409" s="269">
        <v>0</v>
      </c>
      <c r="O409" s="269">
        <v>0</v>
      </c>
      <c r="P409" s="269">
        <v>0</v>
      </c>
      <c r="Q409" s="269">
        <f>IFERROR(IF(-SUM(Q$20:Q408)+Q$15&lt;0.000001,0,IF($C409&gt;='H-32A-WP06 - Debt Service'!#REF!,'H-32A-WP06 - Debt Service'!#REF!/12,0)),"-")</f>
        <v>0</v>
      </c>
      <c r="R409" s="269"/>
      <c r="S409" s="269"/>
      <c r="T409" s="269"/>
      <c r="U409" s="269"/>
      <c r="V409" s="269"/>
      <c r="X409" s="260">
        <f t="shared" si="25"/>
        <v>2055</v>
      </c>
      <c r="Y409" s="281">
        <f t="shared" si="27"/>
        <v>56766</v>
      </c>
      <c r="Z409" s="281"/>
      <c r="AA409" s="269">
        <f>IFERROR(IF(-SUM(AA$20:AA408)+AA$15&lt;0.000001,0,IF($C409&gt;='H-32A-WP06 - Debt Service'!X$24,'H-32A-WP06 - Debt Service'!X$27/12,0)),"-")</f>
        <v>0</v>
      </c>
      <c r="AB409" s="269">
        <f>IFERROR(IF(-SUM(AB$20:AB408)+AB$15&lt;0.000001,0,IF($C409&gt;='H-32A-WP06 - Debt Service'!Y$24,'H-32A-WP06 - Debt Service'!Y$27/12,0)),"-")</f>
        <v>0</v>
      </c>
      <c r="AC409" s="269">
        <f>IFERROR(IF(-SUM(AC$20:AC408)+AC$15&lt;0.000001,0,IF($C409&gt;='H-32A-WP06 - Debt Service'!Z$24,'H-32A-WP06 - Debt Service'!Z$27/12,0)),"-")</f>
        <v>0</v>
      </c>
      <c r="AD409" s="269">
        <f>IFERROR(IF(-SUM(AD$20:AD408)+AD$15&lt;0.000001,0,IF($C409&gt;='H-32A-WP06 - Debt Service'!AA$24,'H-32A-WP06 - Debt Service'!AA$27/12,0)),"-")</f>
        <v>0</v>
      </c>
      <c r="AE409" s="269">
        <f>IFERROR(IF(-SUM(AE$20:AE408)+AE$15&lt;0.000001,0,IF($C409&gt;='H-32A-WP06 - Debt Service'!AB$24,'H-32A-WP06 - Debt Service'!AB$27/12,0)),"-")</f>
        <v>0</v>
      </c>
      <c r="AF409" s="269">
        <f>IFERROR(IF(-SUM(AF$20:AF408)+AF$15&lt;0.000001,0,IF($C409&gt;='H-32A-WP06 - Debt Service'!AC$24,'H-32A-WP06 - Debt Service'!AC$27/12,0)),"-")</f>
        <v>0</v>
      </c>
      <c r="AG409" s="269">
        <f>IFERROR(IF(-SUM(AG$20:AG408)+AG$15&lt;0.000001,0,IF($C409&gt;='H-32A-WP06 - Debt Service'!AD$24,'H-32A-WP06 - Debt Service'!AD$27/12,0)),"-")</f>
        <v>0</v>
      </c>
      <c r="AH409" s="269">
        <f>IFERROR(IF(-SUM(AH$20:AH408)+AH$15&lt;0.000001,0,IF($C409&gt;='H-32A-WP06 - Debt Service'!AE$24,'H-32A-WP06 - Debt Service'!AE$27/12,0)),"-")</f>
        <v>0</v>
      </c>
      <c r="AI409" s="269">
        <f>IFERROR(IF(-SUM(AI$20:AI408)+AI$15&lt;0.000001,0,IF($C409&gt;='H-32A-WP06 - Debt Service'!AF$24,'H-32A-WP06 - Debt Service'!AF$27/12,0)),"-")</f>
        <v>0</v>
      </c>
      <c r="AJ409" s="269">
        <f>IFERROR(IF(-SUM(AJ$20:AJ408)+AJ$15&lt;0.000001,0,IF($C409&gt;='H-32A-WP06 - Debt Service'!AG$24,'H-32A-WP06 - Debt Service'!AG$27/12,0)),"-")</f>
        <v>0</v>
      </c>
    </row>
    <row r="410" spans="2:36" hidden="1">
      <c r="B410" s="260">
        <f t="shared" si="24"/>
        <v>2055</v>
      </c>
      <c r="C410" s="281">
        <f t="shared" si="26"/>
        <v>56796</v>
      </c>
      <c r="D410" s="281"/>
      <c r="E410" s="269">
        <f>IFERROR(IF(-SUM(E$20:E409)+E$15&lt;0.000001,0,IF($C410&gt;='H-32A-WP06 - Debt Service'!C$24,'H-32A-WP06 - Debt Service'!C$27/12,0)),"-")</f>
        <v>0</v>
      </c>
      <c r="F410" s="269">
        <f>IFERROR(IF(-SUM(F$20:F409)+F$15&lt;0.000001,0,IF($C410&gt;='H-32A-WP06 - Debt Service'!D$24,'H-32A-WP06 - Debt Service'!D$27/12,0)),"-")</f>
        <v>0</v>
      </c>
      <c r="G410" s="269">
        <f>IFERROR(IF(-SUM(G$20:G409)+G$15&lt;0.000001,0,IF($C410&gt;='H-32A-WP06 - Debt Service'!E$24,'H-32A-WP06 - Debt Service'!E$27/12,0)),"-")</f>
        <v>0</v>
      </c>
      <c r="H410" s="269">
        <f>IFERROR(IF(-SUM(H$20:H409)+H$15&lt;0.000001,0,IF($C410&gt;='H-32A-WP06 - Debt Service'!F$24,'H-32A-WP06 - Debt Service'!F$27/12,0)),"-")</f>
        <v>0</v>
      </c>
      <c r="I410" s="269">
        <f>IFERROR(IF(-SUM(I$20:I409)+I$15&lt;0.000001,0,IF($C410&gt;='H-32A-WP06 - Debt Service'!G$24,'H-32A-WP06 - Debt Service'!#REF!/12,0)),"-")</f>
        <v>0</v>
      </c>
      <c r="J410" s="269">
        <f>IFERROR(IF(-SUM(J$20:J409)+J$15&lt;0.000001,0,IF($C410&gt;='H-32A-WP06 - Debt Service'!H$24,'H-32A-WP06 - Debt Service'!H$27/12,0)),"-")</f>
        <v>0</v>
      </c>
      <c r="K410" s="269">
        <f>IFERROR(IF(-SUM(K$20:K409)+K$15&lt;0.000001,0,IF($C410&gt;='H-32A-WP06 - Debt Service'!I$24,'H-32A-WP06 - Debt Service'!I$27/12,0)),"-")</f>
        <v>0</v>
      </c>
      <c r="L410" s="269">
        <f>IFERROR(IF(-SUM(L$20:L409)+L$15&lt;0.000001,0,IF($C410&gt;='H-32A-WP06 - Debt Service'!J$24,'H-32A-WP06 - Debt Service'!J$27/12,0)),"-")</f>
        <v>0</v>
      </c>
      <c r="M410" s="269">
        <f>IFERROR(IF(-SUM(M$20:M409)+M$15&lt;0.000001,0,IF($C410&gt;='H-32A-WP06 - Debt Service'!L$24,'H-32A-WP06 - Debt Service'!L$27/12,0)),"-")</f>
        <v>0</v>
      </c>
      <c r="N410" s="269">
        <v>0</v>
      </c>
      <c r="O410" s="269">
        <v>0</v>
      </c>
      <c r="P410" s="269">
        <v>0</v>
      </c>
      <c r="Q410" s="269">
        <f>IFERROR(IF(-SUM(Q$20:Q409)+Q$15&lt;0.000001,0,IF($C410&gt;='H-32A-WP06 - Debt Service'!#REF!,'H-32A-WP06 - Debt Service'!#REF!/12,0)),"-")</f>
        <v>0</v>
      </c>
      <c r="R410" s="269"/>
      <c r="S410" s="269"/>
      <c r="T410" s="269"/>
      <c r="U410" s="269"/>
      <c r="V410" s="269"/>
      <c r="X410" s="260">
        <f t="shared" si="25"/>
        <v>2055</v>
      </c>
      <c r="Y410" s="281">
        <f t="shared" si="27"/>
        <v>56796</v>
      </c>
      <c r="Z410" s="281"/>
      <c r="AA410" s="269">
        <f>IFERROR(IF(-SUM(AA$20:AA409)+AA$15&lt;0.000001,0,IF($C410&gt;='H-32A-WP06 - Debt Service'!X$24,'H-32A-WP06 - Debt Service'!X$27/12,0)),"-")</f>
        <v>0</v>
      </c>
      <c r="AB410" s="269">
        <f>IFERROR(IF(-SUM(AB$20:AB409)+AB$15&lt;0.000001,0,IF($C410&gt;='H-32A-WP06 - Debt Service'!Y$24,'H-32A-WP06 - Debt Service'!Y$27/12,0)),"-")</f>
        <v>0</v>
      </c>
      <c r="AC410" s="269">
        <f>IFERROR(IF(-SUM(AC$20:AC409)+AC$15&lt;0.000001,0,IF($C410&gt;='H-32A-WP06 - Debt Service'!Z$24,'H-32A-WP06 - Debt Service'!Z$27/12,0)),"-")</f>
        <v>0</v>
      </c>
      <c r="AD410" s="269">
        <f>IFERROR(IF(-SUM(AD$20:AD409)+AD$15&lt;0.000001,0,IF($C410&gt;='H-32A-WP06 - Debt Service'!AA$24,'H-32A-WP06 - Debt Service'!AA$27/12,0)),"-")</f>
        <v>0</v>
      </c>
      <c r="AE410" s="269">
        <f>IFERROR(IF(-SUM(AE$20:AE409)+AE$15&lt;0.000001,0,IF($C410&gt;='H-32A-WP06 - Debt Service'!AB$24,'H-32A-WP06 - Debt Service'!AB$27/12,0)),"-")</f>
        <v>0</v>
      </c>
      <c r="AF410" s="269">
        <f>IFERROR(IF(-SUM(AF$20:AF409)+AF$15&lt;0.000001,0,IF($C410&gt;='H-32A-WP06 - Debt Service'!AC$24,'H-32A-WP06 - Debt Service'!AC$27/12,0)),"-")</f>
        <v>0</v>
      </c>
      <c r="AG410" s="269">
        <f>IFERROR(IF(-SUM(AG$20:AG409)+AG$15&lt;0.000001,0,IF($C410&gt;='H-32A-WP06 - Debt Service'!AD$24,'H-32A-WP06 - Debt Service'!AD$27/12,0)),"-")</f>
        <v>0</v>
      </c>
      <c r="AH410" s="269">
        <f>IFERROR(IF(-SUM(AH$20:AH409)+AH$15&lt;0.000001,0,IF($C410&gt;='H-32A-WP06 - Debt Service'!AE$24,'H-32A-WP06 - Debt Service'!AE$27/12,0)),"-")</f>
        <v>0</v>
      </c>
      <c r="AI410" s="269">
        <f>IFERROR(IF(-SUM(AI$20:AI409)+AI$15&lt;0.000001,0,IF($C410&gt;='H-32A-WP06 - Debt Service'!AF$24,'H-32A-WP06 - Debt Service'!AF$27/12,0)),"-")</f>
        <v>0</v>
      </c>
      <c r="AJ410" s="269">
        <f>IFERROR(IF(-SUM(AJ$20:AJ409)+AJ$15&lt;0.000001,0,IF($C410&gt;='H-32A-WP06 - Debt Service'!AG$24,'H-32A-WP06 - Debt Service'!AG$27/12,0)),"-")</f>
        <v>0</v>
      </c>
    </row>
    <row r="411" spans="2:36" hidden="1">
      <c r="B411" s="260">
        <f t="shared" si="24"/>
        <v>2055</v>
      </c>
      <c r="C411" s="281">
        <f t="shared" si="26"/>
        <v>56827</v>
      </c>
      <c r="D411" s="281"/>
      <c r="E411" s="269">
        <f>IFERROR(IF(-SUM(E$20:E410)+E$15&lt;0.000001,0,IF($C411&gt;='H-32A-WP06 - Debt Service'!C$24,'H-32A-WP06 - Debt Service'!C$27/12,0)),"-")</f>
        <v>0</v>
      </c>
      <c r="F411" s="269">
        <f>IFERROR(IF(-SUM(F$20:F410)+F$15&lt;0.000001,0,IF($C411&gt;='H-32A-WP06 - Debt Service'!D$24,'H-32A-WP06 - Debt Service'!D$27/12,0)),"-")</f>
        <v>0</v>
      </c>
      <c r="G411" s="269">
        <f>IFERROR(IF(-SUM(G$20:G410)+G$15&lt;0.000001,0,IF($C411&gt;='H-32A-WP06 - Debt Service'!E$24,'H-32A-WP06 - Debt Service'!E$27/12,0)),"-")</f>
        <v>0</v>
      </c>
      <c r="H411" s="269">
        <f>IFERROR(IF(-SUM(H$20:H410)+H$15&lt;0.000001,0,IF($C411&gt;='H-32A-WP06 - Debt Service'!F$24,'H-32A-WP06 - Debt Service'!F$27/12,0)),"-")</f>
        <v>0</v>
      </c>
      <c r="I411" s="269">
        <f>IFERROR(IF(-SUM(I$20:I410)+I$15&lt;0.000001,0,IF($C411&gt;='H-32A-WP06 - Debt Service'!G$24,'H-32A-WP06 - Debt Service'!#REF!/12,0)),"-")</f>
        <v>0</v>
      </c>
      <c r="J411" s="269">
        <f>IFERROR(IF(-SUM(J$20:J410)+J$15&lt;0.000001,0,IF($C411&gt;='H-32A-WP06 - Debt Service'!H$24,'H-32A-WP06 - Debt Service'!H$27/12,0)),"-")</f>
        <v>0</v>
      </c>
      <c r="K411" s="269">
        <f>IFERROR(IF(-SUM(K$20:K410)+K$15&lt;0.000001,0,IF($C411&gt;='H-32A-WP06 - Debt Service'!I$24,'H-32A-WP06 - Debt Service'!I$27/12,0)),"-")</f>
        <v>0</v>
      </c>
      <c r="L411" s="269">
        <f>IFERROR(IF(-SUM(L$20:L410)+L$15&lt;0.000001,0,IF($C411&gt;='H-32A-WP06 - Debt Service'!J$24,'H-32A-WP06 - Debt Service'!J$27/12,0)),"-")</f>
        <v>0</v>
      </c>
      <c r="M411" s="269">
        <f>IFERROR(IF(-SUM(M$20:M410)+M$15&lt;0.000001,0,IF($C411&gt;='H-32A-WP06 - Debt Service'!L$24,'H-32A-WP06 - Debt Service'!L$27/12,0)),"-")</f>
        <v>0</v>
      </c>
      <c r="N411" s="269">
        <v>0</v>
      </c>
      <c r="O411" s="269">
        <v>0</v>
      </c>
      <c r="P411" s="269">
        <v>0</v>
      </c>
      <c r="Q411" s="269">
        <f>IFERROR(IF(-SUM(Q$20:Q410)+Q$15&lt;0.000001,0,IF($C411&gt;='H-32A-WP06 - Debt Service'!#REF!,'H-32A-WP06 - Debt Service'!#REF!/12,0)),"-")</f>
        <v>0</v>
      </c>
      <c r="R411" s="269"/>
      <c r="S411" s="269"/>
      <c r="T411" s="269"/>
      <c r="U411" s="269"/>
      <c r="V411" s="269"/>
      <c r="X411" s="260">
        <f t="shared" si="25"/>
        <v>2055</v>
      </c>
      <c r="Y411" s="281">
        <f t="shared" si="27"/>
        <v>56827</v>
      </c>
      <c r="Z411" s="281"/>
      <c r="AA411" s="269">
        <f>IFERROR(IF(-SUM(AA$20:AA410)+AA$15&lt;0.000001,0,IF($C411&gt;='H-32A-WP06 - Debt Service'!X$24,'H-32A-WP06 - Debt Service'!X$27/12,0)),"-")</f>
        <v>0</v>
      </c>
      <c r="AB411" s="269">
        <f>IFERROR(IF(-SUM(AB$20:AB410)+AB$15&lt;0.000001,0,IF($C411&gt;='H-32A-WP06 - Debt Service'!Y$24,'H-32A-WP06 - Debt Service'!Y$27/12,0)),"-")</f>
        <v>0</v>
      </c>
      <c r="AC411" s="269">
        <f>IFERROR(IF(-SUM(AC$20:AC410)+AC$15&lt;0.000001,0,IF($C411&gt;='H-32A-WP06 - Debt Service'!Z$24,'H-32A-WP06 - Debt Service'!Z$27/12,0)),"-")</f>
        <v>0</v>
      </c>
      <c r="AD411" s="269">
        <f>IFERROR(IF(-SUM(AD$20:AD410)+AD$15&lt;0.000001,0,IF($C411&gt;='H-32A-WP06 - Debt Service'!AA$24,'H-32A-WP06 - Debt Service'!AA$27/12,0)),"-")</f>
        <v>0</v>
      </c>
      <c r="AE411" s="269">
        <f>IFERROR(IF(-SUM(AE$20:AE410)+AE$15&lt;0.000001,0,IF($C411&gt;='H-32A-WP06 - Debt Service'!AB$24,'H-32A-WP06 - Debt Service'!AB$27/12,0)),"-")</f>
        <v>0</v>
      </c>
      <c r="AF411" s="269">
        <f>IFERROR(IF(-SUM(AF$20:AF410)+AF$15&lt;0.000001,0,IF($C411&gt;='H-32A-WP06 - Debt Service'!AC$24,'H-32A-WP06 - Debt Service'!AC$27/12,0)),"-")</f>
        <v>0</v>
      </c>
      <c r="AG411" s="269">
        <f>IFERROR(IF(-SUM(AG$20:AG410)+AG$15&lt;0.000001,0,IF($C411&gt;='H-32A-WP06 - Debt Service'!AD$24,'H-32A-WP06 - Debt Service'!AD$27/12,0)),"-")</f>
        <v>0</v>
      </c>
      <c r="AH411" s="269">
        <f>IFERROR(IF(-SUM(AH$20:AH410)+AH$15&lt;0.000001,0,IF($C411&gt;='H-32A-WP06 - Debt Service'!AE$24,'H-32A-WP06 - Debt Service'!AE$27/12,0)),"-")</f>
        <v>0</v>
      </c>
      <c r="AI411" s="269">
        <f>IFERROR(IF(-SUM(AI$20:AI410)+AI$15&lt;0.000001,0,IF($C411&gt;='H-32A-WP06 - Debt Service'!AF$24,'H-32A-WP06 - Debt Service'!AF$27/12,0)),"-")</f>
        <v>0</v>
      </c>
      <c r="AJ411" s="269">
        <f>IFERROR(IF(-SUM(AJ$20:AJ410)+AJ$15&lt;0.000001,0,IF($C411&gt;='H-32A-WP06 - Debt Service'!AG$24,'H-32A-WP06 - Debt Service'!AG$27/12,0)),"-")</f>
        <v>0</v>
      </c>
    </row>
    <row r="412" spans="2:36" hidden="1">
      <c r="B412" s="260">
        <f t="shared" si="24"/>
        <v>2055</v>
      </c>
      <c r="C412" s="281">
        <f t="shared" si="26"/>
        <v>56858</v>
      </c>
      <c r="D412" s="281"/>
      <c r="E412" s="269">
        <f>IFERROR(IF(-SUM(E$20:E411)+E$15&lt;0.000001,0,IF($C412&gt;='H-32A-WP06 - Debt Service'!C$24,'H-32A-WP06 - Debt Service'!C$27/12,0)),"-")</f>
        <v>0</v>
      </c>
      <c r="F412" s="269">
        <f>IFERROR(IF(-SUM(F$20:F411)+F$15&lt;0.000001,0,IF($C412&gt;='H-32A-WP06 - Debt Service'!D$24,'H-32A-WP06 - Debt Service'!D$27/12,0)),"-")</f>
        <v>0</v>
      </c>
      <c r="G412" s="269">
        <f>IFERROR(IF(-SUM(G$20:G411)+G$15&lt;0.000001,0,IF($C412&gt;='H-32A-WP06 - Debt Service'!E$24,'H-32A-WP06 - Debt Service'!E$27/12,0)),"-")</f>
        <v>0</v>
      </c>
      <c r="H412" s="269">
        <f>IFERROR(IF(-SUM(H$20:H411)+H$15&lt;0.000001,0,IF($C412&gt;='H-32A-WP06 - Debt Service'!F$24,'H-32A-WP06 - Debt Service'!F$27/12,0)),"-")</f>
        <v>0</v>
      </c>
      <c r="I412" s="269">
        <f>IFERROR(IF(-SUM(I$20:I411)+I$15&lt;0.000001,0,IF($C412&gt;='H-32A-WP06 - Debt Service'!G$24,'H-32A-WP06 - Debt Service'!#REF!/12,0)),"-")</f>
        <v>0</v>
      </c>
      <c r="J412" s="269">
        <f>IFERROR(IF(-SUM(J$20:J411)+J$15&lt;0.000001,0,IF($C412&gt;='H-32A-WP06 - Debt Service'!H$24,'H-32A-WP06 - Debt Service'!H$27/12,0)),"-")</f>
        <v>0</v>
      </c>
      <c r="K412" s="269">
        <f>IFERROR(IF(-SUM(K$20:K411)+K$15&lt;0.000001,0,IF($C412&gt;='H-32A-WP06 - Debt Service'!I$24,'H-32A-WP06 - Debt Service'!I$27/12,0)),"-")</f>
        <v>0</v>
      </c>
      <c r="L412" s="269">
        <f>IFERROR(IF(-SUM(L$20:L411)+L$15&lt;0.000001,0,IF($C412&gt;='H-32A-WP06 - Debt Service'!J$24,'H-32A-WP06 - Debt Service'!J$27/12,0)),"-")</f>
        <v>0</v>
      </c>
      <c r="M412" s="269">
        <f>IFERROR(IF(-SUM(M$20:M411)+M$15&lt;0.000001,0,IF($C412&gt;='H-32A-WP06 - Debt Service'!L$24,'H-32A-WP06 - Debt Service'!L$27/12,0)),"-")</f>
        <v>0</v>
      </c>
      <c r="N412" s="269">
        <v>0</v>
      </c>
      <c r="O412" s="269">
        <v>0</v>
      </c>
      <c r="P412" s="269">
        <v>0</v>
      </c>
      <c r="Q412" s="269">
        <f>IFERROR(IF(-SUM(Q$20:Q411)+Q$15&lt;0.000001,0,IF($C412&gt;='H-32A-WP06 - Debt Service'!#REF!,'H-32A-WP06 - Debt Service'!#REF!/12,0)),"-")</f>
        <v>0</v>
      </c>
      <c r="R412" s="269"/>
      <c r="S412" s="269"/>
      <c r="T412" s="269"/>
      <c r="U412" s="269"/>
      <c r="V412" s="269"/>
      <c r="X412" s="260">
        <f t="shared" si="25"/>
        <v>2055</v>
      </c>
      <c r="Y412" s="281">
        <f t="shared" si="27"/>
        <v>56858</v>
      </c>
      <c r="Z412" s="281"/>
      <c r="AA412" s="269">
        <f>IFERROR(IF(-SUM(AA$20:AA411)+AA$15&lt;0.000001,0,IF($C412&gt;='H-32A-WP06 - Debt Service'!X$24,'H-32A-WP06 - Debt Service'!X$27/12,0)),"-")</f>
        <v>0</v>
      </c>
      <c r="AB412" s="269">
        <f>IFERROR(IF(-SUM(AB$20:AB411)+AB$15&lt;0.000001,0,IF($C412&gt;='H-32A-WP06 - Debt Service'!Y$24,'H-32A-WP06 - Debt Service'!Y$27/12,0)),"-")</f>
        <v>0</v>
      </c>
      <c r="AC412" s="269">
        <f>IFERROR(IF(-SUM(AC$20:AC411)+AC$15&lt;0.000001,0,IF($C412&gt;='H-32A-WP06 - Debt Service'!Z$24,'H-32A-WP06 - Debt Service'!Z$27/12,0)),"-")</f>
        <v>0</v>
      </c>
      <c r="AD412" s="269">
        <f>IFERROR(IF(-SUM(AD$20:AD411)+AD$15&lt;0.000001,0,IF($C412&gt;='H-32A-WP06 - Debt Service'!AA$24,'H-32A-WP06 - Debt Service'!AA$27/12,0)),"-")</f>
        <v>0</v>
      </c>
      <c r="AE412" s="269">
        <f>IFERROR(IF(-SUM(AE$20:AE411)+AE$15&lt;0.000001,0,IF($C412&gt;='H-32A-WP06 - Debt Service'!AB$24,'H-32A-WP06 - Debt Service'!AB$27/12,0)),"-")</f>
        <v>0</v>
      </c>
      <c r="AF412" s="269">
        <f>IFERROR(IF(-SUM(AF$20:AF411)+AF$15&lt;0.000001,0,IF($C412&gt;='H-32A-WP06 - Debt Service'!AC$24,'H-32A-WP06 - Debt Service'!AC$27/12,0)),"-")</f>
        <v>0</v>
      </c>
      <c r="AG412" s="269">
        <f>IFERROR(IF(-SUM(AG$20:AG411)+AG$15&lt;0.000001,0,IF($C412&gt;='H-32A-WP06 - Debt Service'!AD$24,'H-32A-WP06 - Debt Service'!AD$27/12,0)),"-")</f>
        <v>0</v>
      </c>
      <c r="AH412" s="269">
        <f>IFERROR(IF(-SUM(AH$20:AH411)+AH$15&lt;0.000001,0,IF($C412&gt;='H-32A-WP06 - Debt Service'!AE$24,'H-32A-WP06 - Debt Service'!AE$27/12,0)),"-")</f>
        <v>0</v>
      </c>
      <c r="AI412" s="269">
        <f>IFERROR(IF(-SUM(AI$20:AI411)+AI$15&lt;0.000001,0,IF($C412&gt;='H-32A-WP06 - Debt Service'!AF$24,'H-32A-WP06 - Debt Service'!AF$27/12,0)),"-")</f>
        <v>0</v>
      </c>
      <c r="AJ412" s="269">
        <f>IFERROR(IF(-SUM(AJ$20:AJ411)+AJ$15&lt;0.000001,0,IF($C412&gt;='H-32A-WP06 - Debt Service'!AG$24,'H-32A-WP06 - Debt Service'!AG$27/12,0)),"-")</f>
        <v>0</v>
      </c>
    </row>
    <row r="413" spans="2:36" hidden="1">
      <c r="B413" s="260">
        <f t="shared" si="24"/>
        <v>2055</v>
      </c>
      <c r="C413" s="281">
        <f t="shared" si="26"/>
        <v>56888</v>
      </c>
      <c r="D413" s="281"/>
      <c r="E413" s="269">
        <f>IFERROR(IF(-SUM(E$20:E412)+E$15&lt;0.000001,0,IF($C413&gt;='H-32A-WP06 - Debt Service'!C$24,'H-32A-WP06 - Debt Service'!C$27/12,0)),"-")</f>
        <v>0</v>
      </c>
      <c r="F413" s="269">
        <f>IFERROR(IF(-SUM(F$20:F412)+F$15&lt;0.000001,0,IF($C413&gt;='H-32A-WP06 - Debt Service'!D$24,'H-32A-WP06 - Debt Service'!D$27/12,0)),"-")</f>
        <v>0</v>
      </c>
      <c r="G413" s="269">
        <f>IFERROR(IF(-SUM(G$20:G412)+G$15&lt;0.000001,0,IF($C413&gt;='H-32A-WP06 - Debt Service'!E$24,'H-32A-WP06 - Debt Service'!E$27/12,0)),"-")</f>
        <v>0</v>
      </c>
      <c r="H413" s="269">
        <f>IFERROR(IF(-SUM(H$20:H412)+H$15&lt;0.000001,0,IF($C413&gt;='H-32A-WP06 - Debt Service'!F$24,'H-32A-WP06 - Debt Service'!F$27/12,0)),"-")</f>
        <v>0</v>
      </c>
      <c r="I413" s="269">
        <f>IFERROR(IF(-SUM(I$20:I412)+I$15&lt;0.000001,0,IF($C413&gt;='H-32A-WP06 - Debt Service'!G$24,'H-32A-WP06 - Debt Service'!#REF!/12,0)),"-")</f>
        <v>0</v>
      </c>
      <c r="J413" s="269">
        <f>IFERROR(IF(-SUM(J$20:J412)+J$15&lt;0.000001,0,IF($C413&gt;='H-32A-WP06 - Debt Service'!H$24,'H-32A-WP06 - Debt Service'!H$27/12,0)),"-")</f>
        <v>0</v>
      </c>
      <c r="K413" s="269">
        <f>IFERROR(IF(-SUM(K$20:K412)+K$15&lt;0.000001,0,IF($C413&gt;='H-32A-WP06 - Debt Service'!I$24,'H-32A-WP06 - Debt Service'!I$27/12,0)),"-")</f>
        <v>0</v>
      </c>
      <c r="L413" s="269">
        <f>IFERROR(IF(-SUM(L$20:L412)+L$15&lt;0.000001,0,IF($C413&gt;='H-32A-WP06 - Debt Service'!J$24,'H-32A-WP06 - Debt Service'!J$27/12,0)),"-")</f>
        <v>0</v>
      </c>
      <c r="M413" s="269">
        <f>IFERROR(IF(-SUM(M$20:M412)+M$15&lt;0.000001,0,IF($C413&gt;='H-32A-WP06 - Debt Service'!L$24,'H-32A-WP06 - Debt Service'!L$27/12,0)),"-")</f>
        <v>0</v>
      </c>
      <c r="N413" s="269">
        <v>0</v>
      </c>
      <c r="O413" s="269">
        <v>0</v>
      </c>
      <c r="P413" s="269">
        <v>0</v>
      </c>
      <c r="Q413" s="269">
        <f>IFERROR(IF(-SUM(Q$20:Q412)+Q$15&lt;0.000001,0,IF($C413&gt;='H-32A-WP06 - Debt Service'!#REF!,'H-32A-WP06 - Debt Service'!#REF!/12,0)),"-")</f>
        <v>0</v>
      </c>
      <c r="R413" s="269"/>
      <c r="S413" s="269"/>
      <c r="T413" s="269"/>
      <c r="U413" s="269"/>
      <c r="V413" s="269"/>
      <c r="X413" s="260">
        <f t="shared" si="25"/>
        <v>2055</v>
      </c>
      <c r="Y413" s="281">
        <f t="shared" si="27"/>
        <v>56888</v>
      </c>
      <c r="Z413" s="281"/>
      <c r="AA413" s="269">
        <f>IFERROR(IF(-SUM(AA$20:AA412)+AA$15&lt;0.000001,0,IF($C413&gt;='H-32A-WP06 - Debt Service'!X$24,'H-32A-WP06 - Debt Service'!X$27/12,0)),"-")</f>
        <v>0</v>
      </c>
      <c r="AB413" s="269">
        <f>IFERROR(IF(-SUM(AB$20:AB412)+AB$15&lt;0.000001,0,IF($C413&gt;='H-32A-WP06 - Debt Service'!Y$24,'H-32A-WP06 - Debt Service'!Y$27/12,0)),"-")</f>
        <v>0</v>
      </c>
      <c r="AC413" s="269">
        <f>IFERROR(IF(-SUM(AC$20:AC412)+AC$15&lt;0.000001,0,IF($C413&gt;='H-32A-WP06 - Debt Service'!Z$24,'H-32A-WP06 - Debt Service'!Z$27/12,0)),"-")</f>
        <v>0</v>
      </c>
      <c r="AD413" s="269">
        <f>IFERROR(IF(-SUM(AD$20:AD412)+AD$15&lt;0.000001,0,IF($C413&gt;='H-32A-WP06 - Debt Service'!AA$24,'H-32A-WP06 - Debt Service'!AA$27/12,0)),"-")</f>
        <v>0</v>
      </c>
      <c r="AE413" s="269">
        <f>IFERROR(IF(-SUM(AE$20:AE412)+AE$15&lt;0.000001,0,IF($C413&gt;='H-32A-WP06 - Debt Service'!AB$24,'H-32A-WP06 - Debt Service'!AB$27/12,0)),"-")</f>
        <v>0</v>
      </c>
      <c r="AF413" s="269">
        <f>IFERROR(IF(-SUM(AF$20:AF412)+AF$15&lt;0.000001,0,IF($C413&gt;='H-32A-WP06 - Debt Service'!AC$24,'H-32A-WP06 - Debt Service'!AC$27/12,0)),"-")</f>
        <v>0</v>
      </c>
      <c r="AG413" s="269">
        <f>IFERROR(IF(-SUM(AG$20:AG412)+AG$15&lt;0.000001,0,IF($C413&gt;='H-32A-WP06 - Debt Service'!AD$24,'H-32A-WP06 - Debt Service'!AD$27/12,0)),"-")</f>
        <v>0</v>
      </c>
      <c r="AH413" s="269">
        <f>IFERROR(IF(-SUM(AH$20:AH412)+AH$15&lt;0.000001,0,IF($C413&gt;='H-32A-WP06 - Debt Service'!AE$24,'H-32A-WP06 - Debt Service'!AE$27/12,0)),"-")</f>
        <v>0</v>
      </c>
      <c r="AI413" s="269">
        <f>IFERROR(IF(-SUM(AI$20:AI412)+AI$15&lt;0.000001,0,IF($C413&gt;='H-32A-WP06 - Debt Service'!AF$24,'H-32A-WP06 - Debt Service'!AF$27/12,0)),"-")</f>
        <v>0</v>
      </c>
      <c r="AJ413" s="269">
        <f>IFERROR(IF(-SUM(AJ$20:AJ412)+AJ$15&lt;0.000001,0,IF($C413&gt;='H-32A-WP06 - Debt Service'!AG$24,'H-32A-WP06 - Debt Service'!AG$27/12,0)),"-")</f>
        <v>0</v>
      </c>
    </row>
    <row r="414" spans="2:36" hidden="1">
      <c r="B414" s="260">
        <f t="shared" si="24"/>
        <v>2055</v>
      </c>
      <c r="C414" s="281">
        <f t="shared" si="26"/>
        <v>56919</v>
      </c>
      <c r="D414" s="281"/>
      <c r="E414" s="269">
        <f>IFERROR(IF(-SUM(E$20:E413)+E$15&lt;0.000001,0,IF($C414&gt;='H-32A-WP06 - Debt Service'!C$24,'H-32A-WP06 - Debt Service'!C$27/12,0)),"-")</f>
        <v>0</v>
      </c>
      <c r="F414" s="269">
        <f>IFERROR(IF(-SUM(F$20:F413)+F$15&lt;0.000001,0,IF($C414&gt;='H-32A-WP06 - Debt Service'!D$24,'H-32A-WP06 - Debt Service'!D$27/12,0)),"-")</f>
        <v>0</v>
      </c>
      <c r="G414" s="269">
        <f>IFERROR(IF(-SUM(G$20:G413)+G$15&lt;0.000001,0,IF($C414&gt;='H-32A-WP06 - Debt Service'!E$24,'H-32A-WP06 - Debt Service'!E$27/12,0)),"-")</f>
        <v>0</v>
      </c>
      <c r="H414" s="269">
        <f>IFERROR(IF(-SUM(H$20:H413)+H$15&lt;0.000001,0,IF($C414&gt;='H-32A-WP06 - Debt Service'!F$24,'H-32A-WP06 - Debt Service'!F$27/12,0)),"-")</f>
        <v>0</v>
      </c>
      <c r="I414" s="269">
        <f>IFERROR(IF(-SUM(I$20:I413)+I$15&lt;0.000001,0,IF($C414&gt;='H-32A-WP06 - Debt Service'!G$24,'H-32A-WP06 - Debt Service'!#REF!/12,0)),"-")</f>
        <v>0</v>
      </c>
      <c r="J414" s="269">
        <f>IFERROR(IF(-SUM(J$20:J413)+J$15&lt;0.000001,0,IF($C414&gt;='H-32A-WP06 - Debt Service'!H$24,'H-32A-WP06 - Debt Service'!H$27/12,0)),"-")</f>
        <v>0</v>
      </c>
      <c r="K414" s="269">
        <f>IFERROR(IF(-SUM(K$20:K413)+K$15&lt;0.000001,0,IF($C414&gt;='H-32A-WP06 - Debt Service'!I$24,'H-32A-WP06 - Debt Service'!I$27/12,0)),"-")</f>
        <v>0</v>
      </c>
      <c r="L414" s="269">
        <f>IFERROR(IF(-SUM(L$20:L413)+L$15&lt;0.000001,0,IF($C414&gt;='H-32A-WP06 - Debt Service'!J$24,'H-32A-WP06 - Debt Service'!J$27/12,0)),"-")</f>
        <v>0</v>
      </c>
      <c r="M414" s="269">
        <f>IFERROR(IF(-SUM(M$20:M413)+M$15&lt;0.000001,0,IF($C414&gt;='H-32A-WP06 - Debt Service'!L$24,'H-32A-WP06 - Debt Service'!L$27/12,0)),"-")</f>
        <v>0</v>
      </c>
      <c r="N414" s="269">
        <v>0</v>
      </c>
      <c r="O414" s="269">
        <v>0</v>
      </c>
      <c r="P414" s="269">
        <v>0</v>
      </c>
      <c r="Q414" s="269">
        <f>IFERROR(IF(-SUM(Q$20:Q413)+Q$15&lt;0.000001,0,IF($C414&gt;='H-32A-WP06 - Debt Service'!#REF!,'H-32A-WP06 - Debt Service'!#REF!/12,0)),"-")</f>
        <v>0</v>
      </c>
      <c r="R414" s="269"/>
      <c r="S414" s="269"/>
      <c r="T414" s="269"/>
      <c r="U414" s="269"/>
      <c r="V414" s="269"/>
      <c r="X414" s="260">
        <f t="shared" si="25"/>
        <v>2055</v>
      </c>
      <c r="Y414" s="281">
        <f t="shared" si="27"/>
        <v>56919</v>
      </c>
      <c r="Z414" s="281"/>
      <c r="AA414" s="269">
        <f>IFERROR(IF(-SUM(AA$20:AA413)+AA$15&lt;0.000001,0,IF($C414&gt;='H-32A-WP06 - Debt Service'!X$24,'H-32A-WP06 - Debt Service'!X$27/12,0)),"-")</f>
        <v>0</v>
      </c>
      <c r="AB414" s="269">
        <f>IFERROR(IF(-SUM(AB$20:AB413)+AB$15&lt;0.000001,0,IF($C414&gt;='H-32A-WP06 - Debt Service'!Y$24,'H-32A-WP06 - Debt Service'!Y$27/12,0)),"-")</f>
        <v>0</v>
      </c>
      <c r="AC414" s="269">
        <f>IFERROR(IF(-SUM(AC$20:AC413)+AC$15&lt;0.000001,0,IF($C414&gt;='H-32A-WP06 - Debt Service'!Z$24,'H-32A-WP06 - Debt Service'!Z$27/12,0)),"-")</f>
        <v>0</v>
      </c>
      <c r="AD414" s="269">
        <f>IFERROR(IF(-SUM(AD$20:AD413)+AD$15&lt;0.000001,0,IF($C414&gt;='H-32A-WP06 - Debt Service'!AA$24,'H-32A-WP06 - Debt Service'!AA$27/12,0)),"-")</f>
        <v>0</v>
      </c>
      <c r="AE414" s="269">
        <f>IFERROR(IF(-SUM(AE$20:AE413)+AE$15&lt;0.000001,0,IF($C414&gt;='H-32A-WP06 - Debt Service'!AB$24,'H-32A-WP06 - Debt Service'!AB$27/12,0)),"-")</f>
        <v>0</v>
      </c>
      <c r="AF414" s="269">
        <f>IFERROR(IF(-SUM(AF$20:AF413)+AF$15&lt;0.000001,0,IF($C414&gt;='H-32A-WP06 - Debt Service'!AC$24,'H-32A-WP06 - Debt Service'!AC$27/12,0)),"-")</f>
        <v>0</v>
      </c>
      <c r="AG414" s="269">
        <f>IFERROR(IF(-SUM(AG$20:AG413)+AG$15&lt;0.000001,0,IF($C414&gt;='H-32A-WP06 - Debt Service'!AD$24,'H-32A-WP06 - Debt Service'!AD$27/12,0)),"-")</f>
        <v>0</v>
      </c>
      <c r="AH414" s="269">
        <f>IFERROR(IF(-SUM(AH$20:AH413)+AH$15&lt;0.000001,0,IF($C414&gt;='H-32A-WP06 - Debt Service'!AE$24,'H-32A-WP06 - Debt Service'!AE$27/12,0)),"-")</f>
        <v>0</v>
      </c>
      <c r="AI414" s="269">
        <f>IFERROR(IF(-SUM(AI$20:AI413)+AI$15&lt;0.000001,0,IF($C414&gt;='H-32A-WP06 - Debt Service'!AF$24,'H-32A-WP06 - Debt Service'!AF$27/12,0)),"-")</f>
        <v>0</v>
      </c>
      <c r="AJ414" s="269">
        <f>IFERROR(IF(-SUM(AJ$20:AJ413)+AJ$15&lt;0.000001,0,IF($C414&gt;='H-32A-WP06 - Debt Service'!AG$24,'H-32A-WP06 - Debt Service'!AG$27/12,0)),"-")</f>
        <v>0</v>
      </c>
    </row>
    <row r="415" spans="2:36" hidden="1">
      <c r="B415" s="260">
        <f t="shared" si="24"/>
        <v>2055</v>
      </c>
      <c r="C415" s="281">
        <f t="shared" si="26"/>
        <v>56949</v>
      </c>
      <c r="D415" s="281"/>
      <c r="E415" s="269">
        <f>IFERROR(IF(-SUM(E$20:E414)+E$15&lt;0.000001,0,IF($C415&gt;='H-32A-WP06 - Debt Service'!C$24,'H-32A-WP06 - Debt Service'!C$27/12,0)),"-")</f>
        <v>0</v>
      </c>
      <c r="F415" s="269">
        <f>IFERROR(IF(-SUM(F$20:F414)+F$15&lt;0.000001,0,IF($C415&gt;='H-32A-WP06 - Debt Service'!D$24,'H-32A-WP06 - Debt Service'!D$27/12,0)),"-")</f>
        <v>0</v>
      </c>
      <c r="G415" s="269">
        <f>IFERROR(IF(-SUM(G$20:G414)+G$15&lt;0.000001,0,IF($C415&gt;='H-32A-WP06 - Debt Service'!E$24,'H-32A-WP06 - Debt Service'!E$27/12,0)),"-")</f>
        <v>0</v>
      </c>
      <c r="H415" s="269">
        <f>IFERROR(IF(-SUM(H$20:H414)+H$15&lt;0.000001,0,IF($C415&gt;='H-32A-WP06 - Debt Service'!F$24,'H-32A-WP06 - Debt Service'!F$27/12,0)),"-")</f>
        <v>0</v>
      </c>
      <c r="I415" s="269">
        <f>IFERROR(IF(-SUM(I$20:I414)+I$15&lt;0.000001,0,IF($C415&gt;='H-32A-WP06 - Debt Service'!G$24,'H-32A-WP06 - Debt Service'!#REF!/12,0)),"-")</f>
        <v>0</v>
      </c>
      <c r="J415" s="269">
        <f>IFERROR(IF(-SUM(J$20:J414)+J$15&lt;0.000001,0,IF($C415&gt;='H-32A-WP06 - Debt Service'!H$24,'H-32A-WP06 - Debt Service'!H$27/12,0)),"-")</f>
        <v>0</v>
      </c>
      <c r="K415" s="269">
        <f>IFERROR(IF(-SUM(K$20:K414)+K$15&lt;0.000001,0,IF($C415&gt;='H-32A-WP06 - Debt Service'!I$24,'H-32A-WP06 - Debt Service'!I$27/12,0)),"-")</f>
        <v>0</v>
      </c>
      <c r="L415" s="269">
        <f>IFERROR(IF(-SUM(L$20:L414)+L$15&lt;0.000001,0,IF($C415&gt;='H-32A-WP06 - Debt Service'!J$24,'H-32A-WP06 - Debt Service'!J$27/12,0)),"-")</f>
        <v>0</v>
      </c>
      <c r="M415" s="269">
        <f>IFERROR(IF(-SUM(M$20:M414)+M$15&lt;0.000001,0,IF($C415&gt;='H-32A-WP06 - Debt Service'!L$24,'H-32A-WP06 - Debt Service'!L$27/12,0)),"-")</f>
        <v>0</v>
      </c>
      <c r="N415" s="269">
        <v>0</v>
      </c>
      <c r="O415" s="269">
        <v>0</v>
      </c>
      <c r="P415" s="269">
        <v>0</v>
      </c>
      <c r="Q415" s="269">
        <f>IFERROR(IF(-SUM(Q$20:Q414)+Q$15&lt;0.000001,0,IF($C415&gt;='H-32A-WP06 - Debt Service'!#REF!,'H-32A-WP06 - Debt Service'!#REF!/12,0)),"-")</f>
        <v>0</v>
      </c>
      <c r="R415" s="269"/>
      <c r="S415" s="269"/>
      <c r="T415" s="269"/>
      <c r="U415" s="269"/>
      <c r="V415" s="269"/>
      <c r="X415" s="260">
        <f t="shared" si="25"/>
        <v>2055</v>
      </c>
      <c r="Y415" s="281">
        <f t="shared" si="27"/>
        <v>56949</v>
      </c>
      <c r="Z415" s="281"/>
      <c r="AA415" s="269">
        <f>IFERROR(IF(-SUM(AA$20:AA414)+AA$15&lt;0.000001,0,IF($C415&gt;='H-32A-WP06 - Debt Service'!X$24,'H-32A-WP06 - Debt Service'!X$27/12,0)),"-")</f>
        <v>0</v>
      </c>
      <c r="AB415" s="269">
        <f>IFERROR(IF(-SUM(AB$20:AB414)+AB$15&lt;0.000001,0,IF($C415&gt;='H-32A-WP06 - Debt Service'!Y$24,'H-32A-WP06 - Debt Service'!Y$27/12,0)),"-")</f>
        <v>0</v>
      </c>
      <c r="AC415" s="269">
        <f>IFERROR(IF(-SUM(AC$20:AC414)+AC$15&lt;0.000001,0,IF($C415&gt;='H-32A-WP06 - Debt Service'!Z$24,'H-32A-WP06 - Debt Service'!Z$27/12,0)),"-")</f>
        <v>0</v>
      </c>
      <c r="AD415" s="269">
        <f>IFERROR(IF(-SUM(AD$20:AD414)+AD$15&lt;0.000001,0,IF($C415&gt;='H-32A-WP06 - Debt Service'!AA$24,'H-32A-WP06 - Debt Service'!AA$27/12,0)),"-")</f>
        <v>0</v>
      </c>
      <c r="AE415" s="269">
        <f>IFERROR(IF(-SUM(AE$20:AE414)+AE$15&lt;0.000001,0,IF($C415&gt;='H-32A-WP06 - Debt Service'!AB$24,'H-32A-WP06 - Debt Service'!AB$27/12,0)),"-")</f>
        <v>0</v>
      </c>
      <c r="AF415" s="269">
        <f>IFERROR(IF(-SUM(AF$20:AF414)+AF$15&lt;0.000001,0,IF($C415&gt;='H-32A-WP06 - Debt Service'!AC$24,'H-32A-WP06 - Debt Service'!AC$27/12,0)),"-")</f>
        <v>0</v>
      </c>
      <c r="AG415" s="269">
        <f>IFERROR(IF(-SUM(AG$20:AG414)+AG$15&lt;0.000001,0,IF($C415&gt;='H-32A-WP06 - Debt Service'!AD$24,'H-32A-WP06 - Debt Service'!AD$27/12,0)),"-")</f>
        <v>0</v>
      </c>
      <c r="AH415" s="269">
        <f>IFERROR(IF(-SUM(AH$20:AH414)+AH$15&lt;0.000001,0,IF($C415&gt;='H-32A-WP06 - Debt Service'!AE$24,'H-32A-WP06 - Debt Service'!AE$27/12,0)),"-")</f>
        <v>0</v>
      </c>
      <c r="AI415" s="269">
        <f>IFERROR(IF(-SUM(AI$20:AI414)+AI$15&lt;0.000001,0,IF($C415&gt;='H-32A-WP06 - Debt Service'!AF$24,'H-32A-WP06 - Debt Service'!AF$27/12,0)),"-")</f>
        <v>0</v>
      </c>
      <c r="AJ415" s="269">
        <f>IFERROR(IF(-SUM(AJ$20:AJ414)+AJ$15&lt;0.000001,0,IF($C415&gt;='H-32A-WP06 - Debt Service'!AG$24,'H-32A-WP06 - Debt Service'!AG$27/12,0)),"-")</f>
        <v>0</v>
      </c>
    </row>
    <row r="416" spans="2:36" hidden="1">
      <c r="B416" s="260">
        <f t="shared" si="24"/>
        <v>2056</v>
      </c>
      <c r="C416" s="281">
        <f t="shared" si="26"/>
        <v>56980</v>
      </c>
      <c r="D416" s="281"/>
      <c r="E416" s="269">
        <f>IFERROR(IF(-SUM(E$20:E415)+E$15&lt;0.000001,0,IF($C416&gt;='H-32A-WP06 - Debt Service'!C$24,'H-32A-WP06 - Debt Service'!C$27/12,0)),"-")</f>
        <v>0</v>
      </c>
      <c r="F416" s="269">
        <f>IFERROR(IF(-SUM(F$20:F415)+F$15&lt;0.000001,0,IF($C416&gt;='H-32A-WP06 - Debt Service'!D$24,'H-32A-WP06 - Debt Service'!D$27/12,0)),"-")</f>
        <v>0</v>
      </c>
      <c r="G416" s="269">
        <f>IFERROR(IF(-SUM(G$20:G415)+G$15&lt;0.000001,0,IF($C416&gt;='H-32A-WP06 - Debt Service'!E$24,'H-32A-WP06 - Debt Service'!E$27/12,0)),"-")</f>
        <v>0</v>
      </c>
      <c r="H416" s="269">
        <f>IFERROR(IF(-SUM(H$20:H415)+H$15&lt;0.000001,0,IF($C416&gt;='H-32A-WP06 - Debt Service'!F$24,'H-32A-WP06 - Debt Service'!F$27/12,0)),"-")</f>
        <v>0</v>
      </c>
      <c r="I416" s="269">
        <f>IFERROR(IF(-SUM(I$20:I415)+I$15&lt;0.000001,0,IF($C416&gt;='H-32A-WP06 - Debt Service'!G$24,'H-32A-WP06 - Debt Service'!#REF!/12,0)),"-")</f>
        <v>0</v>
      </c>
      <c r="J416" s="269">
        <f>IFERROR(IF(-SUM(J$20:J415)+J$15&lt;0.000001,0,IF($C416&gt;='H-32A-WP06 - Debt Service'!H$24,'H-32A-WP06 - Debt Service'!H$27/12,0)),"-")</f>
        <v>0</v>
      </c>
      <c r="K416" s="269">
        <f>IFERROR(IF(-SUM(K$20:K415)+K$15&lt;0.000001,0,IF($C416&gt;='H-32A-WP06 - Debt Service'!I$24,'H-32A-WP06 - Debt Service'!I$27/12,0)),"-")</f>
        <v>0</v>
      </c>
      <c r="L416" s="269">
        <f>IFERROR(IF(-SUM(L$20:L415)+L$15&lt;0.000001,0,IF($C416&gt;='H-32A-WP06 - Debt Service'!J$24,'H-32A-WP06 - Debt Service'!J$27/12,0)),"-")</f>
        <v>0</v>
      </c>
      <c r="M416" s="269">
        <f>IFERROR(IF(-SUM(M$20:M415)+M$15&lt;0.000001,0,IF($C416&gt;='H-32A-WP06 - Debt Service'!L$24,'H-32A-WP06 - Debt Service'!L$27/12,0)),"-")</f>
        <v>0</v>
      </c>
      <c r="N416" s="269">
        <v>0</v>
      </c>
      <c r="O416" s="269">
        <v>0</v>
      </c>
      <c r="P416" s="269">
        <v>0</v>
      </c>
      <c r="Q416" s="269">
        <f>IFERROR(IF(-SUM(Q$20:Q415)+Q$15&lt;0.000001,0,IF($C416&gt;='H-32A-WP06 - Debt Service'!#REF!,'H-32A-WP06 - Debt Service'!#REF!/12,0)),"-")</f>
        <v>0</v>
      </c>
      <c r="R416" s="269"/>
      <c r="S416" s="269"/>
      <c r="T416" s="269"/>
      <c r="U416" s="269"/>
      <c r="V416" s="269"/>
      <c r="X416" s="260">
        <f t="shared" si="25"/>
        <v>2056</v>
      </c>
      <c r="Y416" s="281">
        <f t="shared" si="27"/>
        <v>56980</v>
      </c>
      <c r="Z416" s="281"/>
      <c r="AA416" s="269">
        <f>IFERROR(IF(-SUM(AA$20:AA415)+AA$15&lt;0.000001,0,IF($C416&gt;='H-32A-WP06 - Debt Service'!X$24,'H-32A-WP06 - Debt Service'!X$27/12,0)),"-")</f>
        <v>0</v>
      </c>
      <c r="AB416" s="269">
        <f>IFERROR(IF(-SUM(AB$20:AB415)+AB$15&lt;0.000001,0,IF($C416&gt;='H-32A-WP06 - Debt Service'!Y$24,'H-32A-WP06 - Debt Service'!Y$27/12,0)),"-")</f>
        <v>0</v>
      </c>
      <c r="AC416" s="269">
        <f>IFERROR(IF(-SUM(AC$20:AC415)+AC$15&lt;0.000001,0,IF($C416&gt;='H-32A-WP06 - Debt Service'!Z$24,'H-32A-WP06 - Debt Service'!Z$27/12,0)),"-")</f>
        <v>0</v>
      </c>
      <c r="AD416" s="269">
        <f>IFERROR(IF(-SUM(AD$20:AD415)+AD$15&lt;0.000001,0,IF($C416&gt;='H-32A-WP06 - Debt Service'!AA$24,'H-32A-WP06 - Debt Service'!AA$27/12,0)),"-")</f>
        <v>0</v>
      </c>
      <c r="AE416" s="269">
        <f>IFERROR(IF(-SUM(AE$20:AE415)+AE$15&lt;0.000001,0,IF($C416&gt;='H-32A-WP06 - Debt Service'!AB$24,'H-32A-WP06 - Debt Service'!AB$27/12,0)),"-")</f>
        <v>0</v>
      </c>
      <c r="AF416" s="269">
        <f>IFERROR(IF(-SUM(AF$20:AF415)+AF$15&lt;0.000001,0,IF($C416&gt;='H-32A-WP06 - Debt Service'!AC$24,'H-32A-WP06 - Debt Service'!AC$27/12,0)),"-")</f>
        <v>0</v>
      </c>
      <c r="AG416" s="269">
        <f>IFERROR(IF(-SUM(AG$20:AG415)+AG$15&lt;0.000001,0,IF($C416&gt;='H-32A-WP06 - Debt Service'!AD$24,'H-32A-WP06 - Debt Service'!AD$27/12,0)),"-")</f>
        <v>0</v>
      </c>
      <c r="AH416" s="269">
        <f>IFERROR(IF(-SUM(AH$20:AH415)+AH$15&lt;0.000001,0,IF($C416&gt;='H-32A-WP06 - Debt Service'!AE$24,'H-32A-WP06 - Debt Service'!AE$27/12,0)),"-")</f>
        <v>0</v>
      </c>
      <c r="AI416" s="269">
        <f>IFERROR(IF(-SUM(AI$20:AI415)+AI$15&lt;0.000001,0,IF($C416&gt;='H-32A-WP06 - Debt Service'!AF$24,'H-32A-WP06 - Debt Service'!AF$27/12,0)),"-")</f>
        <v>0</v>
      </c>
      <c r="AJ416" s="269">
        <f>IFERROR(IF(-SUM(AJ$20:AJ415)+AJ$15&lt;0.000001,0,IF($C416&gt;='H-32A-WP06 - Debt Service'!AG$24,'H-32A-WP06 - Debt Service'!AG$27/12,0)),"-")</f>
        <v>0</v>
      </c>
    </row>
    <row r="417" spans="2:36" hidden="1">
      <c r="B417" s="260">
        <f t="shared" si="24"/>
        <v>2056</v>
      </c>
      <c r="C417" s="281">
        <f t="shared" si="26"/>
        <v>57011</v>
      </c>
      <c r="D417" s="281"/>
      <c r="E417" s="269">
        <f>IFERROR(IF(-SUM(E$20:E416)+E$15&lt;0.000001,0,IF($C417&gt;='H-32A-WP06 - Debt Service'!C$24,'H-32A-WP06 - Debt Service'!C$27/12,0)),"-")</f>
        <v>0</v>
      </c>
      <c r="F417" s="269">
        <f>IFERROR(IF(-SUM(F$20:F416)+F$15&lt;0.000001,0,IF($C417&gt;='H-32A-WP06 - Debt Service'!D$24,'H-32A-WP06 - Debt Service'!D$27/12,0)),"-")</f>
        <v>0</v>
      </c>
      <c r="G417" s="269">
        <f>IFERROR(IF(-SUM(G$20:G416)+G$15&lt;0.000001,0,IF($C417&gt;='H-32A-WP06 - Debt Service'!E$24,'H-32A-WP06 - Debt Service'!E$27/12,0)),"-")</f>
        <v>0</v>
      </c>
      <c r="H417" s="269">
        <f>IFERROR(IF(-SUM(H$20:H416)+H$15&lt;0.000001,0,IF($C417&gt;='H-32A-WP06 - Debt Service'!F$24,'H-32A-WP06 - Debt Service'!F$27/12,0)),"-")</f>
        <v>0</v>
      </c>
      <c r="I417" s="269">
        <f>IFERROR(IF(-SUM(I$20:I416)+I$15&lt;0.000001,0,IF($C417&gt;='H-32A-WP06 - Debt Service'!G$24,'H-32A-WP06 - Debt Service'!#REF!/12,0)),"-")</f>
        <v>0</v>
      </c>
      <c r="J417" s="269">
        <f>IFERROR(IF(-SUM(J$20:J416)+J$15&lt;0.000001,0,IF($C417&gt;='H-32A-WP06 - Debt Service'!H$24,'H-32A-WP06 - Debt Service'!H$27/12,0)),"-")</f>
        <v>0</v>
      </c>
      <c r="K417" s="269">
        <f>IFERROR(IF(-SUM(K$20:K416)+K$15&lt;0.000001,0,IF($C417&gt;='H-32A-WP06 - Debt Service'!I$24,'H-32A-WP06 - Debt Service'!I$27/12,0)),"-")</f>
        <v>0</v>
      </c>
      <c r="L417" s="269">
        <f>IFERROR(IF(-SUM(L$20:L416)+L$15&lt;0.000001,0,IF($C417&gt;='H-32A-WP06 - Debt Service'!J$24,'H-32A-WP06 - Debt Service'!J$27/12,0)),"-")</f>
        <v>0</v>
      </c>
      <c r="M417" s="269">
        <f>IFERROR(IF(-SUM(M$20:M416)+M$15&lt;0.000001,0,IF($C417&gt;='H-32A-WP06 - Debt Service'!L$24,'H-32A-WP06 - Debt Service'!L$27/12,0)),"-")</f>
        <v>0</v>
      </c>
      <c r="N417" s="269">
        <v>0</v>
      </c>
      <c r="O417" s="269">
        <v>0</v>
      </c>
      <c r="P417" s="269">
        <v>0</v>
      </c>
      <c r="Q417" s="269">
        <f>IFERROR(IF(-SUM(Q$20:Q416)+Q$15&lt;0.000001,0,IF($C417&gt;='H-32A-WP06 - Debt Service'!#REF!,'H-32A-WP06 - Debt Service'!#REF!/12,0)),"-")</f>
        <v>0</v>
      </c>
      <c r="R417" s="269"/>
      <c r="S417" s="269"/>
      <c r="T417" s="269"/>
      <c r="U417" s="269"/>
      <c r="V417" s="269"/>
      <c r="X417" s="260">
        <f t="shared" si="25"/>
        <v>2056</v>
      </c>
      <c r="Y417" s="281">
        <f t="shared" si="27"/>
        <v>57011</v>
      </c>
      <c r="Z417" s="281"/>
      <c r="AA417" s="269">
        <f>IFERROR(IF(-SUM(AA$20:AA416)+AA$15&lt;0.000001,0,IF($C417&gt;='H-32A-WP06 - Debt Service'!X$24,'H-32A-WP06 - Debt Service'!X$27/12,0)),"-")</f>
        <v>0</v>
      </c>
      <c r="AB417" s="269">
        <f>IFERROR(IF(-SUM(AB$20:AB416)+AB$15&lt;0.000001,0,IF($C417&gt;='H-32A-WP06 - Debt Service'!Y$24,'H-32A-WP06 - Debt Service'!Y$27/12,0)),"-")</f>
        <v>0</v>
      </c>
      <c r="AC417" s="269">
        <f>IFERROR(IF(-SUM(AC$20:AC416)+AC$15&lt;0.000001,0,IF($C417&gt;='H-32A-WP06 - Debt Service'!Z$24,'H-32A-WP06 - Debt Service'!Z$27/12,0)),"-")</f>
        <v>0</v>
      </c>
      <c r="AD417" s="269">
        <f>IFERROR(IF(-SUM(AD$20:AD416)+AD$15&lt;0.000001,0,IF($C417&gt;='H-32A-WP06 - Debt Service'!AA$24,'H-32A-WP06 - Debt Service'!AA$27/12,0)),"-")</f>
        <v>0</v>
      </c>
      <c r="AE417" s="269">
        <f>IFERROR(IF(-SUM(AE$20:AE416)+AE$15&lt;0.000001,0,IF($C417&gt;='H-32A-WP06 - Debt Service'!AB$24,'H-32A-WP06 - Debt Service'!AB$27/12,0)),"-")</f>
        <v>0</v>
      </c>
      <c r="AF417" s="269">
        <f>IFERROR(IF(-SUM(AF$20:AF416)+AF$15&lt;0.000001,0,IF($C417&gt;='H-32A-WP06 - Debt Service'!AC$24,'H-32A-WP06 - Debt Service'!AC$27/12,0)),"-")</f>
        <v>0</v>
      </c>
      <c r="AG417" s="269">
        <f>IFERROR(IF(-SUM(AG$20:AG416)+AG$15&lt;0.000001,0,IF($C417&gt;='H-32A-WP06 - Debt Service'!AD$24,'H-32A-WP06 - Debt Service'!AD$27/12,0)),"-")</f>
        <v>0</v>
      </c>
      <c r="AH417" s="269">
        <f>IFERROR(IF(-SUM(AH$20:AH416)+AH$15&lt;0.000001,0,IF($C417&gt;='H-32A-WP06 - Debt Service'!AE$24,'H-32A-WP06 - Debt Service'!AE$27/12,0)),"-")</f>
        <v>0</v>
      </c>
      <c r="AI417" s="269">
        <f>IFERROR(IF(-SUM(AI$20:AI416)+AI$15&lt;0.000001,0,IF($C417&gt;='H-32A-WP06 - Debt Service'!AF$24,'H-32A-WP06 - Debt Service'!AF$27/12,0)),"-")</f>
        <v>0</v>
      </c>
      <c r="AJ417" s="269">
        <f>IFERROR(IF(-SUM(AJ$20:AJ416)+AJ$15&lt;0.000001,0,IF($C417&gt;='H-32A-WP06 - Debt Service'!AG$24,'H-32A-WP06 - Debt Service'!AG$27/12,0)),"-")</f>
        <v>0</v>
      </c>
    </row>
    <row r="418" spans="2:36" hidden="1">
      <c r="B418" s="260">
        <f t="shared" si="24"/>
        <v>2056</v>
      </c>
      <c r="C418" s="281">
        <f t="shared" si="26"/>
        <v>57040</v>
      </c>
      <c r="D418" s="281"/>
      <c r="E418" s="269">
        <f>IFERROR(IF(-SUM(E$20:E417)+E$15&lt;0.000001,0,IF($C418&gt;='H-32A-WP06 - Debt Service'!C$24,'H-32A-WP06 - Debt Service'!C$27/12,0)),"-")</f>
        <v>0</v>
      </c>
      <c r="F418" s="269">
        <f>IFERROR(IF(-SUM(F$20:F417)+F$15&lt;0.000001,0,IF($C418&gt;='H-32A-WP06 - Debt Service'!D$24,'H-32A-WP06 - Debt Service'!D$27/12,0)),"-")</f>
        <v>0</v>
      </c>
      <c r="G418" s="269">
        <f>IFERROR(IF(-SUM(G$20:G417)+G$15&lt;0.000001,0,IF($C418&gt;='H-32A-WP06 - Debt Service'!E$24,'H-32A-WP06 - Debt Service'!E$27/12,0)),"-")</f>
        <v>0</v>
      </c>
      <c r="H418" s="269">
        <f>IFERROR(IF(-SUM(H$20:H417)+H$15&lt;0.000001,0,IF($C418&gt;='H-32A-WP06 - Debt Service'!F$24,'H-32A-WP06 - Debt Service'!F$27/12,0)),"-")</f>
        <v>0</v>
      </c>
      <c r="I418" s="269">
        <f>IFERROR(IF(-SUM(I$20:I417)+I$15&lt;0.000001,0,IF($C418&gt;='H-32A-WP06 - Debt Service'!G$24,'H-32A-WP06 - Debt Service'!#REF!/12,0)),"-")</f>
        <v>0</v>
      </c>
      <c r="J418" s="269">
        <f>IFERROR(IF(-SUM(J$20:J417)+J$15&lt;0.000001,0,IF($C418&gt;='H-32A-WP06 - Debt Service'!H$24,'H-32A-WP06 - Debt Service'!H$27/12,0)),"-")</f>
        <v>0</v>
      </c>
      <c r="K418" s="269">
        <f>IFERROR(IF(-SUM(K$20:K417)+K$15&lt;0.000001,0,IF($C418&gt;='H-32A-WP06 - Debt Service'!I$24,'H-32A-WP06 - Debt Service'!I$27/12,0)),"-")</f>
        <v>0</v>
      </c>
      <c r="L418" s="269">
        <f>IFERROR(IF(-SUM(L$20:L417)+L$15&lt;0.000001,0,IF($C418&gt;='H-32A-WP06 - Debt Service'!J$24,'H-32A-WP06 - Debt Service'!J$27/12,0)),"-")</f>
        <v>0</v>
      </c>
      <c r="M418" s="269">
        <f>IFERROR(IF(-SUM(M$20:M417)+M$15&lt;0.000001,0,IF($C418&gt;='H-32A-WP06 - Debt Service'!L$24,'H-32A-WP06 - Debt Service'!L$27/12,0)),"-")</f>
        <v>0</v>
      </c>
      <c r="N418" s="269">
        <v>0</v>
      </c>
      <c r="O418" s="269">
        <v>0</v>
      </c>
      <c r="P418" s="269">
        <v>0</v>
      </c>
      <c r="Q418" s="269">
        <f>IFERROR(IF(-SUM(Q$20:Q417)+Q$15&lt;0.000001,0,IF($C418&gt;='H-32A-WP06 - Debt Service'!#REF!,'H-32A-WP06 - Debt Service'!#REF!/12,0)),"-")</f>
        <v>0</v>
      </c>
      <c r="R418" s="269"/>
      <c r="S418" s="269"/>
      <c r="T418" s="269"/>
      <c r="U418" s="269"/>
      <c r="V418" s="269"/>
      <c r="X418" s="260">
        <f t="shared" si="25"/>
        <v>2056</v>
      </c>
      <c r="Y418" s="281">
        <f t="shared" si="27"/>
        <v>57040</v>
      </c>
      <c r="Z418" s="281"/>
      <c r="AA418" s="269">
        <f>IFERROR(IF(-SUM(AA$20:AA417)+AA$15&lt;0.000001,0,IF($C418&gt;='H-32A-WP06 - Debt Service'!X$24,'H-32A-WP06 - Debt Service'!X$27/12,0)),"-")</f>
        <v>0</v>
      </c>
      <c r="AB418" s="269">
        <f>IFERROR(IF(-SUM(AB$20:AB417)+AB$15&lt;0.000001,0,IF($C418&gt;='H-32A-WP06 - Debt Service'!Y$24,'H-32A-WP06 - Debt Service'!Y$27/12,0)),"-")</f>
        <v>0</v>
      </c>
      <c r="AC418" s="269">
        <f>IFERROR(IF(-SUM(AC$20:AC417)+AC$15&lt;0.000001,0,IF($C418&gt;='H-32A-WP06 - Debt Service'!Z$24,'H-32A-WP06 - Debt Service'!Z$27/12,0)),"-")</f>
        <v>0</v>
      </c>
      <c r="AD418" s="269">
        <f>IFERROR(IF(-SUM(AD$20:AD417)+AD$15&lt;0.000001,0,IF($C418&gt;='H-32A-WP06 - Debt Service'!AA$24,'H-32A-WP06 - Debt Service'!AA$27/12,0)),"-")</f>
        <v>0</v>
      </c>
      <c r="AE418" s="269">
        <f>IFERROR(IF(-SUM(AE$20:AE417)+AE$15&lt;0.000001,0,IF($C418&gt;='H-32A-WP06 - Debt Service'!AB$24,'H-32A-WP06 - Debt Service'!AB$27/12,0)),"-")</f>
        <v>0</v>
      </c>
      <c r="AF418" s="269">
        <f>IFERROR(IF(-SUM(AF$20:AF417)+AF$15&lt;0.000001,0,IF($C418&gt;='H-32A-WP06 - Debt Service'!AC$24,'H-32A-WP06 - Debt Service'!AC$27/12,0)),"-")</f>
        <v>0</v>
      </c>
      <c r="AG418" s="269">
        <f>IFERROR(IF(-SUM(AG$20:AG417)+AG$15&lt;0.000001,0,IF($C418&gt;='H-32A-WP06 - Debt Service'!AD$24,'H-32A-WP06 - Debt Service'!AD$27/12,0)),"-")</f>
        <v>0</v>
      </c>
      <c r="AH418" s="269">
        <f>IFERROR(IF(-SUM(AH$20:AH417)+AH$15&lt;0.000001,0,IF($C418&gt;='H-32A-WP06 - Debt Service'!AE$24,'H-32A-WP06 - Debt Service'!AE$27/12,0)),"-")</f>
        <v>0</v>
      </c>
      <c r="AI418" s="269">
        <f>IFERROR(IF(-SUM(AI$20:AI417)+AI$15&lt;0.000001,0,IF($C418&gt;='H-32A-WP06 - Debt Service'!AF$24,'H-32A-WP06 - Debt Service'!AF$27/12,0)),"-")</f>
        <v>0</v>
      </c>
      <c r="AJ418" s="269">
        <f>IFERROR(IF(-SUM(AJ$20:AJ417)+AJ$15&lt;0.000001,0,IF($C418&gt;='H-32A-WP06 - Debt Service'!AG$24,'H-32A-WP06 - Debt Service'!AG$27/12,0)),"-")</f>
        <v>0</v>
      </c>
    </row>
    <row r="419" spans="2:36" hidden="1">
      <c r="B419" s="260">
        <f t="shared" si="24"/>
        <v>2056</v>
      </c>
      <c r="C419" s="281">
        <f t="shared" si="26"/>
        <v>57071</v>
      </c>
      <c r="D419" s="281"/>
      <c r="E419" s="269">
        <f>IFERROR(IF(-SUM(E$20:E418)+E$15&lt;0.000001,0,IF($C419&gt;='H-32A-WP06 - Debt Service'!C$24,'H-32A-WP06 - Debt Service'!C$27/12,0)),"-")</f>
        <v>0</v>
      </c>
      <c r="F419" s="269">
        <f>IFERROR(IF(-SUM(F$20:F418)+F$15&lt;0.000001,0,IF($C419&gt;='H-32A-WP06 - Debt Service'!D$24,'H-32A-WP06 - Debt Service'!D$27/12,0)),"-")</f>
        <v>0</v>
      </c>
      <c r="G419" s="269">
        <f>IFERROR(IF(-SUM(G$20:G418)+G$15&lt;0.000001,0,IF($C419&gt;='H-32A-WP06 - Debt Service'!E$24,'H-32A-WP06 - Debt Service'!E$27/12,0)),"-")</f>
        <v>0</v>
      </c>
      <c r="H419" s="269">
        <f>IFERROR(IF(-SUM(H$20:H418)+H$15&lt;0.000001,0,IF($C419&gt;='H-32A-WP06 - Debt Service'!F$24,'H-32A-WP06 - Debt Service'!F$27/12,0)),"-")</f>
        <v>0</v>
      </c>
      <c r="I419" s="269">
        <f>IFERROR(IF(-SUM(I$20:I418)+I$15&lt;0.000001,0,IF($C419&gt;='H-32A-WP06 - Debt Service'!G$24,'H-32A-WP06 - Debt Service'!#REF!/12,0)),"-")</f>
        <v>0</v>
      </c>
      <c r="J419" s="269">
        <f>IFERROR(IF(-SUM(J$20:J418)+J$15&lt;0.000001,0,IF($C419&gt;='H-32A-WP06 - Debt Service'!H$24,'H-32A-WP06 - Debt Service'!H$27/12,0)),"-")</f>
        <v>0</v>
      </c>
      <c r="K419" s="269">
        <f>IFERROR(IF(-SUM(K$20:K418)+K$15&lt;0.000001,0,IF($C419&gt;='H-32A-WP06 - Debt Service'!I$24,'H-32A-WP06 - Debt Service'!I$27/12,0)),"-")</f>
        <v>0</v>
      </c>
      <c r="L419" s="269">
        <f>IFERROR(IF(-SUM(L$20:L418)+L$15&lt;0.000001,0,IF($C419&gt;='H-32A-WP06 - Debt Service'!J$24,'H-32A-WP06 - Debt Service'!J$27/12,0)),"-")</f>
        <v>0</v>
      </c>
      <c r="M419" s="269">
        <f>IFERROR(IF(-SUM(M$20:M418)+M$15&lt;0.000001,0,IF($C419&gt;='H-32A-WP06 - Debt Service'!L$24,'H-32A-WP06 - Debt Service'!L$27/12,0)),"-")</f>
        <v>0</v>
      </c>
      <c r="N419" s="269">
        <v>0</v>
      </c>
      <c r="O419" s="269">
        <v>0</v>
      </c>
      <c r="P419" s="269">
        <v>0</v>
      </c>
      <c r="Q419" s="269">
        <f>IFERROR(IF(-SUM(Q$20:Q418)+Q$15&lt;0.000001,0,IF($C419&gt;='H-32A-WP06 - Debt Service'!#REF!,'H-32A-WP06 - Debt Service'!#REF!/12,0)),"-")</f>
        <v>0</v>
      </c>
      <c r="R419" s="269"/>
      <c r="S419" s="269"/>
      <c r="T419" s="269"/>
      <c r="U419" s="269"/>
      <c r="V419" s="269"/>
      <c r="X419" s="260">
        <f t="shared" si="25"/>
        <v>2056</v>
      </c>
      <c r="Y419" s="281">
        <f t="shared" si="27"/>
        <v>57071</v>
      </c>
      <c r="Z419" s="281"/>
      <c r="AA419" s="269">
        <f>IFERROR(IF(-SUM(AA$20:AA418)+AA$15&lt;0.000001,0,IF($C419&gt;='H-32A-WP06 - Debt Service'!X$24,'H-32A-WP06 - Debt Service'!X$27/12,0)),"-")</f>
        <v>0</v>
      </c>
      <c r="AB419" s="269">
        <f>IFERROR(IF(-SUM(AB$20:AB418)+AB$15&lt;0.000001,0,IF($C419&gt;='H-32A-WP06 - Debt Service'!Y$24,'H-32A-WP06 - Debt Service'!Y$27/12,0)),"-")</f>
        <v>0</v>
      </c>
      <c r="AC419" s="269">
        <f>IFERROR(IF(-SUM(AC$20:AC418)+AC$15&lt;0.000001,0,IF($C419&gt;='H-32A-WP06 - Debt Service'!Z$24,'H-32A-WP06 - Debt Service'!Z$27/12,0)),"-")</f>
        <v>0</v>
      </c>
      <c r="AD419" s="269">
        <f>IFERROR(IF(-SUM(AD$20:AD418)+AD$15&lt;0.000001,0,IF($C419&gt;='H-32A-WP06 - Debt Service'!AA$24,'H-32A-WP06 - Debt Service'!AA$27/12,0)),"-")</f>
        <v>0</v>
      </c>
      <c r="AE419" s="269">
        <f>IFERROR(IF(-SUM(AE$20:AE418)+AE$15&lt;0.000001,0,IF($C419&gt;='H-32A-WP06 - Debt Service'!AB$24,'H-32A-WP06 - Debt Service'!AB$27/12,0)),"-")</f>
        <v>0</v>
      </c>
      <c r="AF419" s="269">
        <f>IFERROR(IF(-SUM(AF$20:AF418)+AF$15&lt;0.000001,0,IF($C419&gt;='H-32A-WP06 - Debt Service'!AC$24,'H-32A-WP06 - Debt Service'!AC$27/12,0)),"-")</f>
        <v>0</v>
      </c>
      <c r="AG419" s="269">
        <f>IFERROR(IF(-SUM(AG$20:AG418)+AG$15&lt;0.000001,0,IF($C419&gt;='H-32A-WP06 - Debt Service'!AD$24,'H-32A-WP06 - Debt Service'!AD$27/12,0)),"-")</f>
        <v>0</v>
      </c>
      <c r="AH419" s="269">
        <f>IFERROR(IF(-SUM(AH$20:AH418)+AH$15&lt;0.000001,0,IF($C419&gt;='H-32A-WP06 - Debt Service'!AE$24,'H-32A-WP06 - Debt Service'!AE$27/12,0)),"-")</f>
        <v>0</v>
      </c>
      <c r="AI419" s="269">
        <f>IFERROR(IF(-SUM(AI$20:AI418)+AI$15&lt;0.000001,0,IF($C419&gt;='H-32A-WP06 - Debt Service'!AF$24,'H-32A-WP06 - Debt Service'!AF$27/12,0)),"-")</f>
        <v>0</v>
      </c>
      <c r="AJ419" s="269">
        <f>IFERROR(IF(-SUM(AJ$20:AJ418)+AJ$15&lt;0.000001,0,IF($C419&gt;='H-32A-WP06 - Debt Service'!AG$24,'H-32A-WP06 - Debt Service'!AG$27/12,0)),"-")</f>
        <v>0</v>
      </c>
    </row>
    <row r="420" spans="2:36" hidden="1">
      <c r="B420" s="260">
        <f t="shared" si="24"/>
        <v>2056</v>
      </c>
      <c r="C420" s="281">
        <f t="shared" si="26"/>
        <v>57101</v>
      </c>
      <c r="D420" s="281"/>
      <c r="E420" s="269">
        <f>IFERROR(IF(-SUM(E$20:E419)+E$15&lt;0.000001,0,IF($C420&gt;='H-32A-WP06 - Debt Service'!C$24,'H-32A-WP06 - Debt Service'!C$27/12,0)),"-")</f>
        <v>0</v>
      </c>
      <c r="F420" s="269">
        <f>IFERROR(IF(-SUM(F$20:F419)+F$15&lt;0.000001,0,IF($C420&gt;='H-32A-WP06 - Debt Service'!D$24,'H-32A-WP06 - Debt Service'!D$27/12,0)),"-")</f>
        <v>0</v>
      </c>
      <c r="G420" s="269">
        <f>IFERROR(IF(-SUM(G$20:G419)+G$15&lt;0.000001,0,IF($C420&gt;='H-32A-WP06 - Debt Service'!E$24,'H-32A-WP06 - Debt Service'!E$27/12,0)),"-")</f>
        <v>0</v>
      </c>
      <c r="H420" s="269">
        <f>IFERROR(IF(-SUM(H$20:H419)+H$15&lt;0.000001,0,IF($C420&gt;='H-32A-WP06 - Debt Service'!F$24,'H-32A-WP06 - Debt Service'!F$27/12,0)),"-")</f>
        <v>0</v>
      </c>
      <c r="I420" s="269">
        <f>IFERROR(IF(-SUM(I$20:I419)+I$15&lt;0.000001,0,IF($C420&gt;='H-32A-WP06 - Debt Service'!G$24,'H-32A-WP06 - Debt Service'!#REF!/12,0)),"-")</f>
        <v>0</v>
      </c>
      <c r="J420" s="269">
        <f>IFERROR(IF(-SUM(J$20:J419)+J$15&lt;0.000001,0,IF($C420&gt;='H-32A-WP06 - Debt Service'!H$24,'H-32A-WP06 - Debt Service'!H$27/12,0)),"-")</f>
        <v>0</v>
      </c>
      <c r="K420" s="269">
        <f>IFERROR(IF(-SUM(K$20:K419)+K$15&lt;0.000001,0,IF($C420&gt;='H-32A-WP06 - Debt Service'!I$24,'H-32A-WP06 - Debt Service'!I$27/12,0)),"-")</f>
        <v>0</v>
      </c>
      <c r="L420" s="269">
        <f>IFERROR(IF(-SUM(L$20:L419)+L$15&lt;0.000001,0,IF($C420&gt;='H-32A-WP06 - Debt Service'!J$24,'H-32A-WP06 - Debt Service'!J$27/12,0)),"-")</f>
        <v>0</v>
      </c>
      <c r="M420" s="269">
        <f>IFERROR(IF(-SUM(M$20:M419)+M$15&lt;0.000001,0,IF($C420&gt;='H-32A-WP06 - Debt Service'!L$24,'H-32A-WP06 - Debt Service'!L$27/12,0)),"-")</f>
        <v>0</v>
      </c>
      <c r="N420" s="269">
        <v>0</v>
      </c>
      <c r="O420" s="269">
        <v>0</v>
      </c>
      <c r="P420" s="269">
        <v>0</v>
      </c>
      <c r="Q420" s="269">
        <f>IFERROR(IF(-SUM(Q$20:Q419)+Q$15&lt;0.000001,0,IF($C420&gt;='H-32A-WP06 - Debt Service'!#REF!,'H-32A-WP06 - Debt Service'!#REF!/12,0)),"-")</f>
        <v>0</v>
      </c>
      <c r="R420" s="269"/>
      <c r="S420" s="269"/>
      <c r="T420" s="269"/>
      <c r="U420" s="269"/>
      <c r="V420" s="269"/>
      <c r="X420" s="260">
        <f t="shared" si="25"/>
        <v>2056</v>
      </c>
      <c r="Y420" s="281">
        <f t="shared" si="27"/>
        <v>57101</v>
      </c>
      <c r="Z420" s="281"/>
      <c r="AA420" s="269">
        <f>IFERROR(IF(-SUM(AA$20:AA419)+AA$15&lt;0.000001,0,IF($C420&gt;='H-32A-WP06 - Debt Service'!X$24,'H-32A-WP06 - Debt Service'!X$27/12,0)),"-")</f>
        <v>0</v>
      </c>
      <c r="AB420" s="269">
        <f>IFERROR(IF(-SUM(AB$20:AB419)+AB$15&lt;0.000001,0,IF($C420&gt;='H-32A-WP06 - Debt Service'!Y$24,'H-32A-WP06 - Debt Service'!Y$27/12,0)),"-")</f>
        <v>0</v>
      </c>
      <c r="AC420" s="269">
        <f>IFERROR(IF(-SUM(AC$20:AC419)+AC$15&lt;0.000001,0,IF($C420&gt;='H-32A-WP06 - Debt Service'!Z$24,'H-32A-WP06 - Debt Service'!Z$27/12,0)),"-")</f>
        <v>0</v>
      </c>
      <c r="AD420" s="269">
        <f>IFERROR(IF(-SUM(AD$20:AD419)+AD$15&lt;0.000001,0,IF($C420&gt;='H-32A-WP06 - Debt Service'!AA$24,'H-32A-WP06 - Debt Service'!AA$27/12,0)),"-")</f>
        <v>0</v>
      </c>
      <c r="AE420" s="269">
        <f>IFERROR(IF(-SUM(AE$20:AE419)+AE$15&lt;0.000001,0,IF($C420&gt;='H-32A-WP06 - Debt Service'!AB$24,'H-32A-WP06 - Debt Service'!AB$27/12,0)),"-")</f>
        <v>0</v>
      </c>
      <c r="AF420" s="269">
        <f>IFERROR(IF(-SUM(AF$20:AF419)+AF$15&lt;0.000001,0,IF($C420&gt;='H-32A-WP06 - Debt Service'!AC$24,'H-32A-WP06 - Debt Service'!AC$27/12,0)),"-")</f>
        <v>0</v>
      </c>
      <c r="AG420" s="269">
        <f>IFERROR(IF(-SUM(AG$20:AG419)+AG$15&lt;0.000001,0,IF($C420&gt;='H-32A-WP06 - Debt Service'!AD$24,'H-32A-WP06 - Debt Service'!AD$27/12,0)),"-")</f>
        <v>0</v>
      </c>
      <c r="AH420" s="269">
        <f>IFERROR(IF(-SUM(AH$20:AH419)+AH$15&lt;0.000001,0,IF($C420&gt;='H-32A-WP06 - Debt Service'!AE$24,'H-32A-WP06 - Debt Service'!AE$27/12,0)),"-")</f>
        <v>0</v>
      </c>
      <c r="AI420" s="269">
        <f>IFERROR(IF(-SUM(AI$20:AI419)+AI$15&lt;0.000001,0,IF($C420&gt;='H-32A-WP06 - Debt Service'!AF$24,'H-32A-WP06 - Debt Service'!AF$27/12,0)),"-")</f>
        <v>0</v>
      </c>
      <c r="AJ420" s="269">
        <f>IFERROR(IF(-SUM(AJ$20:AJ419)+AJ$15&lt;0.000001,0,IF($C420&gt;='H-32A-WP06 - Debt Service'!AG$24,'H-32A-WP06 - Debt Service'!AG$27/12,0)),"-")</f>
        <v>0</v>
      </c>
    </row>
    <row r="421" spans="2:36" hidden="1">
      <c r="B421" s="260">
        <f t="shared" ref="B421:B484" si="28">YEAR(C421)</f>
        <v>2056</v>
      </c>
      <c r="C421" s="281">
        <f t="shared" si="26"/>
        <v>57132</v>
      </c>
      <c r="D421" s="281"/>
      <c r="E421" s="269">
        <f>IFERROR(IF(-SUM(E$20:E420)+E$15&lt;0.000001,0,IF($C421&gt;='H-32A-WP06 - Debt Service'!C$24,'H-32A-WP06 - Debt Service'!C$27/12,0)),"-")</f>
        <v>0</v>
      </c>
      <c r="F421" s="269">
        <f>IFERROR(IF(-SUM(F$20:F420)+F$15&lt;0.000001,0,IF($C421&gt;='H-32A-WP06 - Debt Service'!D$24,'H-32A-WP06 - Debt Service'!D$27/12,0)),"-")</f>
        <v>0</v>
      </c>
      <c r="G421" s="269">
        <f>IFERROR(IF(-SUM(G$20:G420)+G$15&lt;0.000001,0,IF($C421&gt;='H-32A-WP06 - Debt Service'!E$24,'H-32A-WP06 - Debt Service'!E$27/12,0)),"-")</f>
        <v>0</v>
      </c>
      <c r="H421" s="269">
        <f>IFERROR(IF(-SUM(H$20:H420)+H$15&lt;0.000001,0,IF($C421&gt;='H-32A-WP06 - Debt Service'!F$24,'H-32A-WP06 - Debt Service'!F$27/12,0)),"-")</f>
        <v>0</v>
      </c>
      <c r="I421" s="269">
        <f>IFERROR(IF(-SUM(I$20:I420)+I$15&lt;0.000001,0,IF($C421&gt;='H-32A-WP06 - Debt Service'!G$24,'H-32A-WP06 - Debt Service'!#REF!/12,0)),"-")</f>
        <v>0</v>
      </c>
      <c r="J421" s="269">
        <f>IFERROR(IF(-SUM(J$20:J420)+J$15&lt;0.000001,0,IF($C421&gt;='H-32A-WP06 - Debt Service'!H$24,'H-32A-WP06 - Debt Service'!H$27/12,0)),"-")</f>
        <v>0</v>
      </c>
      <c r="K421" s="269">
        <f>IFERROR(IF(-SUM(K$20:K420)+K$15&lt;0.000001,0,IF($C421&gt;='H-32A-WP06 - Debt Service'!I$24,'H-32A-WP06 - Debt Service'!I$27/12,0)),"-")</f>
        <v>0</v>
      </c>
      <c r="L421" s="269">
        <f>IFERROR(IF(-SUM(L$20:L420)+L$15&lt;0.000001,0,IF($C421&gt;='H-32A-WP06 - Debt Service'!J$24,'H-32A-WP06 - Debt Service'!J$27/12,0)),"-")</f>
        <v>0</v>
      </c>
      <c r="M421" s="269">
        <f>IFERROR(IF(-SUM(M$20:M420)+M$15&lt;0.000001,0,IF($C421&gt;='H-32A-WP06 - Debt Service'!L$24,'H-32A-WP06 - Debt Service'!L$27/12,0)),"-")</f>
        <v>0</v>
      </c>
      <c r="N421" s="269">
        <v>0</v>
      </c>
      <c r="O421" s="269">
        <v>0</v>
      </c>
      <c r="P421" s="269">
        <v>0</v>
      </c>
      <c r="Q421" s="269">
        <f>IFERROR(IF(-SUM(Q$20:Q420)+Q$15&lt;0.000001,0,IF($C421&gt;='H-32A-WP06 - Debt Service'!#REF!,'H-32A-WP06 - Debt Service'!#REF!/12,0)),"-")</f>
        <v>0</v>
      </c>
      <c r="R421" s="269"/>
      <c r="S421" s="269"/>
      <c r="T421" s="269"/>
      <c r="U421" s="269"/>
      <c r="V421" s="269"/>
      <c r="X421" s="260">
        <f t="shared" ref="X421:X484" si="29">YEAR(Y421)</f>
        <v>2056</v>
      </c>
      <c r="Y421" s="281">
        <f t="shared" si="27"/>
        <v>57132</v>
      </c>
      <c r="Z421" s="281"/>
      <c r="AA421" s="269">
        <f>IFERROR(IF(-SUM(AA$20:AA420)+AA$15&lt;0.000001,0,IF($C421&gt;='H-32A-WP06 - Debt Service'!X$24,'H-32A-WP06 - Debt Service'!X$27/12,0)),"-")</f>
        <v>0</v>
      </c>
      <c r="AB421" s="269">
        <f>IFERROR(IF(-SUM(AB$20:AB420)+AB$15&lt;0.000001,0,IF($C421&gt;='H-32A-WP06 - Debt Service'!Y$24,'H-32A-WP06 - Debt Service'!Y$27/12,0)),"-")</f>
        <v>0</v>
      </c>
      <c r="AC421" s="269">
        <f>IFERROR(IF(-SUM(AC$20:AC420)+AC$15&lt;0.000001,0,IF($C421&gt;='H-32A-WP06 - Debt Service'!Z$24,'H-32A-WP06 - Debt Service'!Z$27/12,0)),"-")</f>
        <v>0</v>
      </c>
      <c r="AD421" s="269">
        <f>IFERROR(IF(-SUM(AD$20:AD420)+AD$15&lt;0.000001,0,IF($C421&gt;='H-32A-WP06 - Debt Service'!AA$24,'H-32A-WP06 - Debt Service'!AA$27/12,0)),"-")</f>
        <v>0</v>
      </c>
      <c r="AE421" s="269">
        <f>IFERROR(IF(-SUM(AE$20:AE420)+AE$15&lt;0.000001,0,IF($C421&gt;='H-32A-WP06 - Debt Service'!AB$24,'H-32A-WP06 - Debt Service'!AB$27/12,0)),"-")</f>
        <v>0</v>
      </c>
      <c r="AF421" s="269">
        <f>IFERROR(IF(-SUM(AF$20:AF420)+AF$15&lt;0.000001,0,IF($C421&gt;='H-32A-WP06 - Debt Service'!AC$24,'H-32A-WP06 - Debt Service'!AC$27/12,0)),"-")</f>
        <v>0</v>
      </c>
      <c r="AG421" s="269">
        <f>IFERROR(IF(-SUM(AG$20:AG420)+AG$15&lt;0.000001,0,IF($C421&gt;='H-32A-WP06 - Debt Service'!AD$24,'H-32A-WP06 - Debt Service'!AD$27/12,0)),"-")</f>
        <v>0</v>
      </c>
      <c r="AH421" s="269">
        <f>IFERROR(IF(-SUM(AH$20:AH420)+AH$15&lt;0.000001,0,IF($C421&gt;='H-32A-WP06 - Debt Service'!AE$24,'H-32A-WP06 - Debt Service'!AE$27/12,0)),"-")</f>
        <v>0</v>
      </c>
      <c r="AI421" s="269">
        <f>IFERROR(IF(-SUM(AI$20:AI420)+AI$15&lt;0.000001,0,IF($C421&gt;='H-32A-WP06 - Debt Service'!AF$24,'H-32A-WP06 - Debt Service'!AF$27/12,0)),"-")</f>
        <v>0</v>
      </c>
      <c r="AJ421" s="269">
        <f>IFERROR(IF(-SUM(AJ$20:AJ420)+AJ$15&lt;0.000001,0,IF($C421&gt;='H-32A-WP06 - Debt Service'!AG$24,'H-32A-WP06 - Debt Service'!AG$27/12,0)),"-")</f>
        <v>0</v>
      </c>
    </row>
    <row r="422" spans="2:36" hidden="1">
      <c r="B422" s="260">
        <f t="shared" si="28"/>
        <v>2056</v>
      </c>
      <c r="C422" s="281">
        <f t="shared" ref="C422:C485" si="30">EOMONTH(C421,0)+1</f>
        <v>57162</v>
      </c>
      <c r="D422" s="281"/>
      <c r="E422" s="269">
        <f>IFERROR(IF(-SUM(E$20:E421)+E$15&lt;0.000001,0,IF($C422&gt;='H-32A-WP06 - Debt Service'!C$24,'H-32A-WP06 - Debt Service'!C$27/12,0)),"-")</f>
        <v>0</v>
      </c>
      <c r="F422" s="269">
        <f>IFERROR(IF(-SUM(F$20:F421)+F$15&lt;0.000001,0,IF($C422&gt;='H-32A-WP06 - Debt Service'!D$24,'H-32A-WP06 - Debt Service'!D$27/12,0)),"-")</f>
        <v>0</v>
      </c>
      <c r="G422" s="269">
        <f>IFERROR(IF(-SUM(G$20:G421)+G$15&lt;0.000001,0,IF($C422&gt;='H-32A-WP06 - Debt Service'!E$24,'H-32A-WP06 - Debt Service'!E$27/12,0)),"-")</f>
        <v>0</v>
      </c>
      <c r="H422" s="269">
        <f>IFERROR(IF(-SUM(H$20:H421)+H$15&lt;0.000001,0,IF($C422&gt;='H-32A-WP06 - Debt Service'!F$24,'H-32A-WP06 - Debt Service'!F$27/12,0)),"-")</f>
        <v>0</v>
      </c>
      <c r="I422" s="269">
        <f>IFERROR(IF(-SUM(I$20:I421)+I$15&lt;0.000001,0,IF($C422&gt;='H-32A-WP06 - Debt Service'!G$24,'H-32A-WP06 - Debt Service'!#REF!/12,0)),"-")</f>
        <v>0</v>
      </c>
      <c r="J422" s="269">
        <f>IFERROR(IF(-SUM(J$20:J421)+J$15&lt;0.000001,0,IF($C422&gt;='H-32A-WP06 - Debt Service'!H$24,'H-32A-WP06 - Debt Service'!H$27/12,0)),"-")</f>
        <v>0</v>
      </c>
      <c r="K422" s="269">
        <f>IFERROR(IF(-SUM(K$20:K421)+K$15&lt;0.000001,0,IF($C422&gt;='H-32A-WP06 - Debt Service'!I$24,'H-32A-WP06 - Debt Service'!I$27/12,0)),"-")</f>
        <v>0</v>
      </c>
      <c r="L422" s="269">
        <f>IFERROR(IF(-SUM(L$20:L421)+L$15&lt;0.000001,0,IF($C422&gt;='H-32A-WP06 - Debt Service'!J$24,'H-32A-WP06 - Debt Service'!J$27/12,0)),"-")</f>
        <v>0</v>
      </c>
      <c r="M422" s="269">
        <f>IFERROR(IF(-SUM(M$20:M421)+M$15&lt;0.000001,0,IF($C422&gt;='H-32A-WP06 - Debt Service'!L$24,'H-32A-WP06 - Debt Service'!L$27/12,0)),"-")</f>
        <v>0</v>
      </c>
      <c r="N422" s="269">
        <v>0</v>
      </c>
      <c r="O422" s="269">
        <v>0</v>
      </c>
      <c r="P422" s="269">
        <v>0</v>
      </c>
      <c r="Q422" s="269">
        <f>IFERROR(IF(-SUM(Q$20:Q421)+Q$15&lt;0.000001,0,IF($C422&gt;='H-32A-WP06 - Debt Service'!#REF!,'H-32A-WP06 - Debt Service'!#REF!/12,0)),"-")</f>
        <v>0</v>
      </c>
      <c r="R422" s="269"/>
      <c r="S422" s="269"/>
      <c r="T422" s="269"/>
      <c r="U422" s="269"/>
      <c r="V422" s="269"/>
      <c r="X422" s="260">
        <f t="shared" si="29"/>
        <v>2056</v>
      </c>
      <c r="Y422" s="281">
        <f t="shared" ref="Y422:Y485" si="31">EOMONTH(Y421,0)+1</f>
        <v>57162</v>
      </c>
      <c r="Z422" s="281"/>
      <c r="AA422" s="269">
        <f>IFERROR(IF(-SUM(AA$20:AA421)+AA$15&lt;0.000001,0,IF($C422&gt;='H-32A-WP06 - Debt Service'!X$24,'H-32A-WP06 - Debt Service'!X$27/12,0)),"-")</f>
        <v>0</v>
      </c>
      <c r="AB422" s="269">
        <f>IFERROR(IF(-SUM(AB$20:AB421)+AB$15&lt;0.000001,0,IF($C422&gt;='H-32A-WP06 - Debt Service'!Y$24,'H-32A-WP06 - Debt Service'!Y$27/12,0)),"-")</f>
        <v>0</v>
      </c>
      <c r="AC422" s="269">
        <f>IFERROR(IF(-SUM(AC$20:AC421)+AC$15&lt;0.000001,0,IF($C422&gt;='H-32A-WP06 - Debt Service'!Z$24,'H-32A-WP06 - Debt Service'!Z$27/12,0)),"-")</f>
        <v>0</v>
      </c>
      <c r="AD422" s="269">
        <f>IFERROR(IF(-SUM(AD$20:AD421)+AD$15&lt;0.000001,0,IF($C422&gt;='H-32A-WP06 - Debt Service'!AA$24,'H-32A-WP06 - Debt Service'!AA$27/12,0)),"-")</f>
        <v>0</v>
      </c>
      <c r="AE422" s="269">
        <f>IFERROR(IF(-SUM(AE$20:AE421)+AE$15&lt;0.000001,0,IF($C422&gt;='H-32A-WP06 - Debt Service'!AB$24,'H-32A-WP06 - Debt Service'!AB$27/12,0)),"-")</f>
        <v>0</v>
      </c>
      <c r="AF422" s="269">
        <f>IFERROR(IF(-SUM(AF$20:AF421)+AF$15&lt;0.000001,0,IF($C422&gt;='H-32A-WP06 - Debt Service'!AC$24,'H-32A-WP06 - Debt Service'!AC$27/12,0)),"-")</f>
        <v>0</v>
      </c>
      <c r="AG422" s="269">
        <f>IFERROR(IF(-SUM(AG$20:AG421)+AG$15&lt;0.000001,0,IF($C422&gt;='H-32A-WP06 - Debt Service'!AD$24,'H-32A-WP06 - Debt Service'!AD$27/12,0)),"-")</f>
        <v>0</v>
      </c>
      <c r="AH422" s="269">
        <f>IFERROR(IF(-SUM(AH$20:AH421)+AH$15&lt;0.000001,0,IF($C422&gt;='H-32A-WP06 - Debt Service'!AE$24,'H-32A-WP06 - Debt Service'!AE$27/12,0)),"-")</f>
        <v>0</v>
      </c>
      <c r="AI422" s="269">
        <f>IFERROR(IF(-SUM(AI$20:AI421)+AI$15&lt;0.000001,0,IF($C422&gt;='H-32A-WP06 - Debt Service'!AF$24,'H-32A-WP06 - Debt Service'!AF$27/12,0)),"-")</f>
        <v>0</v>
      </c>
      <c r="AJ422" s="269">
        <f>IFERROR(IF(-SUM(AJ$20:AJ421)+AJ$15&lt;0.000001,0,IF($C422&gt;='H-32A-WP06 - Debt Service'!AG$24,'H-32A-WP06 - Debt Service'!AG$27/12,0)),"-")</f>
        <v>0</v>
      </c>
    </row>
    <row r="423" spans="2:36" hidden="1">
      <c r="B423" s="260">
        <f t="shared" si="28"/>
        <v>2056</v>
      </c>
      <c r="C423" s="281">
        <f t="shared" si="30"/>
        <v>57193</v>
      </c>
      <c r="D423" s="281"/>
      <c r="E423" s="269">
        <f>IFERROR(IF(-SUM(E$20:E422)+E$15&lt;0.000001,0,IF($C423&gt;='H-32A-WP06 - Debt Service'!C$24,'H-32A-WP06 - Debt Service'!C$27/12,0)),"-")</f>
        <v>0</v>
      </c>
      <c r="F423" s="269">
        <f>IFERROR(IF(-SUM(F$20:F422)+F$15&lt;0.000001,0,IF($C423&gt;='H-32A-WP06 - Debt Service'!D$24,'H-32A-WP06 - Debt Service'!D$27/12,0)),"-")</f>
        <v>0</v>
      </c>
      <c r="G423" s="269">
        <f>IFERROR(IF(-SUM(G$20:G422)+G$15&lt;0.000001,0,IF($C423&gt;='H-32A-WP06 - Debt Service'!E$24,'H-32A-WP06 - Debt Service'!E$27/12,0)),"-")</f>
        <v>0</v>
      </c>
      <c r="H423" s="269">
        <f>IFERROR(IF(-SUM(H$20:H422)+H$15&lt;0.000001,0,IF($C423&gt;='H-32A-WP06 - Debt Service'!F$24,'H-32A-WP06 - Debt Service'!F$27/12,0)),"-")</f>
        <v>0</v>
      </c>
      <c r="I423" s="269">
        <f>IFERROR(IF(-SUM(I$20:I422)+I$15&lt;0.000001,0,IF($C423&gt;='H-32A-WP06 - Debt Service'!G$24,'H-32A-WP06 - Debt Service'!#REF!/12,0)),"-")</f>
        <v>0</v>
      </c>
      <c r="J423" s="269">
        <f>IFERROR(IF(-SUM(J$20:J422)+J$15&lt;0.000001,0,IF($C423&gt;='H-32A-WP06 - Debt Service'!H$24,'H-32A-WP06 - Debt Service'!H$27/12,0)),"-")</f>
        <v>0</v>
      </c>
      <c r="K423" s="269">
        <f>IFERROR(IF(-SUM(K$20:K422)+K$15&lt;0.000001,0,IF($C423&gt;='H-32A-WP06 - Debt Service'!I$24,'H-32A-WP06 - Debt Service'!I$27/12,0)),"-")</f>
        <v>0</v>
      </c>
      <c r="L423" s="269">
        <f>IFERROR(IF(-SUM(L$20:L422)+L$15&lt;0.000001,0,IF($C423&gt;='H-32A-WP06 - Debt Service'!J$24,'H-32A-WP06 - Debt Service'!J$27/12,0)),"-")</f>
        <v>0</v>
      </c>
      <c r="M423" s="269">
        <f>IFERROR(IF(-SUM(M$20:M422)+M$15&lt;0.000001,0,IF($C423&gt;='H-32A-WP06 - Debt Service'!L$24,'H-32A-WP06 - Debt Service'!L$27/12,0)),"-")</f>
        <v>0</v>
      </c>
      <c r="N423" s="269">
        <v>0</v>
      </c>
      <c r="O423" s="269">
        <v>0</v>
      </c>
      <c r="P423" s="269">
        <v>0</v>
      </c>
      <c r="Q423" s="269">
        <f>IFERROR(IF(-SUM(Q$20:Q422)+Q$15&lt;0.000001,0,IF($C423&gt;='H-32A-WP06 - Debt Service'!#REF!,'H-32A-WP06 - Debt Service'!#REF!/12,0)),"-")</f>
        <v>0</v>
      </c>
      <c r="R423" s="269"/>
      <c r="S423" s="269"/>
      <c r="T423" s="269"/>
      <c r="U423" s="269"/>
      <c r="V423" s="269"/>
      <c r="X423" s="260">
        <f t="shared" si="29"/>
        <v>2056</v>
      </c>
      <c r="Y423" s="281">
        <f t="shared" si="31"/>
        <v>57193</v>
      </c>
      <c r="Z423" s="281"/>
      <c r="AA423" s="269">
        <f>IFERROR(IF(-SUM(AA$20:AA422)+AA$15&lt;0.000001,0,IF($C423&gt;='H-32A-WP06 - Debt Service'!X$24,'H-32A-WP06 - Debt Service'!X$27/12,0)),"-")</f>
        <v>0</v>
      </c>
      <c r="AB423" s="269">
        <f>IFERROR(IF(-SUM(AB$20:AB422)+AB$15&lt;0.000001,0,IF($C423&gt;='H-32A-WP06 - Debt Service'!Y$24,'H-32A-WP06 - Debt Service'!Y$27/12,0)),"-")</f>
        <v>0</v>
      </c>
      <c r="AC423" s="269">
        <f>IFERROR(IF(-SUM(AC$20:AC422)+AC$15&lt;0.000001,0,IF($C423&gt;='H-32A-WP06 - Debt Service'!Z$24,'H-32A-WP06 - Debt Service'!Z$27/12,0)),"-")</f>
        <v>0</v>
      </c>
      <c r="AD423" s="269">
        <f>IFERROR(IF(-SUM(AD$20:AD422)+AD$15&lt;0.000001,0,IF($C423&gt;='H-32A-WP06 - Debt Service'!AA$24,'H-32A-WP06 - Debt Service'!AA$27/12,0)),"-")</f>
        <v>0</v>
      </c>
      <c r="AE423" s="269">
        <f>IFERROR(IF(-SUM(AE$20:AE422)+AE$15&lt;0.000001,0,IF($C423&gt;='H-32A-WP06 - Debt Service'!AB$24,'H-32A-WP06 - Debt Service'!AB$27/12,0)),"-")</f>
        <v>0</v>
      </c>
      <c r="AF423" s="269">
        <f>IFERROR(IF(-SUM(AF$20:AF422)+AF$15&lt;0.000001,0,IF($C423&gt;='H-32A-WP06 - Debt Service'!AC$24,'H-32A-WP06 - Debt Service'!AC$27/12,0)),"-")</f>
        <v>0</v>
      </c>
      <c r="AG423" s="269">
        <f>IFERROR(IF(-SUM(AG$20:AG422)+AG$15&lt;0.000001,0,IF($C423&gt;='H-32A-WP06 - Debt Service'!AD$24,'H-32A-WP06 - Debt Service'!AD$27/12,0)),"-")</f>
        <v>0</v>
      </c>
      <c r="AH423" s="269">
        <f>IFERROR(IF(-SUM(AH$20:AH422)+AH$15&lt;0.000001,0,IF($C423&gt;='H-32A-WP06 - Debt Service'!AE$24,'H-32A-WP06 - Debt Service'!AE$27/12,0)),"-")</f>
        <v>0</v>
      </c>
      <c r="AI423" s="269">
        <f>IFERROR(IF(-SUM(AI$20:AI422)+AI$15&lt;0.000001,0,IF($C423&gt;='H-32A-WP06 - Debt Service'!AF$24,'H-32A-WP06 - Debt Service'!AF$27/12,0)),"-")</f>
        <v>0</v>
      </c>
      <c r="AJ423" s="269">
        <f>IFERROR(IF(-SUM(AJ$20:AJ422)+AJ$15&lt;0.000001,0,IF($C423&gt;='H-32A-WP06 - Debt Service'!AG$24,'H-32A-WP06 - Debt Service'!AG$27/12,0)),"-")</f>
        <v>0</v>
      </c>
    </row>
    <row r="424" spans="2:36" hidden="1">
      <c r="B424" s="260">
        <f t="shared" si="28"/>
        <v>2056</v>
      </c>
      <c r="C424" s="281">
        <f t="shared" si="30"/>
        <v>57224</v>
      </c>
      <c r="D424" s="281"/>
      <c r="E424" s="269">
        <f>IFERROR(IF(-SUM(E$20:E423)+E$15&lt;0.000001,0,IF($C424&gt;='H-32A-WP06 - Debt Service'!C$24,'H-32A-WP06 - Debt Service'!C$27/12,0)),"-")</f>
        <v>0</v>
      </c>
      <c r="F424" s="269">
        <f>IFERROR(IF(-SUM(F$20:F423)+F$15&lt;0.000001,0,IF($C424&gt;='H-32A-WP06 - Debt Service'!D$24,'H-32A-WP06 - Debt Service'!D$27/12,0)),"-")</f>
        <v>0</v>
      </c>
      <c r="G424" s="269">
        <f>IFERROR(IF(-SUM(G$20:G423)+G$15&lt;0.000001,0,IF($C424&gt;='H-32A-WP06 - Debt Service'!E$24,'H-32A-WP06 - Debt Service'!E$27/12,0)),"-")</f>
        <v>0</v>
      </c>
      <c r="H424" s="269">
        <f>IFERROR(IF(-SUM(H$20:H423)+H$15&lt;0.000001,0,IF($C424&gt;='H-32A-WP06 - Debt Service'!F$24,'H-32A-WP06 - Debt Service'!F$27/12,0)),"-")</f>
        <v>0</v>
      </c>
      <c r="I424" s="269">
        <f>IFERROR(IF(-SUM(I$20:I423)+I$15&lt;0.000001,0,IF($C424&gt;='H-32A-WP06 - Debt Service'!G$24,'H-32A-WP06 - Debt Service'!#REF!/12,0)),"-")</f>
        <v>0</v>
      </c>
      <c r="J424" s="269">
        <f>IFERROR(IF(-SUM(J$20:J423)+J$15&lt;0.000001,0,IF($C424&gt;='H-32A-WP06 - Debt Service'!H$24,'H-32A-WP06 - Debt Service'!H$27/12,0)),"-")</f>
        <v>0</v>
      </c>
      <c r="K424" s="269">
        <f>IFERROR(IF(-SUM(K$20:K423)+K$15&lt;0.000001,0,IF($C424&gt;='H-32A-WP06 - Debt Service'!I$24,'H-32A-WP06 - Debt Service'!I$27/12,0)),"-")</f>
        <v>0</v>
      </c>
      <c r="L424" s="269">
        <f>IFERROR(IF(-SUM(L$20:L423)+L$15&lt;0.000001,0,IF($C424&gt;='H-32A-WP06 - Debt Service'!J$24,'H-32A-WP06 - Debt Service'!J$27/12,0)),"-")</f>
        <v>0</v>
      </c>
      <c r="M424" s="269">
        <f>IFERROR(IF(-SUM(M$20:M423)+M$15&lt;0.000001,0,IF($C424&gt;='H-32A-WP06 - Debt Service'!L$24,'H-32A-WP06 - Debt Service'!L$27/12,0)),"-")</f>
        <v>0</v>
      </c>
      <c r="N424" s="269">
        <v>0</v>
      </c>
      <c r="O424" s="269">
        <v>0</v>
      </c>
      <c r="P424" s="269">
        <v>0</v>
      </c>
      <c r="Q424" s="269">
        <f>IFERROR(IF(-SUM(Q$20:Q423)+Q$15&lt;0.000001,0,IF($C424&gt;='H-32A-WP06 - Debt Service'!#REF!,'H-32A-WP06 - Debt Service'!#REF!/12,0)),"-")</f>
        <v>0</v>
      </c>
      <c r="R424" s="269"/>
      <c r="S424" s="269"/>
      <c r="T424" s="269"/>
      <c r="U424" s="269"/>
      <c r="V424" s="269"/>
      <c r="X424" s="260">
        <f t="shared" si="29"/>
        <v>2056</v>
      </c>
      <c r="Y424" s="281">
        <f t="shared" si="31"/>
        <v>57224</v>
      </c>
      <c r="Z424" s="281"/>
      <c r="AA424" s="269">
        <f>IFERROR(IF(-SUM(AA$20:AA423)+AA$15&lt;0.000001,0,IF($C424&gt;='H-32A-WP06 - Debt Service'!X$24,'H-32A-WP06 - Debt Service'!X$27/12,0)),"-")</f>
        <v>0</v>
      </c>
      <c r="AB424" s="269">
        <f>IFERROR(IF(-SUM(AB$20:AB423)+AB$15&lt;0.000001,0,IF($C424&gt;='H-32A-WP06 - Debt Service'!Y$24,'H-32A-WP06 - Debt Service'!Y$27/12,0)),"-")</f>
        <v>0</v>
      </c>
      <c r="AC424" s="269">
        <f>IFERROR(IF(-SUM(AC$20:AC423)+AC$15&lt;0.000001,0,IF($C424&gt;='H-32A-WP06 - Debt Service'!Z$24,'H-32A-WP06 - Debt Service'!Z$27/12,0)),"-")</f>
        <v>0</v>
      </c>
      <c r="AD424" s="269">
        <f>IFERROR(IF(-SUM(AD$20:AD423)+AD$15&lt;0.000001,0,IF($C424&gt;='H-32A-WP06 - Debt Service'!AA$24,'H-32A-WP06 - Debt Service'!AA$27/12,0)),"-")</f>
        <v>0</v>
      </c>
      <c r="AE424" s="269">
        <f>IFERROR(IF(-SUM(AE$20:AE423)+AE$15&lt;0.000001,0,IF($C424&gt;='H-32A-WP06 - Debt Service'!AB$24,'H-32A-WP06 - Debt Service'!AB$27/12,0)),"-")</f>
        <v>0</v>
      </c>
      <c r="AF424" s="269">
        <f>IFERROR(IF(-SUM(AF$20:AF423)+AF$15&lt;0.000001,0,IF($C424&gt;='H-32A-WP06 - Debt Service'!AC$24,'H-32A-WP06 - Debt Service'!AC$27/12,0)),"-")</f>
        <v>0</v>
      </c>
      <c r="AG424" s="269">
        <f>IFERROR(IF(-SUM(AG$20:AG423)+AG$15&lt;0.000001,0,IF($C424&gt;='H-32A-WP06 - Debt Service'!AD$24,'H-32A-WP06 - Debt Service'!AD$27/12,0)),"-")</f>
        <v>0</v>
      </c>
      <c r="AH424" s="269">
        <f>IFERROR(IF(-SUM(AH$20:AH423)+AH$15&lt;0.000001,0,IF($C424&gt;='H-32A-WP06 - Debt Service'!AE$24,'H-32A-WP06 - Debt Service'!AE$27/12,0)),"-")</f>
        <v>0</v>
      </c>
      <c r="AI424" s="269">
        <f>IFERROR(IF(-SUM(AI$20:AI423)+AI$15&lt;0.000001,0,IF($C424&gt;='H-32A-WP06 - Debt Service'!AF$24,'H-32A-WP06 - Debt Service'!AF$27/12,0)),"-")</f>
        <v>0</v>
      </c>
      <c r="AJ424" s="269">
        <f>IFERROR(IF(-SUM(AJ$20:AJ423)+AJ$15&lt;0.000001,0,IF($C424&gt;='H-32A-WP06 - Debt Service'!AG$24,'H-32A-WP06 - Debt Service'!AG$27/12,0)),"-")</f>
        <v>0</v>
      </c>
    </row>
    <row r="425" spans="2:36" hidden="1">
      <c r="B425" s="260">
        <f t="shared" si="28"/>
        <v>2056</v>
      </c>
      <c r="C425" s="281">
        <f t="shared" si="30"/>
        <v>57254</v>
      </c>
      <c r="D425" s="281"/>
      <c r="E425" s="269">
        <f>IFERROR(IF(-SUM(E$20:E424)+E$15&lt;0.000001,0,IF($C425&gt;='H-32A-WP06 - Debt Service'!C$24,'H-32A-WP06 - Debt Service'!C$27/12,0)),"-")</f>
        <v>0</v>
      </c>
      <c r="F425" s="269">
        <f>IFERROR(IF(-SUM(F$20:F424)+F$15&lt;0.000001,0,IF($C425&gt;='H-32A-WP06 - Debt Service'!D$24,'H-32A-WP06 - Debt Service'!D$27/12,0)),"-")</f>
        <v>0</v>
      </c>
      <c r="G425" s="269">
        <f>IFERROR(IF(-SUM(G$20:G424)+G$15&lt;0.000001,0,IF($C425&gt;='H-32A-WP06 - Debt Service'!E$24,'H-32A-WP06 - Debt Service'!E$27/12,0)),"-")</f>
        <v>0</v>
      </c>
      <c r="H425" s="269">
        <f>IFERROR(IF(-SUM(H$20:H424)+H$15&lt;0.000001,0,IF($C425&gt;='H-32A-WP06 - Debt Service'!F$24,'H-32A-WP06 - Debt Service'!F$27/12,0)),"-")</f>
        <v>0</v>
      </c>
      <c r="I425" s="269">
        <f>IFERROR(IF(-SUM(I$20:I424)+I$15&lt;0.000001,0,IF($C425&gt;='H-32A-WP06 - Debt Service'!G$24,'H-32A-WP06 - Debt Service'!#REF!/12,0)),"-")</f>
        <v>0</v>
      </c>
      <c r="J425" s="269">
        <f>IFERROR(IF(-SUM(J$20:J424)+J$15&lt;0.000001,0,IF($C425&gt;='H-32A-WP06 - Debt Service'!H$24,'H-32A-WP06 - Debt Service'!H$27/12,0)),"-")</f>
        <v>0</v>
      </c>
      <c r="K425" s="269">
        <f>IFERROR(IF(-SUM(K$20:K424)+K$15&lt;0.000001,0,IF($C425&gt;='H-32A-WP06 - Debt Service'!I$24,'H-32A-WP06 - Debt Service'!I$27/12,0)),"-")</f>
        <v>0</v>
      </c>
      <c r="L425" s="269">
        <f>IFERROR(IF(-SUM(L$20:L424)+L$15&lt;0.000001,0,IF($C425&gt;='H-32A-WP06 - Debt Service'!J$24,'H-32A-WP06 - Debt Service'!J$27/12,0)),"-")</f>
        <v>0</v>
      </c>
      <c r="M425" s="269">
        <f>IFERROR(IF(-SUM(M$20:M424)+M$15&lt;0.000001,0,IF($C425&gt;='H-32A-WP06 - Debt Service'!L$24,'H-32A-WP06 - Debt Service'!L$27/12,0)),"-")</f>
        <v>0</v>
      </c>
      <c r="N425" s="269">
        <v>0</v>
      </c>
      <c r="O425" s="269">
        <v>0</v>
      </c>
      <c r="P425" s="269">
        <v>0</v>
      </c>
      <c r="Q425" s="269">
        <f>IFERROR(IF(-SUM(Q$20:Q424)+Q$15&lt;0.000001,0,IF($C425&gt;='H-32A-WP06 - Debt Service'!#REF!,'H-32A-WP06 - Debt Service'!#REF!/12,0)),"-")</f>
        <v>0</v>
      </c>
      <c r="R425" s="269"/>
      <c r="S425" s="269"/>
      <c r="T425" s="269"/>
      <c r="U425" s="269"/>
      <c r="V425" s="269"/>
      <c r="X425" s="260">
        <f t="shared" si="29"/>
        <v>2056</v>
      </c>
      <c r="Y425" s="281">
        <f t="shared" si="31"/>
        <v>57254</v>
      </c>
      <c r="Z425" s="281"/>
      <c r="AA425" s="269">
        <f>IFERROR(IF(-SUM(AA$20:AA424)+AA$15&lt;0.000001,0,IF($C425&gt;='H-32A-WP06 - Debt Service'!X$24,'H-32A-WP06 - Debt Service'!X$27/12,0)),"-")</f>
        <v>0</v>
      </c>
      <c r="AB425" s="269">
        <f>IFERROR(IF(-SUM(AB$20:AB424)+AB$15&lt;0.000001,0,IF($C425&gt;='H-32A-WP06 - Debt Service'!Y$24,'H-32A-WP06 - Debt Service'!Y$27/12,0)),"-")</f>
        <v>0</v>
      </c>
      <c r="AC425" s="269">
        <f>IFERROR(IF(-SUM(AC$20:AC424)+AC$15&lt;0.000001,0,IF($C425&gt;='H-32A-WP06 - Debt Service'!Z$24,'H-32A-WP06 - Debt Service'!Z$27/12,0)),"-")</f>
        <v>0</v>
      </c>
      <c r="AD425" s="269">
        <f>IFERROR(IF(-SUM(AD$20:AD424)+AD$15&lt;0.000001,0,IF($C425&gt;='H-32A-WP06 - Debt Service'!AA$24,'H-32A-WP06 - Debt Service'!AA$27/12,0)),"-")</f>
        <v>0</v>
      </c>
      <c r="AE425" s="269">
        <f>IFERROR(IF(-SUM(AE$20:AE424)+AE$15&lt;0.000001,0,IF($C425&gt;='H-32A-WP06 - Debt Service'!AB$24,'H-32A-WP06 - Debt Service'!AB$27/12,0)),"-")</f>
        <v>0</v>
      </c>
      <c r="AF425" s="269">
        <f>IFERROR(IF(-SUM(AF$20:AF424)+AF$15&lt;0.000001,0,IF($C425&gt;='H-32A-WP06 - Debt Service'!AC$24,'H-32A-WP06 - Debt Service'!AC$27/12,0)),"-")</f>
        <v>0</v>
      </c>
      <c r="AG425" s="269">
        <f>IFERROR(IF(-SUM(AG$20:AG424)+AG$15&lt;0.000001,0,IF($C425&gt;='H-32A-WP06 - Debt Service'!AD$24,'H-32A-WP06 - Debt Service'!AD$27/12,0)),"-")</f>
        <v>0</v>
      </c>
      <c r="AH425" s="269">
        <f>IFERROR(IF(-SUM(AH$20:AH424)+AH$15&lt;0.000001,0,IF($C425&gt;='H-32A-WP06 - Debt Service'!AE$24,'H-32A-WP06 - Debt Service'!AE$27/12,0)),"-")</f>
        <v>0</v>
      </c>
      <c r="AI425" s="269">
        <f>IFERROR(IF(-SUM(AI$20:AI424)+AI$15&lt;0.000001,0,IF($C425&gt;='H-32A-WP06 - Debt Service'!AF$24,'H-32A-WP06 - Debt Service'!AF$27/12,0)),"-")</f>
        <v>0</v>
      </c>
      <c r="AJ425" s="269">
        <f>IFERROR(IF(-SUM(AJ$20:AJ424)+AJ$15&lt;0.000001,0,IF($C425&gt;='H-32A-WP06 - Debt Service'!AG$24,'H-32A-WP06 - Debt Service'!AG$27/12,0)),"-")</f>
        <v>0</v>
      </c>
    </row>
    <row r="426" spans="2:36" hidden="1">
      <c r="B426" s="260">
        <f t="shared" si="28"/>
        <v>2056</v>
      </c>
      <c r="C426" s="281">
        <f t="shared" si="30"/>
        <v>57285</v>
      </c>
      <c r="D426" s="281"/>
      <c r="E426" s="269">
        <f>IFERROR(IF(-SUM(E$20:E425)+E$15&lt;0.000001,0,IF($C426&gt;='H-32A-WP06 - Debt Service'!C$24,'H-32A-WP06 - Debt Service'!C$27/12,0)),"-")</f>
        <v>0</v>
      </c>
      <c r="F426" s="269">
        <f>IFERROR(IF(-SUM(F$20:F425)+F$15&lt;0.000001,0,IF($C426&gt;='H-32A-WP06 - Debt Service'!D$24,'H-32A-WP06 - Debt Service'!D$27/12,0)),"-")</f>
        <v>0</v>
      </c>
      <c r="G426" s="269">
        <f>IFERROR(IF(-SUM(G$20:G425)+G$15&lt;0.000001,0,IF($C426&gt;='H-32A-WP06 - Debt Service'!E$24,'H-32A-WP06 - Debt Service'!E$27/12,0)),"-")</f>
        <v>0</v>
      </c>
      <c r="H426" s="269">
        <f>IFERROR(IF(-SUM(H$20:H425)+H$15&lt;0.000001,0,IF($C426&gt;='H-32A-WP06 - Debt Service'!F$24,'H-32A-WP06 - Debt Service'!F$27/12,0)),"-")</f>
        <v>0</v>
      </c>
      <c r="I426" s="269">
        <f>IFERROR(IF(-SUM(I$20:I425)+I$15&lt;0.000001,0,IF($C426&gt;='H-32A-WP06 - Debt Service'!G$24,'H-32A-WP06 - Debt Service'!#REF!/12,0)),"-")</f>
        <v>0</v>
      </c>
      <c r="J426" s="269">
        <f>IFERROR(IF(-SUM(J$20:J425)+J$15&lt;0.000001,0,IF($C426&gt;='H-32A-WP06 - Debt Service'!H$24,'H-32A-WP06 - Debt Service'!H$27/12,0)),"-")</f>
        <v>0</v>
      </c>
      <c r="K426" s="269">
        <f>IFERROR(IF(-SUM(K$20:K425)+K$15&lt;0.000001,0,IF($C426&gt;='H-32A-WP06 - Debt Service'!I$24,'H-32A-WP06 - Debt Service'!I$27/12,0)),"-")</f>
        <v>0</v>
      </c>
      <c r="L426" s="269">
        <f>IFERROR(IF(-SUM(L$20:L425)+L$15&lt;0.000001,0,IF($C426&gt;='H-32A-WP06 - Debt Service'!J$24,'H-32A-WP06 - Debt Service'!J$27/12,0)),"-")</f>
        <v>0</v>
      </c>
      <c r="M426" s="269">
        <f>IFERROR(IF(-SUM(M$20:M425)+M$15&lt;0.000001,0,IF($C426&gt;='H-32A-WP06 - Debt Service'!L$24,'H-32A-WP06 - Debt Service'!L$27/12,0)),"-")</f>
        <v>0</v>
      </c>
      <c r="N426" s="269">
        <v>0</v>
      </c>
      <c r="O426" s="269">
        <v>0</v>
      </c>
      <c r="P426" s="269">
        <v>0</v>
      </c>
      <c r="Q426" s="269">
        <f>IFERROR(IF(-SUM(Q$20:Q425)+Q$15&lt;0.000001,0,IF($C426&gt;='H-32A-WP06 - Debt Service'!#REF!,'H-32A-WP06 - Debt Service'!#REF!/12,0)),"-")</f>
        <v>0</v>
      </c>
      <c r="R426" s="269"/>
      <c r="S426" s="269"/>
      <c r="T426" s="269"/>
      <c r="U426" s="269"/>
      <c r="V426" s="269"/>
      <c r="X426" s="260">
        <f t="shared" si="29"/>
        <v>2056</v>
      </c>
      <c r="Y426" s="281">
        <f t="shared" si="31"/>
        <v>57285</v>
      </c>
      <c r="Z426" s="281"/>
      <c r="AA426" s="269">
        <f>IFERROR(IF(-SUM(AA$20:AA425)+AA$15&lt;0.000001,0,IF($C426&gt;='H-32A-WP06 - Debt Service'!X$24,'H-32A-WP06 - Debt Service'!X$27/12,0)),"-")</f>
        <v>0</v>
      </c>
      <c r="AB426" s="269">
        <f>IFERROR(IF(-SUM(AB$20:AB425)+AB$15&lt;0.000001,0,IF($C426&gt;='H-32A-WP06 - Debt Service'!Y$24,'H-32A-WP06 - Debt Service'!Y$27/12,0)),"-")</f>
        <v>0</v>
      </c>
      <c r="AC426" s="269">
        <f>IFERROR(IF(-SUM(AC$20:AC425)+AC$15&lt;0.000001,0,IF($C426&gt;='H-32A-WP06 - Debt Service'!Z$24,'H-32A-WP06 - Debt Service'!Z$27/12,0)),"-")</f>
        <v>0</v>
      </c>
      <c r="AD426" s="269">
        <f>IFERROR(IF(-SUM(AD$20:AD425)+AD$15&lt;0.000001,0,IF($C426&gt;='H-32A-WP06 - Debt Service'!AA$24,'H-32A-WP06 - Debt Service'!AA$27/12,0)),"-")</f>
        <v>0</v>
      </c>
      <c r="AE426" s="269">
        <f>IFERROR(IF(-SUM(AE$20:AE425)+AE$15&lt;0.000001,0,IF($C426&gt;='H-32A-WP06 - Debt Service'!AB$24,'H-32A-WP06 - Debt Service'!AB$27/12,0)),"-")</f>
        <v>0</v>
      </c>
      <c r="AF426" s="269">
        <f>IFERROR(IF(-SUM(AF$20:AF425)+AF$15&lt;0.000001,0,IF($C426&gt;='H-32A-WP06 - Debt Service'!AC$24,'H-32A-WP06 - Debt Service'!AC$27/12,0)),"-")</f>
        <v>0</v>
      </c>
      <c r="AG426" s="269">
        <f>IFERROR(IF(-SUM(AG$20:AG425)+AG$15&lt;0.000001,0,IF($C426&gt;='H-32A-WP06 - Debt Service'!AD$24,'H-32A-WP06 - Debt Service'!AD$27/12,0)),"-")</f>
        <v>0</v>
      </c>
      <c r="AH426" s="269">
        <f>IFERROR(IF(-SUM(AH$20:AH425)+AH$15&lt;0.000001,0,IF($C426&gt;='H-32A-WP06 - Debt Service'!AE$24,'H-32A-WP06 - Debt Service'!AE$27/12,0)),"-")</f>
        <v>0</v>
      </c>
      <c r="AI426" s="269">
        <f>IFERROR(IF(-SUM(AI$20:AI425)+AI$15&lt;0.000001,0,IF($C426&gt;='H-32A-WP06 - Debt Service'!AF$24,'H-32A-WP06 - Debt Service'!AF$27/12,0)),"-")</f>
        <v>0</v>
      </c>
      <c r="AJ426" s="269">
        <f>IFERROR(IF(-SUM(AJ$20:AJ425)+AJ$15&lt;0.000001,0,IF($C426&gt;='H-32A-WP06 - Debt Service'!AG$24,'H-32A-WP06 - Debt Service'!AG$27/12,0)),"-")</f>
        <v>0</v>
      </c>
    </row>
    <row r="427" spans="2:36" hidden="1">
      <c r="B427" s="260">
        <f t="shared" si="28"/>
        <v>2056</v>
      </c>
      <c r="C427" s="281">
        <f t="shared" si="30"/>
        <v>57315</v>
      </c>
      <c r="D427" s="281"/>
      <c r="E427" s="269">
        <f>IFERROR(IF(-SUM(E$20:E426)+E$15&lt;0.000001,0,IF($C427&gt;='H-32A-WP06 - Debt Service'!C$24,'H-32A-WP06 - Debt Service'!C$27/12,0)),"-")</f>
        <v>0</v>
      </c>
      <c r="F427" s="269">
        <f>IFERROR(IF(-SUM(F$20:F426)+F$15&lt;0.000001,0,IF($C427&gt;='H-32A-WP06 - Debt Service'!D$24,'H-32A-WP06 - Debt Service'!D$27/12,0)),"-")</f>
        <v>0</v>
      </c>
      <c r="G427" s="269">
        <f>IFERROR(IF(-SUM(G$20:G426)+G$15&lt;0.000001,0,IF($C427&gt;='H-32A-WP06 - Debt Service'!E$24,'H-32A-WP06 - Debt Service'!E$27/12,0)),"-")</f>
        <v>0</v>
      </c>
      <c r="H427" s="269">
        <f>IFERROR(IF(-SUM(H$20:H426)+H$15&lt;0.000001,0,IF($C427&gt;='H-32A-WP06 - Debt Service'!F$24,'H-32A-WP06 - Debt Service'!F$27/12,0)),"-")</f>
        <v>0</v>
      </c>
      <c r="I427" s="269">
        <f>IFERROR(IF(-SUM(I$20:I426)+I$15&lt;0.000001,0,IF($C427&gt;='H-32A-WP06 - Debt Service'!G$24,'H-32A-WP06 - Debt Service'!#REF!/12,0)),"-")</f>
        <v>0</v>
      </c>
      <c r="J427" s="269">
        <f>IFERROR(IF(-SUM(J$20:J426)+J$15&lt;0.000001,0,IF($C427&gt;='H-32A-WP06 - Debt Service'!H$24,'H-32A-WP06 - Debt Service'!H$27/12,0)),"-")</f>
        <v>0</v>
      </c>
      <c r="K427" s="269">
        <f>IFERROR(IF(-SUM(K$20:K426)+K$15&lt;0.000001,0,IF($C427&gt;='H-32A-WP06 - Debt Service'!I$24,'H-32A-WP06 - Debt Service'!I$27/12,0)),"-")</f>
        <v>0</v>
      </c>
      <c r="L427" s="269">
        <f>IFERROR(IF(-SUM(L$20:L426)+L$15&lt;0.000001,0,IF($C427&gt;='H-32A-WP06 - Debt Service'!J$24,'H-32A-WP06 - Debt Service'!J$27/12,0)),"-")</f>
        <v>0</v>
      </c>
      <c r="M427" s="269">
        <f>IFERROR(IF(-SUM(M$20:M426)+M$15&lt;0.000001,0,IF($C427&gt;='H-32A-WP06 - Debt Service'!L$24,'H-32A-WP06 - Debt Service'!L$27/12,0)),"-")</f>
        <v>0</v>
      </c>
      <c r="N427" s="269">
        <v>0</v>
      </c>
      <c r="O427" s="269">
        <v>0</v>
      </c>
      <c r="P427" s="269">
        <v>0</v>
      </c>
      <c r="Q427" s="269">
        <f>IFERROR(IF(-SUM(Q$20:Q426)+Q$15&lt;0.000001,0,IF($C427&gt;='H-32A-WP06 - Debt Service'!#REF!,'H-32A-WP06 - Debt Service'!#REF!/12,0)),"-")</f>
        <v>0</v>
      </c>
      <c r="R427" s="269"/>
      <c r="S427" s="269"/>
      <c r="T427" s="269"/>
      <c r="U427" s="269"/>
      <c r="V427" s="269"/>
      <c r="X427" s="260">
        <f t="shared" si="29"/>
        <v>2056</v>
      </c>
      <c r="Y427" s="281">
        <f t="shared" si="31"/>
        <v>57315</v>
      </c>
      <c r="Z427" s="281"/>
      <c r="AA427" s="269">
        <f>IFERROR(IF(-SUM(AA$20:AA426)+AA$15&lt;0.000001,0,IF($C427&gt;='H-32A-WP06 - Debt Service'!X$24,'H-32A-WP06 - Debt Service'!X$27/12,0)),"-")</f>
        <v>0</v>
      </c>
      <c r="AB427" s="269">
        <f>IFERROR(IF(-SUM(AB$20:AB426)+AB$15&lt;0.000001,0,IF($C427&gt;='H-32A-WP06 - Debt Service'!Y$24,'H-32A-WP06 - Debt Service'!Y$27/12,0)),"-")</f>
        <v>0</v>
      </c>
      <c r="AC427" s="269">
        <f>IFERROR(IF(-SUM(AC$20:AC426)+AC$15&lt;0.000001,0,IF($C427&gt;='H-32A-WP06 - Debt Service'!Z$24,'H-32A-WP06 - Debt Service'!Z$27/12,0)),"-")</f>
        <v>0</v>
      </c>
      <c r="AD427" s="269">
        <f>IFERROR(IF(-SUM(AD$20:AD426)+AD$15&lt;0.000001,0,IF($C427&gt;='H-32A-WP06 - Debt Service'!AA$24,'H-32A-WP06 - Debt Service'!AA$27/12,0)),"-")</f>
        <v>0</v>
      </c>
      <c r="AE427" s="269">
        <f>IFERROR(IF(-SUM(AE$20:AE426)+AE$15&lt;0.000001,0,IF($C427&gt;='H-32A-WP06 - Debt Service'!AB$24,'H-32A-WP06 - Debt Service'!AB$27/12,0)),"-")</f>
        <v>0</v>
      </c>
      <c r="AF427" s="269">
        <f>IFERROR(IF(-SUM(AF$20:AF426)+AF$15&lt;0.000001,0,IF($C427&gt;='H-32A-WP06 - Debt Service'!AC$24,'H-32A-WP06 - Debt Service'!AC$27/12,0)),"-")</f>
        <v>0</v>
      </c>
      <c r="AG427" s="269">
        <f>IFERROR(IF(-SUM(AG$20:AG426)+AG$15&lt;0.000001,0,IF($C427&gt;='H-32A-WP06 - Debt Service'!AD$24,'H-32A-WP06 - Debt Service'!AD$27/12,0)),"-")</f>
        <v>0</v>
      </c>
      <c r="AH427" s="269">
        <f>IFERROR(IF(-SUM(AH$20:AH426)+AH$15&lt;0.000001,0,IF($C427&gt;='H-32A-WP06 - Debt Service'!AE$24,'H-32A-WP06 - Debt Service'!AE$27/12,0)),"-")</f>
        <v>0</v>
      </c>
      <c r="AI427" s="269">
        <f>IFERROR(IF(-SUM(AI$20:AI426)+AI$15&lt;0.000001,0,IF($C427&gt;='H-32A-WP06 - Debt Service'!AF$24,'H-32A-WP06 - Debt Service'!AF$27/12,0)),"-")</f>
        <v>0</v>
      </c>
      <c r="AJ427" s="269">
        <f>IFERROR(IF(-SUM(AJ$20:AJ426)+AJ$15&lt;0.000001,0,IF($C427&gt;='H-32A-WP06 - Debt Service'!AG$24,'H-32A-WP06 - Debt Service'!AG$27/12,0)),"-")</f>
        <v>0</v>
      </c>
    </row>
    <row r="428" spans="2:36" hidden="1">
      <c r="B428" s="260">
        <f t="shared" si="28"/>
        <v>2057</v>
      </c>
      <c r="C428" s="281">
        <f t="shared" si="30"/>
        <v>57346</v>
      </c>
      <c r="D428" s="281"/>
      <c r="E428" s="269">
        <f>IFERROR(IF(-SUM(E$20:E427)+E$15&lt;0.000001,0,IF($C428&gt;='H-32A-WP06 - Debt Service'!C$24,'H-32A-WP06 - Debt Service'!C$27/12,0)),"-")</f>
        <v>0</v>
      </c>
      <c r="F428" s="269">
        <f>IFERROR(IF(-SUM(F$20:F427)+F$15&lt;0.000001,0,IF($C428&gt;='H-32A-WP06 - Debt Service'!D$24,'H-32A-WP06 - Debt Service'!D$27/12,0)),"-")</f>
        <v>0</v>
      </c>
      <c r="G428" s="269">
        <f>IFERROR(IF(-SUM(G$20:G427)+G$15&lt;0.000001,0,IF($C428&gt;='H-32A-WP06 - Debt Service'!E$24,'H-32A-WP06 - Debt Service'!E$27/12,0)),"-")</f>
        <v>0</v>
      </c>
      <c r="H428" s="269">
        <f>IFERROR(IF(-SUM(H$20:H427)+H$15&lt;0.000001,0,IF($C428&gt;='H-32A-WP06 - Debt Service'!F$24,'H-32A-WP06 - Debt Service'!F$27/12,0)),"-")</f>
        <v>0</v>
      </c>
      <c r="I428" s="269">
        <f>IFERROR(IF(-SUM(I$20:I427)+I$15&lt;0.000001,0,IF($C428&gt;='H-32A-WP06 - Debt Service'!G$24,'H-32A-WP06 - Debt Service'!#REF!/12,0)),"-")</f>
        <v>0</v>
      </c>
      <c r="J428" s="269">
        <f>IFERROR(IF(-SUM(J$20:J427)+J$15&lt;0.000001,0,IF($C428&gt;='H-32A-WP06 - Debt Service'!H$24,'H-32A-WP06 - Debt Service'!H$27/12,0)),"-")</f>
        <v>0</v>
      </c>
      <c r="K428" s="269">
        <f>IFERROR(IF(-SUM(K$20:K427)+K$15&lt;0.000001,0,IF($C428&gt;='H-32A-WP06 - Debt Service'!I$24,'H-32A-WP06 - Debt Service'!I$27/12,0)),"-")</f>
        <v>0</v>
      </c>
      <c r="L428" s="269">
        <f>IFERROR(IF(-SUM(L$20:L427)+L$15&lt;0.000001,0,IF($C428&gt;='H-32A-WP06 - Debt Service'!J$24,'H-32A-WP06 - Debt Service'!J$27/12,0)),"-")</f>
        <v>0</v>
      </c>
      <c r="M428" s="269">
        <f>IFERROR(IF(-SUM(M$20:M427)+M$15&lt;0.000001,0,IF($C428&gt;='H-32A-WP06 - Debt Service'!L$24,'H-32A-WP06 - Debt Service'!L$27/12,0)),"-")</f>
        <v>0</v>
      </c>
      <c r="N428" s="269">
        <v>0</v>
      </c>
      <c r="O428" s="269">
        <v>0</v>
      </c>
      <c r="P428" s="269">
        <v>0</v>
      </c>
      <c r="Q428" s="269">
        <f>IFERROR(IF(-SUM(Q$20:Q427)+Q$15&lt;0.000001,0,IF($C428&gt;='H-32A-WP06 - Debt Service'!#REF!,'H-32A-WP06 - Debt Service'!#REF!/12,0)),"-")</f>
        <v>0</v>
      </c>
      <c r="R428" s="269"/>
      <c r="S428" s="269"/>
      <c r="T428" s="269"/>
      <c r="U428" s="269"/>
      <c r="V428" s="269"/>
      <c r="X428" s="260">
        <f t="shared" si="29"/>
        <v>2057</v>
      </c>
      <c r="Y428" s="281">
        <f t="shared" si="31"/>
        <v>57346</v>
      </c>
      <c r="Z428" s="281"/>
      <c r="AA428" s="269">
        <f>IFERROR(IF(-SUM(AA$20:AA427)+AA$15&lt;0.000001,0,IF($C428&gt;='H-32A-WP06 - Debt Service'!X$24,'H-32A-WP06 - Debt Service'!X$27/12,0)),"-")</f>
        <v>0</v>
      </c>
      <c r="AB428" s="269">
        <f>IFERROR(IF(-SUM(AB$20:AB427)+AB$15&lt;0.000001,0,IF($C428&gt;='H-32A-WP06 - Debt Service'!Y$24,'H-32A-WP06 - Debt Service'!Y$27/12,0)),"-")</f>
        <v>0</v>
      </c>
      <c r="AC428" s="269">
        <f>IFERROR(IF(-SUM(AC$20:AC427)+AC$15&lt;0.000001,0,IF($C428&gt;='H-32A-WP06 - Debt Service'!Z$24,'H-32A-WP06 - Debt Service'!Z$27/12,0)),"-")</f>
        <v>0</v>
      </c>
      <c r="AD428" s="269">
        <f>IFERROR(IF(-SUM(AD$20:AD427)+AD$15&lt;0.000001,0,IF($C428&gt;='H-32A-WP06 - Debt Service'!AA$24,'H-32A-WP06 - Debt Service'!AA$27/12,0)),"-")</f>
        <v>0</v>
      </c>
      <c r="AE428" s="269">
        <f>IFERROR(IF(-SUM(AE$20:AE427)+AE$15&lt;0.000001,0,IF($C428&gt;='H-32A-WP06 - Debt Service'!AB$24,'H-32A-WP06 - Debt Service'!AB$27/12,0)),"-")</f>
        <v>0</v>
      </c>
      <c r="AF428" s="269">
        <f>IFERROR(IF(-SUM(AF$20:AF427)+AF$15&lt;0.000001,0,IF($C428&gt;='H-32A-WP06 - Debt Service'!AC$24,'H-32A-WP06 - Debt Service'!AC$27/12,0)),"-")</f>
        <v>0</v>
      </c>
      <c r="AG428" s="269">
        <f>IFERROR(IF(-SUM(AG$20:AG427)+AG$15&lt;0.000001,0,IF($C428&gt;='H-32A-WP06 - Debt Service'!AD$24,'H-32A-WP06 - Debt Service'!AD$27/12,0)),"-")</f>
        <v>0</v>
      </c>
      <c r="AH428" s="269">
        <f>IFERROR(IF(-SUM(AH$20:AH427)+AH$15&lt;0.000001,0,IF($C428&gt;='H-32A-WP06 - Debt Service'!AE$24,'H-32A-WP06 - Debt Service'!AE$27/12,0)),"-")</f>
        <v>0</v>
      </c>
      <c r="AI428" s="269">
        <f>IFERROR(IF(-SUM(AI$20:AI427)+AI$15&lt;0.000001,0,IF($C428&gt;='H-32A-WP06 - Debt Service'!AF$24,'H-32A-WP06 - Debt Service'!AF$27/12,0)),"-")</f>
        <v>0</v>
      </c>
      <c r="AJ428" s="269">
        <f>IFERROR(IF(-SUM(AJ$20:AJ427)+AJ$15&lt;0.000001,0,IF($C428&gt;='H-32A-WP06 - Debt Service'!AG$24,'H-32A-WP06 - Debt Service'!AG$27/12,0)),"-")</f>
        <v>0</v>
      </c>
    </row>
    <row r="429" spans="2:36" hidden="1">
      <c r="B429" s="260">
        <f t="shared" si="28"/>
        <v>2057</v>
      </c>
      <c r="C429" s="281">
        <f t="shared" si="30"/>
        <v>57377</v>
      </c>
      <c r="D429" s="281"/>
      <c r="E429" s="269">
        <f>IFERROR(IF(-SUM(E$20:E428)+E$15&lt;0.000001,0,IF($C429&gt;='H-32A-WP06 - Debt Service'!C$24,'H-32A-WP06 - Debt Service'!C$27/12,0)),"-")</f>
        <v>0</v>
      </c>
      <c r="F429" s="269">
        <f>IFERROR(IF(-SUM(F$20:F428)+F$15&lt;0.000001,0,IF($C429&gt;='H-32A-WP06 - Debt Service'!D$24,'H-32A-WP06 - Debt Service'!D$27/12,0)),"-")</f>
        <v>0</v>
      </c>
      <c r="G429" s="269">
        <f>IFERROR(IF(-SUM(G$20:G428)+G$15&lt;0.000001,0,IF($C429&gt;='H-32A-WP06 - Debt Service'!E$24,'H-32A-WP06 - Debt Service'!E$27/12,0)),"-")</f>
        <v>0</v>
      </c>
      <c r="H429" s="269">
        <f>IFERROR(IF(-SUM(H$20:H428)+H$15&lt;0.000001,0,IF($C429&gt;='H-32A-WP06 - Debt Service'!F$24,'H-32A-WP06 - Debt Service'!F$27/12,0)),"-")</f>
        <v>0</v>
      </c>
      <c r="I429" s="269">
        <f>IFERROR(IF(-SUM(I$20:I428)+I$15&lt;0.000001,0,IF($C429&gt;='H-32A-WP06 - Debt Service'!G$24,'H-32A-WP06 - Debt Service'!#REF!/12,0)),"-")</f>
        <v>0</v>
      </c>
      <c r="J429" s="269">
        <f>IFERROR(IF(-SUM(J$20:J428)+J$15&lt;0.000001,0,IF($C429&gt;='H-32A-WP06 - Debt Service'!H$24,'H-32A-WP06 - Debt Service'!H$27/12,0)),"-")</f>
        <v>0</v>
      </c>
      <c r="K429" s="269">
        <f>IFERROR(IF(-SUM(K$20:K428)+K$15&lt;0.000001,0,IF($C429&gt;='H-32A-WP06 - Debt Service'!I$24,'H-32A-WP06 - Debt Service'!I$27/12,0)),"-")</f>
        <v>0</v>
      </c>
      <c r="L429" s="269">
        <f>IFERROR(IF(-SUM(L$20:L428)+L$15&lt;0.000001,0,IF($C429&gt;='H-32A-WP06 - Debt Service'!J$24,'H-32A-WP06 - Debt Service'!J$27/12,0)),"-")</f>
        <v>0</v>
      </c>
      <c r="M429" s="269">
        <f>IFERROR(IF(-SUM(M$20:M428)+M$15&lt;0.000001,0,IF($C429&gt;='H-32A-WP06 - Debt Service'!L$24,'H-32A-WP06 - Debt Service'!L$27/12,0)),"-")</f>
        <v>0</v>
      </c>
      <c r="N429" s="269">
        <v>0</v>
      </c>
      <c r="O429" s="269">
        <v>0</v>
      </c>
      <c r="P429" s="269">
        <v>0</v>
      </c>
      <c r="Q429" s="269">
        <f>IFERROR(IF(-SUM(Q$20:Q428)+Q$15&lt;0.000001,0,IF($C429&gt;='H-32A-WP06 - Debt Service'!#REF!,'H-32A-WP06 - Debt Service'!#REF!/12,0)),"-")</f>
        <v>0</v>
      </c>
      <c r="R429" s="269"/>
      <c r="S429" s="269"/>
      <c r="T429" s="269"/>
      <c r="U429" s="269"/>
      <c r="V429" s="269"/>
      <c r="X429" s="260">
        <f t="shared" si="29"/>
        <v>2057</v>
      </c>
      <c r="Y429" s="281">
        <f t="shared" si="31"/>
        <v>57377</v>
      </c>
      <c r="Z429" s="281"/>
      <c r="AA429" s="269">
        <f>IFERROR(IF(-SUM(AA$20:AA428)+AA$15&lt;0.000001,0,IF($C429&gt;='H-32A-WP06 - Debt Service'!X$24,'H-32A-WP06 - Debt Service'!X$27/12,0)),"-")</f>
        <v>0</v>
      </c>
      <c r="AB429" s="269">
        <f>IFERROR(IF(-SUM(AB$20:AB428)+AB$15&lt;0.000001,0,IF($C429&gt;='H-32A-WP06 - Debt Service'!Y$24,'H-32A-WP06 - Debt Service'!Y$27/12,0)),"-")</f>
        <v>0</v>
      </c>
      <c r="AC429" s="269">
        <f>IFERROR(IF(-SUM(AC$20:AC428)+AC$15&lt;0.000001,0,IF($C429&gt;='H-32A-WP06 - Debt Service'!Z$24,'H-32A-WP06 - Debt Service'!Z$27/12,0)),"-")</f>
        <v>0</v>
      </c>
      <c r="AD429" s="269">
        <f>IFERROR(IF(-SUM(AD$20:AD428)+AD$15&lt;0.000001,0,IF($C429&gt;='H-32A-WP06 - Debt Service'!AA$24,'H-32A-WP06 - Debt Service'!AA$27/12,0)),"-")</f>
        <v>0</v>
      </c>
      <c r="AE429" s="269">
        <f>IFERROR(IF(-SUM(AE$20:AE428)+AE$15&lt;0.000001,0,IF($C429&gt;='H-32A-WP06 - Debt Service'!AB$24,'H-32A-WP06 - Debt Service'!AB$27/12,0)),"-")</f>
        <v>0</v>
      </c>
      <c r="AF429" s="269">
        <f>IFERROR(IF(-SUM(AF$20:AF428)+AF$15&lt;0.000001,0,IF($C429&gt;='H-32A-WP06 - Debt Service'!AC$24,'H-32A-WP06 - Debt Service'!AC$27/12,0)),"-")</f>
        <v>0</v>
      </c>
      <c r="AG429" s="269">
        <f>IFERROR(IF(-SUM(AG$20:AG428)+AG$15&lt;0.000001,0,IF($C429&gt;='H-32A-WP06 - Debt Service'!AD$24,'H-32A-WP06 - Debt Service'!AD$27/12,0)),"-")</f>
        <v>0</v>
      </c>
      <c r="AH429" s="269">
        <f>IFERROR(IF(-SUM(AH$20:AH428)+AH$15&lt;0.000001,0,IF($C429&gt;='H-32A-WP06 - Debt Service'!AE$24,'H-32A-WP06 - Debt Service'!AE$27/12,0)),"-")</f>
        <v>0</v>
      </c>
      <c r="AI429" s="269">
        <f>IFERROR(IF(-SUM(AI$20:AI428)+AI$15&lt;0.000001,0,IF($C429&gt;='H-32A-WP06 - Debt Service'!AF$24,'H-32A-WP06 - Debt Service'!AF$27/12,0)),"-")</f>
        <v>0</v>
      </c>
      <c r="AJ429" s="269">
        <f>IFERROR(IF(-SUM(AJ$20:AJ428)+AJ$15&lt;0.000001,0,IF($C429&gt;='H-32A-WP06 - Debt Service'!AG$24,'H-32A-WP06 - Debt Service'!AG$27/12,0)),"-")</f>
        <v>0</v>
      </c>
    </row>
    <row r="430" spans="2:36" hidden="1">
      <c r="B430" s="260">
        <f t="shared" si="28"/>
        <v>2057</v>
      </c>
      <c r="C430" s="281">
        <f t="shared" si="30"/>
        <v>57405</v>
      </c>
      <c r="D430" s="281"/>
      <c r="E430" s="269">
        <f>IFERROR(IF(-SUM(E$20:E429)+E$15&lt;0.000001,0,IF($C430&gt;='H-32A-WP06 - Debt Service'!C$24,'H-32A-WP06 - Debt Service'!C$27/12,0)),"-")</f>
        <v>0</v>
      </c>
      <c r="F430" s="269">
        <f>IFERROR(IF(-SUM(F$20:F429)+F$15&lt;0.000001,0,IF($C430&gt;='H-32A-WP06 - Debt Service'!D$24,'H-32A-WP06 - Debt Service'!D$27/12,0)),"-")</f>
        <v>0</v>
      </c>
      <c r="G430" s="269">
        <f>IFERROR(IF(-SUM(G$20:G429)+G$15&lt;0.000001,0,IF($C430&gt;='H-32A-WP06 - Debt Service'!E$24,'H-32A-WP06 - Debt Service'!E$27/12,0)),"-")</f>
        <v>0</v>
      </c>
      <c r="H430" s="269">
        <f>IFERROR(IF(-SUM(H$20:H429)+H$15&lt;0.000001,0,IF($C430&gt;='H-32A-WP06 - Debt Service'!F$24,'H-32A-WP06 - Debt Service'!F$27/12,0)),"-")</f>
        <v>0</v>
      </c>
      <c r="I430" s="269">
        <f>IFERROR(IF(-SUM(I$20:I429)+I$15&lt;0.000001,0,IF($C430&gt;='H-32A-WP06 - Debt Service'!G$24,'H-32A-WP06 - Debt Service'!#REF!/12,0)),"-")</f>
        <v>0</v>
      </c>
      <c r="J430" s="269">
        <f>IFERROR(IF(-SUM(J$20:J429)+J$15&lt;0.000001,0,IF($C430&gt;='H-32A-WP06 - Debt Service'!H$24,'H-32A-WP06 - Debt Service'!H$27/12,0)),"-")</f>
        <v>0</v>
      </c>
      <c r="K430" s="269">
        <f>IFERROR(IF(-SUM(K$20:K429)+K$15&lt;0.000001,0,IF($C430&gt;='H-32A-WP06 - Debt Service'!I$24,'H-32A-WP06 - Debt Service'!I$27/12,0)),"-")</f>
        <v>0</v>
      </c>
      <c r="L430" s="269">
        <f>IFERROR(IF(-SUM(L$20:L429)+L$15&lt;0.000001,0,IF($C430&gt;='H-32A-WP06 - Debt Service'!J$24,'H-32A-WP06 - Debt Service'!J$27/12,0)),"-")</f>
        <v>0</v>
      </c>
      <c r="M430" s="269">
        <f>IFERROR(IF(-SUM(M$20:M429)+M$15&lt;0.000001,0,IF($C430&gt;='H-32A-WP06 - Debt Service'!L$24,'H-32A-WP06 - Debt Service'!L$27/12,0)),"-")</f>
        <v>0</v>
      </c>
      <c r="N430" s="269">
        <v>0</v>
      </c>
      <c r="O430" s="269">
        <v>0</v>
      </c>
      <c r="P430" s="269">
        <v>0</v>
      </c>
      <c r="Q430" s="269">
        <f>IFERROR(IF(-SUM(Q$20:Q429)+Q$15&lt;0.000001,0,IF($C430&gt;='H-32A-WP06 - Debt Service'!#REF!,'H-32A-WP06 - Debt Service'!#REF!/12,0)),"-")</f>
        <v>0</v>
      </c>
      <c r="R430" s="269"/>
      <c r="S430" s="269"/>
      <c r="T430" s="269"/>
      <c r="U430" s="269"/>
      <c r="V430" s="269"/>
      <c r="X430" s="260">
        <f t="shared" si="29"/>
        <v>2057</v>
      </c>
      <c r="Y430" s="281">
        <f t="shared" si="31"/>
        <v>57405</v>
      </c>
      <c r="Z430" s="281"/>
      <c r="AA430" s="269">
        <f>IFERROR(IF(-SUM(AA$20:AA429)+AA$15&lt;0.000001,0,IF($C430&gt;='H-32A-WP06 - Debt Service'!X$24,'H-32A-WP06 - Debt Service'!X$27/12,0)),"-")</f>
        <v>0</v>
      </c>
      <c r="AB430" s="269">
        <f>IFERROR(IF(-SUM(AB$20:AB429)+AB$15&lt;0.000001,0,IF($C430&gt;='H-32A-WP06 - Debt Service'!Y$24,'H-32A-WP06 - Debt Service'!Y$27/12,0)),"-")</f>
        <v>0</v>
      </c>
      <c r="AC430" s="269">
        <f>IFERROR(IF(-SUM(AC$20:AC429)+AC$15&lt;0.000001,0,IF($C430&gt;='H-32A-WP06 - Debt Service'!Z$24,'H-32A-WP06 - Debt Service'!Z$27/12,0)),"-")</f>
        <v>0</v>
      </c>
      <c r="AD430" s="269">
        <f>IFERROR(IF(-SUM(AD$20:AD429)+AD$15&lt;0.000001,0,IF($C430&gt;='H-32A-WP06 - Debt Service'!AA$24,'H-32A-WP06 - Debt Service'!AA$27/12,0)),"-")</f>
        <v>0</v>
      </c>
      <c r="AE430" s="269">
        <f>IFERROR(IF(-SUM(AE$20:AE429)+AE$15&lt;0.000001,0,IF($C430&gt;='H-32A-WP06 - Debt Service'!AB$24,'H-32A-WP06 - Debt Service'!AB$27/12,0)),"-")</f>
        <v>0</v>
      </c>
      <c r="AF430" s="269">
        <f>IFERROR(IF(-SUM(AF$20:AF429)+AF$15&lt;0.000001,0,IF($C430&gt;='H-32A-WP06 - Debt Service'!AC$24,'H-32A-WP06 - Debt Service'!AC$27/12,0)),"-")</f>
        <v>0</v>
      </c>
      <c r="AG430" s="269">
        <f>IFERROR(IF(-SUM(AG$20:AG429)+AG$15&lt;0.000001,0,IF($C430&gt;='H-32A-WP06 - Debt Service'!AD$24,'H-32A-WP06 - Debt Service'!AD$27/12,0)),"-")</f>
        <v>0</v>
      </c>
      <c r="AH430" s="269">
        <f>IFERROR(IF(-SUM(AH$20:AH429)+AH$15&lt;0.000001,0,IF($C430&gt;='H-32A-WP06 - Debt Service'!AE$24,'H-32A-WP06 - Debt Service'!AE$27/12,0)),"-")</f>
        <v>0</v>
      </c>
      <c r="AI430" s="269">
        <f>IFERROR(IF(-SUM(AI$20:AI429)+AI$15&lt;0.000001,0,IF($C430&gt;='H-32A-WP06 - Debt Service'!AF$24,'H-32A-WP06 - Debt Service'!AF$27/12,0)),"-")</f>
        <v>0</v>
      </c>
      <c r="AJ430" s="269">
        <f>IFERROR(IF(-SUM(AJ$20:AJ429)+AJ$15&lt;0.000001,0,IF($C430&gt;='H-32A-WP06 - Debt Service'!AG$24,'H-32A-WP06 - Debt Service'!AG$27/12,0)),"-")</f>
        <v>0</v>
      </c>
    </row>
    <row r="431" spans="2:36" hidden="1">
      <c r="B431" s="260">
        <f t="shared" si="28"/>
        <v>2057</v>
      </c>
      <c r="C431" s="281">
        <f t="shared" si="30"/>
        <v>57436</v>
      </c>
      <c r="D431" s="281"/>
      <c r="E431" s="269">
        <f>IFERROR(IF(-SUM(E$20:E430)+E$15&lt;0.000001,0,IF($C431&gt;='H-32A-WP06 - Debt Service'!C$24,'H-32A-WP06 - Debt Service'!C$27/12,0)),"-")</f>
        <v>0</v>
      </c>
      <c r="F431" s="269">
        <f>IFERROR(IF(-SUM(F$20:F430)+F$15&lt;0.000001,0,IF($C431&gt;='H-32A-WP06 - Debt Service'!D$24,'H-32A-WP06 - Debt Service'!D$27/12,0)),"-")</f>
        <v>0</v>
      </c>
      <c r="G431" s="269">
        <f>IFERROR(IF(-SUM(G$20:G430)+G$15&lt;0.000001,0,IF($C431&gt;='H-32A-WP06 - Debt Service'!E$24,'H-32A-WP06 - Debt Service'!E$27/12,0)),"-")</f>
        <v>0</v>
      </c>
      <c r="H431" s="269">
        <f>IFERROR(IF(-SUM(H$20:H430)+H$15&lt;0.000001,0,IF($C431&gt;='H-32A-WP06 - Debt Service'!F$24,'H-32A-WP06 - Debt Service'!F$27/12,0)),"-")</f>
        <v>0</v>
      </c>
      <c r="I431" s="269">
        <f>IFERROR(IF(-SUM(I$20:I430)+I$15&lt;0.000001,0,IF($C431&gt;='H-32A-WP06 - Debt Service'!G$24,'H-32A-WP06 - Debt Service'!#REF!/12,0)),"-")</f>
        <v>0</v>
      </c>
      <c r="J431" s="269">
        <f>IFERROR(IF(-SUM(J$20:J430)+J$15&lt;0.000001,0,IF($C431&gt;='H-32A-WP06 - Debt Service'!H$24,'H-32A-WP06 - Debt Service'!H$27/12,0)),"-")</f>
        <v>0</v>
      </c>
      <c r="K431" s="269">
        <f>IFERROR(IF(-SUM(K$20:K430)+K$15&lt;0.000001,0,IF($C431&gt;='H-32A-WP06 - Debt Service'!I$24,'H-32A-WP06 - Debt Service'!I$27/12,0)),"-")</f>
        <v>0</v>
      </c>
      <c r="L431" s="269">
        <f>IFERROR(IF(-SUM(L$20:L430)+L$15&lt;0.000001,0,IF($C431&gt;='H-32A-WP06 - Debt Service'!J$24,'H-32A-WP06 - Debt Service'!J$27/12,0)),"-")</f>
        <v>0</v>
      </c>
      <c r="M431" s="269">
        <f>IFERROR(IF(-SUM(M$20:M430)+M$15&lt;0.000001,0,IF($C431&gt;='H-32A-WP06 - Debt Service'!L$24,'H-32A-WP06 - Debt Service'!L$27/12,0)),"-")</f>
        <v>0</v>
      </c>
      <c r="N431" s="269">
        <v>0</v>
      </c>
      <c r="O431" s="269">
        <v>0</v>
      </c>
      <c r="P431" s="269">
        <v>0</v>
      </c>
      <c r="Q431" s="269">
        <f>IFERROR(IF(-SUM(Q$20:Q430)+Q$15&lt;0.000001,0,IF($C431&gt;='H-32A-WP06 - Debt Service'!#REF!,'H-32A-WP06 - Debt Service'!#REF!/12,0)),"-")</f>
        <v>0</v>
      </c>
      <c r="R431" s="269"/>
      <c r="S431" s="269"/>
      <c r="T431" s="269"/>
      <c r="U431" s="269"/>
      <c r="V431" s="269"/>
      <c r="X431" s="260">
        <f t="shared" si="29"/>
        <v>2057</v>
      </c>
      <c r="Y431" s="281">
        <f t="shared" si="31"/>
        <v>57436</v>
      </c>
      <c r="Z431" s="281"/>
      <c r="AA431" s="269">
        <f>IFERROR(IF(-SUM(AA$20:AA430)+AA$15&lt;0.000001,0,IF($C431&gt;='H-32A-WP06 - Debt Service'!X$24,'H-32A-WP06 - Debt Service'!X$27/12,0)),"-")</f>
        <v>0</v>
      </c>
      <c r="AB431" s="269">
        <f>IFERROR(IF(-SUM(AB$20:AB430)+AB$15&lt;0.000001,0,IF($C431&gt;='H-32A-WP06 - Debt Service'!Y$24,'H-32A-WP06 - Debt Service'!Y$27/12,0)),"-")</f>
        <v>0</v>
      </c>
      <c r="AC431" s="269">
        <f>IFERROR(IF(-SUM(AC$20:AC430)+AC$15&lt;0.000001,0,IF($C431&gt;='H-32A-WP06 - Debt Service'!Z$24,'H-32A-WP06 - Debt Service'!Z$27/12,0)),"-")</f>
        <v>0</v>
      </c>
      <c r="AD431" s="269">
        <f>IFERROR(IF(-SUM(AD$20:AD430)+AD$15&lt;0.000001,0,IF($C431&gt;='H-32A-WP06 - Debt Service'!AA$24,'H-32A-WP06 - Debt Service'!AA$27/12,0)),"-")</f>
        <v>0</v>
      </c>
      <c r="AE431" s="269">
        <f>IFERROR(IF(-SUM(AE$20:AE430)+AE$15&lt;0.000001,0,IF($C431&gt;='H-32A-WP06 - Debt Service'!AB$24,'H-32A-WP06 - Debt Service'!AB$27/12,0)),"-")</f>
        <v>0</v>
      </c>
      <c r="AF431" s="269">
        <f>IFERROR(IF(-SUM(AF$20:AF430)+AF$15&lt;0.000001,0,IF($C431&gt;='H-32A-WP06 - Debt Service'!AC$24,'H-32A-WP06 - Debt Service'!AC$27/12,0)),"-")</f>
        <v>0</v>
      </c>
      <c r="AG431" s="269">
        <f>IFERROR(IF(-SUM(AG$20:AG430)+AG$15&lt;0.000001,0,IF($C431&gt;='H-32A-WP06 - Debt Service'!AD$24,'H-32A-WP06 - Debt Service'!AD$27/12,0)),"-")</f>
        <v>0</v>
      </c>
      <c r="AH431" s="269">
        <f>IFERROR(IF(-SUM(AH$20:AH430)+AH$15&lt;0.000001,0,IF($C431&gt;='H-32A-WP06 - Debt Service'!AE$24,'H-32A-WP06 - Debt Service'!AE$27/12,0)),"-")</f>
        <v>0</v>
      </c>
      <c r="AI431" s="269">
        <f>IFERROR(IF(-SUM(AI$20:AI430)+AI$15&lt;0.000001,0,IF($C431&gt;='H-32A-WP06 - Debt Service'!AF$24,'H-32A-WP06 - Debt Service'!AF$27/12,0)),"-")</f>
        <v>0</v>
      </c>
      <c r="AJ431" s="269">
        <f>IFERROR(IF(-SUM(AJ$20:AJ430)+AJ$15&lt;0.000001,0,IF($C431&gt;='H-32A-WP06 - Debt Service'!AG$24,'H-32A-WP06 - Debt Service'!AG$27/12,0)),"-")</f>
        <v>0</v>
      </c>
    </row>
    <row r="432" spans="2:36" hidden="1">
      <c r="B432" s="260">
        <f t="shared" si="28"/>
        <v>2057</v>
      </c>
      <c r="C432" s="281">
        <f t="shared" si="30"/>
        <v>57466</v>
      </c>
      <c r="D432" s="281"/>
      <c r="E432" s="269">
        <f>IFERROR(IF(-SUM(E$20:E431)+E$15&lt;0.000001,0,IF($C432&gt;='H-32A-WP06 - Debt Service'!C$24,'H-32A-WP06 - Debt Service'!C$27/12,0)),"-")</f>
        <v>0</v>
      </c>
      <c r="F432" s="269">
        <f>IFERROR(IF(-SUM(F$20:F431)+F$15&lt;0.000001,0,IF($C432&gt;='H-32A-WP06 - Debt Service'!D$24,'H-32A-WP06 - Debt Service'!D$27/12,0)),"-")</f>
        <v>0</v>
      </c>
      <c r="G432" s="269">
        <f>IFERROR(IF(-SUM(G$20:G431)+G$15&lt;0.000001,0,IF($C432&gt;='H-32A-WP06 - Debt Service'!E$24,'H-32A-WP06 - Debt Service'!E$27/12,0)),"-")</f>
        <v>0</v>
      </c>
      <c r="H432" s="269">
        <f>IFERROR(IF(-SUM(H$20:H431)+H$15&lt;0.000001,0,IF($C432&gt;='H-32A-WP06 - Debt Service'!F$24,'H-32A-WP06 - Debt Service'!F$27/12,0)),"-")</f>
        <v>0</v>
      </c>
      <c r="I432" s="269">
        <f>IFERROR(IF(-SUM(I$20:I431)+I$15&lt;0.000001,0,IF($C432&gt;='H-32A-WP06 - Debt Service'!G$24,'H-32A-WP06 - Debt Service'!#REF!/12,0)),"-")</f>
        <v>0</v>
      </c>
      <c r="J432" s="269">
        <f>IFERROR(IF(-SUM(J$20:J431)+J$15&lt;0.000001,0,IF($C432&gt;='H-32A-WP06 - Debt Service'!H$24,'H-32A-WP06 - Debt Service'!H$27/12,0)),"-")</f>
        <v>0</v>
      </c>
      <c r="K432" s="269">
        <f>IFERROR(IF(-SUM(K$20:K431)+K$15&lt;0.000001,0,IF($C432&gt;='H-32A-WP06 - Debt Service'!I$24,'H-32A-WP06 - Debt Service'!I$27/12,0)),"-")</f>
        <v>0</v>
      </c>
      <c r="L432" s="269">
        <f>IFERROR(IF(-SUM(L$20:L431)+L$15&lt;0.000001,0,IF($C432&gt;='H-32A-WP06 - Debt Service'!J$24,'H-32A-WP06 - Debt Service'!J$27/12,0)),"-")</f>
        <v>0</v>
      </c>
      <c r="M432" s="269">
        <f>IFERROR(IF(-SUM(M$20:M431)+M$15&lt;0.000001,0,IF($C432&gt;='H-32A-WP06 - Debt Service'!L$24,'H-32A-WP06 - Debt Service'!L$27/12,0)),"-")</f>
        <v>0</v>
      </c>
      <c r="N432" s="269">
        <v>0</v>
      </c>
      <c r="O432" s="269">
        <v>0</v>
      </c>
      <c r="P432" s="269">
        <v>0</v>
      </c>
      <c r="Q432" s="269">
        <f>IFERROR(IF(-SUM(Q$20:Q431)+Q$15&lt;0.000001,0,IF($C432&gt;='H-32A-WP06 - Debt Service'!#REF!,'H-32A-WP06 - Debt Service'!#REF!/12,0)),"-")</f>
        <v>0</v>
      </c>
      <c r="R432" s="269"/>
      <c r="S432" s="269"/>
      <c r="T432" s="269"/>
      <c r="U432" s="269"/>
      <c r="V432" s="269"/>
      <c r="X432" s="260">
        <f t="shared" si="29"/>
        <v>2057</v>
      </c>
      <c r="Y432" s="281">
        <f t="shared" si="31"/>
        <v>57466</v>
      </c>
      <c r="Z432" s="281"/>
      <c r="AA432" s="269">
        <f>IFERROR(IF(-SUM(AA$20:AA431)+AA$15&lt;0.000001,0,IF($C432&gt;='H-32A-WP06 - Debt Service'!X$24,'H-32A-WP06 - Debt Service'!X$27/12,0)),"-")</f>
        <v>0</v>
      </c>
      <c r="AB432" s="269">
        <f>IFERROR(IF(-SUM(AB$20:AB431)+AB$15&lt;0.000001,0,IF($C432&gt;='H-32A-WP06 - Debt Service'!Y$24,'H-32A-WP06 - Debt Service'!Y$27/12,0)),"-")</f>
        <v>0</v>
      </c>
      <c r="AC432" s="269">
        <f>IFERROR(IF(-SUM(AC$20:AC431)+AC$15&lt;0.000001,0,IF($C432&gt;='H-32A-WP06 - Debt Service'!Z$24,'H-32A-WP06 - Debt Service'!Z$27/12,0)),"-")</f>
        <v>0</v>
      </c>
      <c r="AD432" s="269">
        <f>IFERROR(IF(-SUM(AD$20:AD431)+AD$15&lt;0.000001,0,IF($C432&gt;='H-32A-WP06 - Debt Service'!AA$24,'H-32A-WP06 - Debt Service'!AA$27/12,0)),"-")</f>
        <v>0</v>
      </c>
      <c r="AE432" s="269">
        <f>IFERROR(IF(-SUM(AE$20:AE431)+AE$15&lt;0.000001,0,IF($C432&gt;='H-32A-WP06 - Debt Service'!AB$24,'H-32A-WP06 - Debt Service'!AB$27/12,0)),"-")</f>
        <v>0</v>
      </c>
      <c r="AF432" s="269">
        <f>IFERROR(IF(-SUM(AF$20:AF431)+AF$15&lt;0.000001,0,IF($C432&gt;='H-32A-WP06 - Debt Service'!AC$24,'H-32A-WP06 - Debt Service'!AC$27/12,0)),"-")</f>
        <v>0</v>
      </c>
      <c r="AG432" s="269">
        <f>IFERROR(IF(-SUM(AG$20:AG431)+AG$15&lt;0.000001,0,IF($C432&gt;='H-32A-WP06 - Debt Service'!AD$24,'H-32A-WP06 - Debt Service'!AD$27/12,0)),"-")</f>
        <v>0</v>
      </c>
      <c r="AH432" s="269">
        <f>IFERROR(IF(-SUM(AH$20:AH431)+AH$15&lt;0.000001,0,IF($C432&gt;='H-32A-WP06 - Debt Service'!AE$24,'H-32A-WP06 - Debt Service'!AE$27/12,0)),"-")</f>
        <v>0</v>
      </c>
      <c r="AI432" s="269">
        <f>IFERROR(IF(-SUM(AI$20:AI431)+AI$15&lt;0.000001,0,IF($C432&gt;='H-32A-WP06 - Debt Service'!AF$24,'H-32A-WP06 - Debt Service'!AF$27/12,0)),"-")</f>
        <v>0</v>
      </c>
      <c r="AJ432" s="269">
        <f>IFERROR(IF(-SUM(AJ$20:AJ431)+AJ$15&lt;0.000001,0,IF($C432&gt;='H-32A-WP06 - Debt Service'!AG$24,'H-32A-WP06 - Debt Service'!AG$27/12,0)),"-")</f>
        <v>0</v>
      </c>
    </row>
    <row r="433" spans="2:36" hidden="1">
      <c r="B433" s="260">
        <f t="shared" si="28"/>
        <v>2057</v>
      </c>
      <c r="C433" s="281">
        <f t="shared" si="30"/>
        <v>57497</v>
      </c>
      <c r="D433" s="281"/>
      <c r="E433" s="269">
        <f>IFERROR(IF(-SUM(E$20:E432)+E$15&lt;0.000001,0,IF($C433&gt;='H-32A-WP06 - Debt Service'!C$24,'H-32A-WP06 - Debt Service'!C$27/12,0)),"-")</f>
        <v>0</v>
      </c>
      <c r="F433" s="269">
        <f>IFERROR(IF(-SUM(F$20:F432)+F$15&lt;0.000001,0,IF($C433&gt;='H-32A-WP06 - Debt Service'!D$24,'H-32A-WP06 - Debt Service'!D$27/12,0)),"-")</f>
        <v>0</v>
      </c>
      <c r="G433" s="269">
        <f>IFERROR(IF(-SUM(G$20:G432)+G$15&lt;0.000001,0,IF($C433&gt;='H-32A-WP06 - Debt Service'!E$24,'H-32A-WP06 - Debt Service'!E$27/12,0)),"-")</f>
        <v>0</v>
      </c>
      <c r="H433" s="269">
        <f>IFERROR(IF(-SUM(H$20:H432)+H$15&lt;0.000001,0,IF($C433&gt;='H-32A-WP06 - Debt Service'!F$24,'H-32A-WP06 - Debt Service'!F$27/12,0)),"-")</f>
        <v>0</v>
      </c>
      <c r="I433" s="269">
        <f>IFERROR(IF(-SUM(I$20:I432)+I$15&lt;0.000001,0,IF($C433&gt;='H-32A-WP06 - Debt Service'!G$24,'H-32A-WP06 - Debt Service'!#REF!/12,0)),"-")</f>
        <v>0</v>
      </c>
      <c r="J433" s="269">
        <f>IFERROR(IF(-SUM(J$20:J432)+J$15&lt;0.000001,0,IF($C433&gt;='H-32A-WP06 - Debt Service'!H$24,'H-32A-WP06 - Debt Service'!H$27/12,0)),"-")</f>
        <v>0</v>
      </c>
      <c r="K433" s="269">
        <f>IFERROR(IF(-SUM(K$20:K432)+K$15&lt;0.000001,0,IF($C433&gt;='H-32A-WP06 - Debt Service'!I$24,'H-32A-WP06 - Debt Service'!I$27/12,0)),"-")</f>
        <v>0</v>
      </c>
      <c r="L433" s="269">
        <f>IFERROR(IF(-SUM(L$20:L432)+L$15&lt;0.000001,0,IF($C433&gt;='H-32A-WP06 - Debt Service'!J$24,'H-32A-WP06 - Debt Service'!J$27/12,0)),"-")</f>
        <v>0</v>
      </c>
      <c r="M433" s="269">
        <f>IFERROR(IF(-SUM(M$20:M432)+M$15&lt;0.000001,0,IF($C433&gt;='H-32A-WP06 - Debt Service'!L$24,'H-32A-WP06 - Debt Service'!L$27/12,0)),"-")</f>
        <v>0</v>
      </c>
      <c r="N433" s="269">
        <v>0</v>
      </c>
      <c r="O433" s="269">
        <v>0</v>
      </c>
      <c r="P433" s="269">
        <v>0</v>
      </c>
      <c r="Q433" s="269">
        <f>IFERROR(IF(-SUM(Q$20:Q432)+Q$15&lt;0.000001,0,IF($C433&gt;='H-32A-WP06 - Debt Service'!#REF!,'H-32A-WP06 - Debt Service'!#REF!/12,0)),"-")</f>
        <v>0</v>
      </c>
      <c r="R433" s="269"/>
      <c r="S433" s="269"/>
      <c r="T433" s="269"/>
      <c r="U433" s="269"/>
      <c r="V433" s="269"/>
      <c r="X433" s="260">
        <f t="shared" si="29"/>
        <v>2057</v>
      </c>
      <c r="Y433" s="281">
        <f t="shared" si="31"/>
        <v>57497</v>
      </c>
      <c r="Z433" s="281"/>
      <c r="AA433" s="269">
        <f>IFERROR(IF(-SUM(AA$20:AA432)+AA$15&lt;0.000001,0,IF($C433&gt;='H-32A-WP06 - Debt Service'!X$24,'H-32A-WP06 - Debt Service'!X$27/12,0)),"-")</f>
        <v>0</v>
      </c>
      <c r="AB433" s="269">
        <f>IFERROR(IF(-SUM(AB$20:AB432)+AB$15&lt;0.000001,0,IF($C433&gt;='H-32A-WP06 - Debt Service'!Y$24,'H-32A-WP06 - Debt Service'!Y$27/12,0)),"-")</f>
        <v>0</v>
      </c>
      <c r="AC433" s="269">
        <f>IFERROR(IF(-SUM(AC$20:AC432)+AC$15&lt;0.000001,0,IF($C433&gt;='H-32A-WP06 - Debt Service'!Z$24,'H-32A-WP06 - Debt Service'!Z$27/12,0)),"-")</f>
        <v>0</v>
      </c>
      <c r="AD433" s="269">
        <f>IFERROR(IF(-SUM(AD$20:AD432)+AD$15&lt;0.000001,0,IF($C433&gt;='H-32A-WP06 - Debt Service'!AA$24,'H-32A-WP06 - Debt Service'!AA$27/12,0)),"-")</f>
        <v>0</v>
      </c>
      <c r="AE433" s="269">
        <f>IFERROR(IF(-SUM(AE$20:AE432)+AE$15&lt;0.000001,0,IF($C433&gt;='H-32A-WP06 - Debt Service'!AB$24,'H-32A-WP06 - Debt Service'!AB$27/12,0)),"-")</f>
        <v>0</v>
      </c>
      <c r="AF433" s="269">
        <f>IFERROR(IF(-SUM(AF$20:AF432)+AF$15&lt;0.000001,0,IF($C433&gt;='H-32A-WP06 - Debt Service'!AC$24,'H-32A-WP06 - Debt Service'!AC$27/12,0)),"-")</f>
        <v>0</v>
      </c>
      <c r="AG433" s="269">
        <f>IFERROR(IF(-SUM(AG$20:AG432)+AG$15&lt;0.000001,0,IF($C433&gt;='H-32A-WP06 - Debt Service'!AD$24,'H-32A-WP06 - Debt Service'!AD$27/12,0)),"-")</f>
        <v>0</v>
      </c>
      <c r="AH433" s="269">
        <f>IFERROR(IF(-SUM(AH$20:AH432)+AH$15&lt;0.000001,0,IF($C433&gt;='H-32A-WP06 - Debt Service'!AE$24,'H-32A-WP06 - Debt Service'!AE$27/12,0)),"-")</f>
        <v>0</v>
      </c>
      <c r="AI433" s="269">
        <f>IFERROR(IF(-SUM(AI$20:AI432)+AI$15&lt;0.000001,0,IF($C433&gt;='H-32A-WP06 - Debt Service'!AF$24,'H-32A-WP06 - Debt Service'!AF$27/12,0)),"-")</f>
        <v>0</v>
      </c>
      <c r="AJ433" s="269">
        <f>IFERROR(IF(-SUM(AJ$20:AJ432)+AJ$15&lt;0.000001,0,IF($C433&gt;='H-32A-WP06 - Debt Service'!AG$24,'H-32A-WP06 - Debt Service'!AG$27/12,0)),"-")</f>
        <v>0</v>
      </c>
    </row>
    <row r="434" spans="2:36" hidden="1">
      <c r="B434" s="260">
        <f t="shared" si="28"/>
        <v>2057</v>
      </c>
      <c r="C434" s="281">
        <f t="shared" si="30"/>
        <v>57527</v>
      </c>
      <c r="D434" s="281"/>
      <c r="E434" s="269">
        <f>IFERROR(IF(-SUM(E$20:E433)+E$15&lt;0.000001,0,IF($C434&gt;='H-32A-WP06 - Debt Service'!C$24,'H-32A-WP06 - Debt Service'!C$27/12,0)),"-")</f>
        <v>0</v>
      </c>
      <c r="F434" s="269">
        <f>IFERROR(IF(-SUM(F$20:F433)+F$15&lt;0.000001,0,IF($C434&gt;='H-32A-WP06 - Debt Service'!D$24,'H-32A-WP06 - Debt Service'!D$27/12,0)),"-")</f>
        <v>0</v>
      </c>
      <c r="G434" s="269">
        <f>IFERROR(IF(-SUM(G$20:G433)+G$15&lt;0.000001,0,IF($C434&gt;='H-32A-WP06 - Debt Service'!E$24,'H-32A-WP06 - Debt Service'!E$27/12,0)),"-")</f>
        <v>0</v>
      </c>
      <c r="H434" s="269">
        <f>IFERROR(IF(-SUM(H$20:H433)+H$15&lt;0.000001,0,IF($C434&gt;='H-32A-WP06 - Debt Service'!F$24,'H-32A-WP06 - Debt Service'!F$27/12,0)),"-")</f>
        <v>0</v>
      </c>
      <c r="I434" s="269">
        <f>IFERROR(IF(-SUM(I$20:I433)+I$15&lt;0.000001,0,IF($C434&gt;='H-32A-WP06 - Debt Service'!G$24,'H-32A-WP06 - Debt Service'!#REF!/12,0)),"-")</f>
        <v>0</v>
      </c>
      <c r="J434" s="269">
        <f>IFERROR(IF(-SUM(J$20:J433)+J$15&lt;0.000001,0,IF($C434&gt;='H-32A-WP06 - Debt Service'!H$24,'H-32A-WP06 - Debt Service'!H$27/12,0)),"-")</f>
        <v>0</v>
      </c>
      <c r="K434" s="269">
        <f>IFERROR(IF(-SUM(K$20:K433)+K$15&lt;0.000001,0,IF($C434&gt;='H-32A-WP06 - Debt Service'!I$24,'H-32A-WP06 - Debt Service'!I$27/12,0)),"-")</f>
        <v>0</v>
      </c>
      <c r="L434" s="269">
        <f>IFERROR(IF(-SUM(L$20:L433)+L$15&lt;0.000001,0,IF($C434&gt;='H-32A-WP06 - Debt Service'!J$24,'H-32A-WP06 - Debt Service'!J$27/12,0)),"-")</f>
        <v>0</v>
      </c>
      <c r="M434" s="269">
        <f>IFERROR(IF(-SUM(M$20:M433)+M$15&lt;0.000001,0,IF($C434&gt;='H-32A-WP06 - Debt Service'!L$24,'H-32A-WP06 - Debt Service'!L$27/12,0)),"-")</f>
        <v>0</v>
      </c>
      <c r="N434" s="269">
        <v>0</v>
      </c>
      <c r="O434" s="269">
        <v>0</v>
      </c>
      <c r="P434" s="269">
        <v>0</v>
      </c>
      <c r="Q434" s="269">
        <f>IFERROR(IF(-SUM(Q$20:Q433)+Q$15&lt;0.000001,0,IF($C434&gt;='H-32A-WP06 - Debt Service'!#REF!,'H-32A-WP06 - Debt Service'!#REF!/12,0)),"-")</f>
        <v>0</v>
      </c>
      <c r="R434" s="269"/>
      <c r="S434" s="269"/>
      <c r="T434" s="269"/>
      <c r="U434" s="269"/>
      <c r="V434" s="269"/>
      <c r="X434" s="260">
        <f t="shared" si="29"/>
        <v>2057</v>
      </c>
      <c r="Y434" s="281">
        <f t="shared" si="31"/>
        <v>57527</v>
      </c>
      <c r="Z434" s="281"/>
      <c r="AA434" s="269">
        <f>IFERROR(IF(-SUM(AA$20:AA433)+AA$15&lt;0.000001,0,IF($C434&gt;='H-32A-WP06 - Debt Service'!X$24,'H-32A-WP06 - Debt Service'!X$27/12,0)),"-")</f>
        <v>0</v>
      </c>
      <c r="AB434" s="269">
        <f>IFERROR(IF(-SUM(AB$20:AB433)+AB$15&lt;0.000001,0,IF($C434&gt;='H-32A-WP06 - Debt Service'!Y$24,'H-32A-WP06 - Debt Service'!Y$27/12,0)),"-")</f>
        <v>0</v>
      </c>
      <c r="AC434" s="269">
        <f>IFERROR(IF(-SUM(AC$20:AC433)+AC$15&lt;0.000001,0,IF($C434&gt;='H-32A-WP06 - Debt Service'!Z$24,'H-32A-WP06 - Debt Service'!Z$27/12,0)),"-")</f>
        <v>0</v>
      </c>
      <c r="AD434" s="269">
        <f>IFERROR(IF(-SUM(AD$20:AD433)+AD$15&lt;0.000001,0,IF($C434&gt;='H-32A-WP06 - Debt Service'!AA$24,'H-32A-WP06 - Debt Service'!AA$27/12,0)),"-")</f>
        <v>0</v>
      </c>
      <c r="AE434" s="269">
        <f>IFERROR(IF(-SUM(AE$20:AE433)+AE$15&lt;0.000001,0,IF($C434&gt;='H-32A-WP06 - Debt Service'!AB$24,'H-32A-WP06 - Debt Service'!AB$27/12,0)),"-")</f>
        <v>0</v>
      </c>
      <c r="AF434" s="269">
        <f>IFERROR(IF(-SUM(AF$20:AF433)+AF$15&lt;0.000001,0,IF($C434&gt;='H-32A-WP06 - Debt Service'!AC$24,'H-32A-WP06 - Debt Service'!AC$27/12,0)),"-")</f>
        <v>0</v>
      </c>
      <c r="AG434" s="269">
        <f>IFERROR(IF(-SUM(AG$20:AG433)+AG$15&lt;0.000001,0,IF($C434&gt;='H-32A-WP06 - Debt Service'!AD$24,'H-32A-WP06 - Debt Service'!AD$27/12,0)),"-")</f>
        <v>0</v>
      </c>
      <c r="AH434" s="269">
        <f>IFERROR(IF(-SUM(AH$20:AH433)+AH$15&lt;0.000001,0,IF($C434&gt;='H-32A-WP06 - Debt Service'!AE$24,'H-32A-WP06 - Debt Service'!AE$27/12,0)),"-")</f>
        <v>0</v>
      </c>
      <c r="AI434" s="269">
        <f>IFERROR(IF(-SUM(AI$20:AI433)+AI$15&lt;0.000001,0,IF($C434&gt;='H-32A-WP06 - Debt Service'!AF$24,'H-32A-WP06 - Debt Service'!AF$27/12,0)),"-")</f>
        <v>0</v>
      </c>
      <c r="AJ434" s="269">
        <f>IFERROR(IF(-SUM(AJ$20:AJ433)+AJ$15&lt;0.000001,0,IF($C434&gt;='H-32A-WP06 - Debt Service'!AG$24,'H-32A-WP06 - Debt Service'!AG$27/12,0)),"-")</f>
        <v>0</v>
      </c>
    </row>
    <row r="435" spans="2:36" hidden="1">
      <c r="B435" s="260">
        <f t="shared" si="28"/>
        <v>2057</v>
      </c>
      <c r="C435" s="281">
        <f t="shared" si="30"/>
        <v>57558</v>
      </c>
      <c r="D435" s="281"/>
      <c r="E435" s="269">
        <f>IFERROR(IF(-SUM(E$20:E434)+E$15&lt;0.000001,0,IF($C435&gt;='H-32A-WP06 - Debt Service'!C$24,'H-32A-WP06 - Debt Service'!C$27/12,0)),"-")</f>
        <v>0</v>
      </c>
      <c r="F435" s="269">
        <f>IFERROR(IF(-SUM(F$20:F434)+F$15&lt;0.000001,0,IF($C435&gt;='H-32A-WP06 - Debt Service'!D$24,'H-32A-WP06 - Debt Service'!D$27/12,0)),"-")</f>
        <v>0</v>
      </c>
      <c r="G435" s="269">
        <f>IFERROR(IF(-SUM(G$20:G434)+G$15&lt;0.000001,0,IF($C435&gt;='H-32A-WP06 - Debt Service'!E$24,'H-32A-WP06 - Debt Service'!E$27/12,0)),"-")</f>
        <v>0</v>
      </c>
      <c r="H435" s="269">
        <f>IFERROR(IF(-SUM(H$20:H434)+H$15&lt;0.000001,0,IF($C435&gt;='H-32A-WP06 - Debt Service'!F$24,'H-32A-WP06 - Debt Service'!F$27/12,0)),"-")</f>
        <v>0</v>
      </c>
      <c r="I435" s="269">
        <f>IFERROR(IF(-SUM(I$20:I434)+I$15&lt;0.000001,0,IF($C435&gt;='H-32A-WP06 - Debt Service'!G$24,'H-32A-WP06 - Debt Service'!#REF!/12,0)),"-")</f>
        <v>0</v>
      </c>
      <c r="J435" s="269">
        <f>IFERROR(IF(-SUM(J$20:J434)+J$15&lt;0.000001,0,IF($C435&gt;='H-32A-WP06 - Debt Service'!H$24,'H-32A-WP06 - Debt Service'!H$27/12,0)),"-")</f>
        <v>0</v>
      </c>
      <c r="K435" s="269">
        <f>IFERROR(IF(-SUM(K$20:K434)+K$15&lt;0.000001,0,IF($C435&gt;='H-32A-WP06 - Debt Service'!I$24,'H-32A-WP06 - Debt Service'!I$27/12,0)),"-")</f>
        <v>0</v>
      </c>
      <c r="L435" s="269">
        <f>IFERROR(IF(-SUM(L$20:L434)+L$15&lt;0.000001,0,IF($C435&gt;='H-32A-WP06 - Debt Service'!J$24,'H-32A-WP06 - Debt Service'!J$27/12,0)),"-")</f>
        <v>0</v>
      </c>
      <c r="M435" s="269">
        <f>IFERROR(IF(-SUM(M$20:M434)+M$15&lt;0.000001,0,IF($C435&gt;='H-32A-WP06 - Debt Service'!L$24,'H-32A-WP06 - Debt Service'!L$27/12,0)),"-")</f>
        <v>0</v>
      </c>
      <c r="N435" s="269">
        <v>0</v>
      </c>
      <c r="O435" s="269">
        <v>0</v>
      </c>
      <c r="P435" s="269">
        <v>0</v>
      </c>
      <c r="Q435" s="269">
        <f>IFERROR(IF(-SUM(Q$20:Q434)+Q$15&lt;0.000001,0,IF($C435&gt;='H-32A-WP06 - Debt Service'!#REF!,'H-32A-WP06 - Debt Service'!#REF!/12,0)),"-")</f>
        <v>0</v>
      </c>
      <c r="R435" s="269"/>
      <c r="S435" s="269"/>
      <c r="T435" s="269"/>
      <c r="U435" s="269"/>
      <c r="V435" s="269"/>
      <c r="X435" s="260">
        <f t="shared" si="29"/>
        <v>2057</v>
      </c>
      <c r="Y435" s="281">
        <f t="shared" si="31"/>
        <v>57558</v>
      </c>
      <c r="Z435" s="281"/>
      <c r="AA435" s="269">
        <f>IFERROR(IF(-SUM(AA$20:AA434)+AA$15&lt;0.000001,0,IF($C435&gt;='H-32A-WP06 - Debt Service'!X$24,'H-32A-WP06 - Debt Service'!X$27/12,0)),"-")</f>
        <v>0</v>
      </c>
      <c r="AB435" s="269">
        <f>IFERROR(IF(-SUM(AB$20:AB434)+AB$15&lt;0.000001,0,IF($C435&gt;='H-32A-WP06 - Debt Service'!Y$24,'H-32A-WP06 - Debt Service'!Y$27/12,0)),"-")</f>
        <v>0</v>
      </c>
      <c r="AC435" s="269">
        <f>IFERROR(IF(-SUM(AC$20:AC434)+AC$15&lt;0.000001,0,IF($C435&gt;='H-32A-WP06 - Debt Service'!Z$24,'H-32A-WP06 - Debt Service'!Z$27/12,0)),"-")</f>
        <v>0</v>
      </c>
      <c r="AD435" s="269">
        <f>IFERROR(IF(-SUM(AD$20:AD434)+AD$15&lt;0.000001,0,IF($C435&gt;='H-32A-WP06 - Debt Service'!AA$24,'H-32A-WP06 - Debt Service'!AA$27/12,0)),"-")</f>
        <v>0</v>
      </c>
      <c r="AE435" s="269">
        <f>IFERROR(IF(-SUM(AE$20:AE434)+AE$15&lt;0.000001,0,IF($C435&gt;='H-32A-WP06 - Debt Service'!AB$24,'H-32A-WP06 - Debt Service'!AB$27/12,0)),"-")</f>
        <v>0</v>
      </c>
      <c r="AF435" s="269">
        <f>IFERROR(IF(-SUM(AF$20:AF434)+AF$15&lt;0.000001,0,IF($C435&gt;='H-32A-WP06 - Debt Service'!AC$24,'H-32A-WP06 - Debt Service'!AC$27/12,0)),"-")</f>
        <v>0</v>
      </c>
      <c r="AG435" s="269">
        <f>IFERROR(IF(-SUM(AG$20:AG434)+AG$15&lt;0.000001,0,IF($C435&gt;='H-32A-WP06 - Debt Service'!AD$24,'H-32A-WP06 - Debt Service'!AD$27/12,0)),"-")</f>
        <v>0</v>
      </c>
      <c r="AH435" s="269">
        <f>IFERROR(IF(-SUM(AH$20:AH434)+AH$15&lt;0.000001,0,IF($C435&gt;='H-32A-WP06 - Debt Service'!AE$24,'H-32A-WP06 - Debt Service'!AE$27/12,0)),"-")</f>
        <v>0</v>
      </c>
      <c r="AI435" s="269">
        <f>IFERROR(IF(-SUM(AI$20:AI434)+AI$15&lt;0.000001,0,IF($C435&gt;='H-32A-WP06 - Debt Service'!AF$24,'H-32A-WP06 - Debt Service'!AF$27/12,0)),"-")</f>
        <v>0</v>
      </c>
      <c r="AJ435" s="269">
        <f>IFERROR(IF(-SUM(AJ$20:AJ434)+AJ$15&lt;0.000001,0,IF($C435&gt;='H-32A-WP06 - Debt Service'!AG$24,'H-32A-WP06 - Debt Service'!AG$27/12,0)),"-")</f>
        <v>0</v>
      </c>
    </row>
    <row r="436" spans="2:36" hidden="1">
      <c r="B436" s="260">
        <f t="shared" si="28"/>
        <v>2057</v>
      </c>
      <c r="C436" s="281">
        <f t="shared" si="30"/>
        <v>57589</v>
      </c>
      <c r="D436" s="281"/>
      <c r="E436" s="269">
        <f>IFERROR(IF(-SUM(E$20:E435)+E$15&lt;0.000001,0,IF($C436&gt;='H-32A-WP06 - Debt Service'!C$24,'H-32A-WP06 - Debt Service'!C$27/12,0)),"-")</f>
        <v>0</v>
      </c>
      <c r="F436" s="269">
        <f>IFERROR(IF(-SUM(F$20:F435)+F$15&lt;0.000001,0,IF($C436&gt;='H-32A-WP06 - Debt Service'!D$24,'H-32A-WP06 - Debt Service'!D$27/12,0)),"-")</f>
        <v>0</v>
      </c>
      <c r="G436" s="269">
        <f>IFERROR(IF(-SUM(G$20:G435)+G$15&lt;0.000001,0,IF($C436&gt;='H-32A-WP06 - Debt Service'!E$24,'H-32A-WP06 - Debt Service'!E$27/12,0)),"-")</f>
        <v>0</v>
      </c>
      <c r="H436" s="269">
        <f>IFERROR(IF(-SUM(H$20:H435)+H$15&lt;0.000001,0,IF($C436&gt;='H-32A-WP06 - Debt Service'!F$24,'H-32A-WP06 - Debt Service'!F$27/12,0)),"-")</f>
        <v>0</v>
      </c>
      <c r="I436" s="269">
        <f>IFERROR(IF(-SUM(I$20:I435)+I$15&lt;0.000001,0,IF($C436&gt;='H-32A-WP06 - Debt Service'!G$24,'H-32A-WP06 - Debt Service'!#REF!/12,0)),"-")</f>
        <v>0</v>
      </c>
      <c r="J436" s="269">
        <f>IFERROR(IF(-SUM(J$20:J435)+J$15&lt;0.000001,0,IF($C436&gt;='H-32A-WP06 - Debt Service'!H$24,'H-32A-WP06 - Debt Service'!H$27/12,0)),"-")</f>
        <v>0</v>
      </c>
      <c r="K436" s="269">
        <f>IFERROR(IF(-SUM(K$20:K435)+K$15&lt;0.000001,0,IF($C436&gt;='H-32A-WP06 - Debt Service'!I$24,'H-32A-WP06 - Debt Service'!I$27/12,0)),"-")</f>
        <v>0</v>
      </c>
      <c r="L436" s="269">
        <f>IFERROR(IF(-SUM(L$20:L435)+L$15&lt;0.000001,0,IF($C436&gt;='H-32A-WP06 - Debt Service'!J$24,'H-32A-WP06 - Debt Service'!J$27/12,0)),"-")</f>
        <v>0</v>
      </c>
      <c r="M436" s="269">
        <f>IFERROR(IF(-SUM(M$20:M435)+M$15&lt;0.000001,0,IF($C436&gt;='H-32A-WP06 - Debt Service'!L$24,'H-32A-WP06 - Debt Service'!L$27/12,0)),"-")</f>
        <v>0</v>
      </c>
      <c r="N436" s="269">
        <v>0</v>
      </c>
      <c r="O436" s="269">
        <v>0</v>
      </c>
      <c r="P436" s="269">
        <v>0</v>
      </c>
      <c r="Q436" s="269">
        <f>IFERROR(IF(-SUM(Q$20:Q435)+Q$15&lt;0.000001,0,IF($C436&gt;='H-32A-WP06 - Debt Service'!#REF!,'H-32A-WP06 - Debt Service'!#REF!/12,0)),"-")</f>
        <v>0</v>
      </c>
      <c r="R436" s="269"/>
      <c r="S436" s="269"/>
      <c r="T436" s="269"/>
      <c r="U436" s="269"/>
      <c r="V436" s="269"/>
      <c r="X436" s="260">
        <f t="shared" si="29"/>
        <v>2057</v>
      </c>
      <c r="Y436" s="281">
        <f t="shared" si="31"/>
        <v>57589</v>
      </c>
      <c r="Z436" s="281"/>
      <c r="AA436" s="269">
        <f>IFERROR(IF(-SUM(AA$20:AA435)+AA$15&lt;0.000001,0,IF($C436&gt;='H-32A-WP06 - Debt Service'!X$24,'H-32A-WP06 - Debt Service'!X$27/12,0)),"-")</f>
        <v>0</v>
      </c>
      <c r="AB436" s="269">
        <f>IFERROR(IF(-SUM(AB$20:AB435)+AB$15&lt;0.000001,0,IF($C436&gt;='H-32A-WP06 - Debt Service'!Y$24,'H-32A-WP06 - Debt Service'!Y$27/12,0)),"-")</f>
        <v>0</v>
      </c>
      <c r="AC436" s="269">
        <f>IFERROR(IF(-SUM(AC$20:AC435)+AC$15&lt;0.000001,0,IF($C436&gt;='H-32A-WP06 - Debt Service'!Z$24,'H-32A-WP06 - Debt Service'!Z$27/12,0)),"-")</f>
        <v>0</v>
      </c>
      <c r="AD436" s="269">
        <f>IFERROR(IF(-SUM(AD$20:AD435)+AD$15&lt;0.000001,0,IF($C436&gt;='H-32A-WP06 - Debt Service'!AA$24,'H-32A-WP06 - Debt Service'!AA$27/12,0)),"-")</f>
        <v>0</v>
      </c>
      <c r="AE436" s="269">
        <f>IFERROR(IF(-SUM(AE$20:AE435)+AE$15&lt;0.000001,0,IF($C436&gt;='H-32A-WP06 - Debt Service'!AB$24,'H-32A-WP06 - Debt Service'!AB$27/12,0)),"-")</f>
        <v>0</v>
      </c>
      <c r="AF436" s="269">
        <f>IFERROR(IF(-SUM(AF$20:AF435)+AF$15&lt;0.000001,0,IF($C436&gt;='H-32A-WP06 - Debt Service'!AC$24,'H-32A-WP06 - Debt Service'!AC$27/12,0)),"-")</f>
        <v>0</v>
      </c>
      <c r="AG436" s="269">
        <f>IFERROR(IF(-SUM(AG$20:AG435)+AG$15&lt;0.000001,0,IF($C436&gt;='H-32A-WP06 - Debt Service'!AD$24,'H-32A-WP06 - Debt Service'!AD$27/12,0)),"-")</f>
        <v>0</v>
      </c>
      <c r="AH436" s="269">
        <f>IFERROR(IF(-SUM(AH$20:AH435)+AH$15&lt;0.000001,0,IF($C436&gt;='H-32A-WP06 - Debt Service'!AE$24,'H-32A-WP06 - Debt Service'!AE$27/12,0)),"-")</f>
        <v>0</v>
      </c>
      <c r="AI436" s="269">
        <f>IFERROR(IF(-SUM(AI$20:AI435)+AI$15&lt;0.000001,0,IF($C436&gt;='H-32A-WP06 - Debt Service'!AF$24,'H-32A-WP06 - Debt Service'!AF$27/12,0)),"-")</f>
        <v>0</v>
      </c>
      <c r="AJ436" s="269">
        <f>IFERROR(IF(-SUM(AJ$20:AJ435)+AJ$15&lt;0.000001,0,IF($C436&gt;='H-32A-WP06 - Debt Service'!AG$24,'H-32A-WP06 - Debt Service'!AG$27/12,0)),"-")</f>
        <v>0</v>
      </c>
    </row>
    <row r="437" spans="2:36" hidden="1">
      <c r="B437" s="260">
        <f t="shared" si="28"/>
        <v>2057</v>
      </c>
      <c r="C437" s="281">
        <f t="shared" si="30"/>
        <v>57619</v>
      </c>
      <c r="D437" s="281"/>
      <c r="E437" s="269">
        <f>IFERROR(IF(-SUM(E$20:E436)+E$15&lt;0.000001,0,IF($C437&gt;='H-32A-WP06 - Debt Service'!C$24,'H-32A-WP06 - Debt Service'!C$27/12,0)),"-")</f>
        <v>0</v>
      </c>
      <c r="F437" s="269">
        <f>IFERROR(IF(-SUM(F$20:F436)+F$15&lt;0.000001,0,IF($C437&gt;='H-32A-WP06 - Debt Service'!D$24,'H-32A-WP06 - Debt Service'!D$27/12,0)),"-")</f>
        <v>0</v>
      </c>
      <c r="G437" s="269">
        <f>IFERROR(IF(-SUM(G$20:G436)+G$15&lt;0.000001,0,IF($C437&gt;='H-32A-WP06 - Debt Service'!E$24,'H-32A-WP06 - Debt Service'!E$27/12,0)),"-")</f>
        <v>0</v>
      </c>
      <c r="H437" s="269">
        <f>IFERROR(IF(-SUM(H$20:H436)+H$15&lt;0.000001,0,IF($C437&gt;='H-32A-WP06 - Debt Service'!F$24,'H-32A-WP06 - Debt Service'!F$27/12,0)),"-")</f>
        <v>0</v>
      </c>
      <c r="I437" s="269">
        <f>IFERROR(IF(-SUM(I$20:I436)+I$15&lt;0.000001,0,IF($C437&gt;='H-32A-WP06 - Debt Service'!G$24,'H-32A-WP06 - Debt Service'!#REF!/12,0)),"-")</f>
        <v>0</v>
      </c>
      <c r="J437" s="269">
        <f>IFERROR(IF(-SUM(J$20:J436)+J$15&lt;0.000001,0,IF($C437&gt;='H-32A-WP06 - Debt Service'!H$24,'H-32A-WP06 - Debt Service'!H$27/12,0)),"-")</f>
        <v>0</v>
      </c>
      <c r="K437" s="269">
        <f>IFERROR(IF(-SUM(K$20:K436)+K$15&lt;0.000001,0,IF($C437&gt;='H-32A-WP06 - Debt Service'!I$24,'H-32A-WP06 - Debt Service'!I$27/12,0)),"-")</f>
        <v>0</v>
      </c>
      <c r="L437" s="269">
        <f>IFERROR(IF(-SUM(L$20:L436)+L$15&lt;0.000001,0,IF($C437&gt;='H-32A-WP06 - Debt Service'!J$24,'H-32A-WP06 - Debt Service'!J$27/12,0)),"-")</f>
        <v>0</v>
      </c>
      <c r="M437" s="269">
        <f>IFERROR(IF(-SUM(M$20:M436)+M$15&lt;0.000001,0,IF($C437&gt;='H-32A-WP06 - Debt Service'!L$24,'H-32A-WP06 - Debt Service'!L$27/12,0)),"-")</f>
        <v>0</v>
      </c>
      <c r="N437" s="269">
        <v>0</v>
      </c>
      <c r="O437" s="269">
        <v>0</v>
      </c>
      <c r="P437" s="269">
        <v>0</v>
      </c>
      <c r="Q437" s="269">
        <f>IFERROR(IF(-SUM(Q$20:Q436)+Q$15&lt;0.000001,0,IF($C437&gt;='H-32A-WP06 - Debt Service'!#REF!,'H-32A-WP06 - Debt Service'!#REF!/12,0)),"-")</f>
        <v>0</v>
      </c>
      <c r="R437" s="269"/>
      <c r="S437" s="269"/>
      <c r="T437" s="269"/>
      <c r="U437" s="269"/>
      <c r="V437" s="269"/>
      <c r="X437" s="260">
        <f t="shared" si="29"/>
        <v>2057</v>
      </c>
      <c r="Y437" s="281">
        <f t="shared" si="31"/>
        <v>57619</v>
      </c>
      <c r="Z437" s="281"/>
      <c r="AA437" s="269">
        <f>IFERROR(IF(-SUM(AA$20:AA436)+AA$15&lt;0.000001,0,IF($C437&gt;='H-32A-WP06 - Debt Service'!X$24,'H-32A-WP06 - Debt Service'!X$27/12,0)),"-")</f>
        <v>0</v>
      </c>
      <c r="AB437" s="269">
        <f>IFERROR(IF(-SUM(AB$20:AB436)+AB$15&lt;0.000001,0,IF($C437&gt;='H-32A-WP06 - Debt Service'!Y$24,'H-32A-WP06 - Debt Service'!Y$27/12,0)),"-")</f>
        <v>0</v>
      </c>
      <c r="AC437" s="269">
        <f>IFERROR(IF(-SUM(AC$20:AC436)+AC$15&lt;0.000001,0,IF($C437&gt;='H-32A-WP06 - Debt Service'!Z$24,'H-32A-WP06 - Debt Service'!Z$27/12,0)),"-")</f>
        <v>0</v>
      </c>
      <c r="AD437" s="269">
        <f>IFERROR(IF(-SUM(AD$20:AD436)+AD$15&lt;0.000001,0,IF($C437&gt;='H-32A-WP06 - Debt Service'!AA$24,'H-32A-WP06 - Debt Service'!AA$27/12,0)),"-")</f>
        <v>0</v>
      </c>
      <c r="AE437" s="269">
        <f>IFERROR(IF(-SUM(AE$20:AE436)+AE$15&lt;0.000001,0,IF($C437&gt;='H-32A-WP06 - Debt Service'!AB$24,'H-32A-WP06 - Debt Service'!AB$27/12,0)),"-")</f>
        <v>0</v>
      </c>
      <c r="AF437" s="269">
        <f>IFERROR(IF(-SUM(AF$20:AF436)+AF$15&lt;0.000001,0,IF($C437&gt;='H-32A-WP06 - Debt Service'!AC$24,'H-32A-WP06 - Debt Service'!AC$27/12,0)),"-")</f>
        <v>0</v>
      </c>
      <c r="AG437" s="269">
        <f>IFERROR(IF(-SUM(AG$20:AG436)+AG$15&lt;0.000001,0,IF($C437&gt;='H-32A-WP06 - Debt Service'!AD$24,'H-32A-WP06 - Debt Service'!AD$27/12,0)),"-")</f>
        <v>0</v>
      </c>
      <c r="AH437" s="269">
        <f>IFERROR(IF(-SUM(AH$20:AH436)+AH$15&lt;0.000001,0,IF($C437&gt;='H-32A-WP06 - Debt Service'!AE$24,'H-32A-WP06 - Debt Service'!AE$27/12,0)),"-")</f>
        <v>0</v>
      </c>
      <c r="AI437" s="269">
        <f>IFERROR(IF(-SUM(AI$20:AI436)+AI$15&lt;0.000001,0,IF($C437&gt;='H-32A-WP06 - Debt Service'!AF$24,'H-32A-WP06 - Debt Service'!AF$27/12,0)),"-")</f>
        <v>0</v>
      </c>
      <c r="AJ437" s="269">
        <f>IFERROR(IF(-SUM(AJ$20:AJ436)+AJ$15&lt;0.000001,0,IF($C437&gt;='H-32A-WP06 - Debt Service'!AG$24,'H-32A-WP06 - Debt Service'!AG$27/12,0)),"-")</f>
        <v>0</v>
      </c>
    </row>
    <row r="438" spans="2:36" hidden="1">
      <c r="B438" s="260">
        <f t="shared" si="28"/>
        <v>2057</v>
      </c>
      <c r="C438" s="281">
        <f t="shared" si="30"/>
        <v>57650</v>
      </c>
      <c r="D438" s="281"/>
      <c r="E438" s="269">
        <f>IFERROR(IF(-SUM(E$20:E437)+E$15&lt;0.000001,0,IF($C438&gt;='H-32A-WP06 - Debt Service'!C$24,'H-32A-WP06 - Debt Service'!C$27/12,0)),"-")</f>
        <v>0</v>
      </c>
      <c r="F438" s="269">
        <f>IFERROR(IF(-SUM(F$20:F437)+F$15&lt;0.000001,0,IF($C438&gt;='H-32A-WP06 - Debt Service'!D$24,'H-32A-WP06 - Debt Service'!D$27/12,0)),"-")</f>
        <v>0</v>
      </c>
      <c r="G438" s="269">
        <f>IFERROR(IF(-SUM(G$20:G437)+G$15&lt;0.000001,0,IF($C438&gt;='H-32A-WP06 - Debt Service'!E$24,'H-32A-WP06 - Debt Service'!E$27/12,0)),"-")</f>
        <v>0</v>
      </c>
      <c r="H438" s="269">
        <f>IFERROR(IF(-SUM(H$20:H437)+H$15&lt;0.000001,0,IF($C438&gt;='H-32A-WP06 - Debt Service'!F$24,'H-32A-WP06 - Debt Service'!F$27/12,0)),"-")</f>
        <v>0</v>
      </c>
      <c r="I438" s="269">
        <f>IFERROR(IF(-SUM(I$20:I437)+I$15&lt;0.000001,0,IF($C438&gt;='H-32A-WP06 - Debt Service'!G$24,'H-32A-WP06 - Debt Service'!#REF!/12,0)),"-")</f>
        <v>0</v>
      </c>
      <c r="J438" s="269">
        <f>IFERROR(IF(-SUM(J$20:J437)+J$15&lt;0.000001,0,IF($C438&gt;='H-32A-WP06 - Debt Service'!H$24,'H-32A-WP06 - Debt Service'!H$27/12,0)),"-")</f>
        <v>0</v>
      </c>
      <c r="K438" s="269">
        <f>IFERROR(IF(-SUM(K$20:K437)+K$15&lt;0.000001,0,IF($C438&gt;='H-32A-WP06 - Debt Service'!I$24,'H-32A-WP06 - Debt Service'!I$27/12,0)),"-")</f>
        <v>0</v>
      </c>
      <c r="L438" s="269">
        <f>IFERROR(IF(-SUM(L$20:L437)+L$15&lt;0.000001,0,IF($C438&gt;='H-32A-WP06 - Debt Service'!J$24,'H-32A-WP06 - Debt Service'!J$27/12,0)),"-")</f>
        <v>0</v>
      </c>
      <c r="M438" s="269">
        <f>IFERROR(IF(-SUM(M$20:M437)+M$15&lt;0.000001,0,IF($C438&gt;='H-32A-WP06 - Debt Service'!L$24,'H-32A-WP06 - Debt Service'!L$27/12,0)),"-")</f>
        <v>0</v>
      </c>
      <c r="N438" s="269">
        <v>0</v>
      </c>
      <c r="O438" s="269">
        <v>0</v>
      </c>
      <c r="P438" s="269">
        <v>0</v>
      </c>
      <c r="Q438" s="269">
        <f>IFERROR(IF(-SUM(Q$20:Q437)+Q$15&lt;0.000001,0,IF($C438&gt;='H-32A-WP06 - Debt Service'!#REF!,'H-32A-WP06 - Debt Service'!#REF!/12,0)),"-")</f>
        <v>0</v>
      </c>
      <c r="R438" s="269"/>
      <c r="S438" s="269"/>
      <c r="T438" s="269"/>
      <c r="U438" s="269"/>
      <c r="V438" s="269"/>
      <c r="X438" s="260">
        <f t="shared" si="29"/>
        <v>2057</v>
      </c>
      <c r="Y438" s="281">
        <f t="shared" si="31"/>
        <v>57650</v>
      </c>
      <c r="Z438" s="281"/>
      <c r="AA438" s="269">
        <f>IFERROR(IF(-SUM(AA$20:AA437)+AA$15&lt;0.000001,0,IF($C438&gt;='H-32A-WP06 - Debt Service'!X$24,'H-32A-WP06 - Debt Service'!X$27/12,0)),"-")</f>
        <v>0</v>
      </c>
      <c r="AB438" s="269">
        <f>IFERROR(IF(-SUM(AB$20:AB437)+AB$15&lt;0.000001,0,IF($C438&gt;='H-32A-WP06 - Debt Service'!Y$24,'H-32A-WP06 - Debt Service'!Y$27/12,0)),"-")</f>
        <v>0</v>
      </c>
      <c r="AC438" s="269">
        <f>IFERROR(IF(-SUM(AC$20:AC437)+AC$15&lt;0.000001,0,IF($C438&gt;='H-32A-WP06 - Debt Service'!Z$24,'H-32A-WP06 - Debt Service'!Z$27/12,0)),"-")</f>
        <v>0</v>
      </c>
      <c r="AD438" s="269">
        <f>IFERROR(IF(-SUM(AD$20:AD437)+AD$15&lt;0.000001,0,IF($C438&gt;='H-32A-WP06 - Debt Service'!AA$24,'H-32A-WP06 - Debt Service'!AA$27/12,0)),"-")</f>
        <v>0</v>
      </c>
      <c r="AE438" s="269">
        <f>IFERROR(IF(-SUM(AE$20:AE437)+AE$15&lt;0.000001,0,IF($C438&gt;='H-32A-WP06 - Debt Service'!AB$24,'H-32A-WP06 - Debt Service'!AB$27/12,0)),"-")</f>
        <v>0</v>
      </c>
      <c r="AF438" s="269">
        <f>IFERROR(IF(-SUM(AF$20:AF437)+AF$15&lt;0.000001,0,IF($C438&gt;='H-32A-WP06 - Debt Service'!AC$24,'H-32A-WP06 - Debt Service'!AC$27/12,0)),"-")</f>
        <v>0</v>
      </c>
      <c r="AG438" s="269">
        <f>IFERROR(IF(-SUM(AG$20:AG437)+AG$15&lt;0.000001,0,IF($C438&gt;='H-32A-WP06 - Debt Service'!AD$24,'H-32A-WP06 - Debt Service'!AD$27/12,0)),"-")</f>
        <v>0</v>
      </c>
      <c r="AH438" s="269">
        <f>IFERROR(IF(-SUM(AH$20:AH437)+AH$15&lt;0.000001,0,IF($C438&gt;='H-32A-WP06 - Debt Service'!AE$24,'H-32A-WP06 - Debt Service'!AE$27/12,0)),"-")</f>
        <v>0</v>
      </c>
      <c r="AI438" s="269">
        <f>IFERROR(IF(-SUM(AI$20:AI437)+AI$15&lt;0.000001,0,IF($C438&gt;='H-32A-WP06 - Debt Service'!AF$24,'H-32A-WP06 - Debt Service'!AF$27/12,0)),"-")</f>
        <v>0</v>
      </c>
      <c r="AJ438" s="269">
        <f>IFERROR(IF(-SUM(AJ$20:AJ437)+AJ$15&lt;0.000001,0,IF($C438&gt;='H-32A-WP06 - Debt Service'!AG$24,'H-32A-WP06 - Debt Service'!AG$27/12,0)),"-")</f>
        <v>0</v>
      </c>
    </row>
    <row r="439" spans="2:36" hidden="1">
      <c r="B439" s="260">
        <f t="shared" si="28"/>
        <v>2057</v>
      </c>
      <c r="C439" s="281">
        <f t="shared" si="30"/>
        <v>57680</v>
      </c>
      <c r="D439" s="281"/>
      <c r="E439" s="269">
        <f>IFERROR(IF(-SUM(E$20:E438)+E$15&lt;0.000001,0,IF($C439&gt;='H-32A-WP06 - Debt Service'!C$24,'H-32A-WP06 - Debt Service'!C$27/12,0)),"-")</f>
        <v>0</v>
      </c>
      <c r="F439" s="269">
        <f>IFERROR(IF(-SUM(F$20:F438)+F$15&lt;0.000001,0,IF($C439&gt;='H-32A-WP06 - Debt Service'!D$24,'H-32A-WP06 - Debt Service'!D$27/12,0)),"-")</f>
        <v>0</v>
      </c>
      <c r="G439" s="269">
        <f>IFERROR(IF(-SUM(G$20:G438)+G$15&lt;0.000001,0,IF($C439&gt;='H-32A-WP06 - Debt Service'!E$24,'H-32A-WP06 - Debt Service'!E$27/12,0)),"-")</f>
        <v>0</v>
      </c>
      <c r="H439" s="269">
        <f>IFERROR(IF(-SUM(H$20:H438)+H$15&lt;0.000001,0,IF($C439&gt;='H-32A-WP06 - Debt Service'!F$24,'H-32A-WP06 - Debt Service'!F$27/12,0)),"-")</f>
        <v>0</v>
      </c>
      <c r="I439" s="269">
        <f>IFERROR(IF(-SUM(I$20:I438)+I$15&lt;0.000001,0,IF($C439&gt;='H-32A-WP06 - Debt Service'!G$24,'H-32A-WP06 - Debt Service'!#REF!/12,0)),"-")</f>
        <v>0</v>
      </c>
      <c r="J439" s="269">
        <f>IFERROR(IF(-SUM(J$20:J438)+J$15&lt;0.000001,0,IF($C439&gt;='H-32A-WP06 - Debt Service'!H$24,'H-32A-WP06 - Debt Service'!H$27/12,0)),"-")</f>
        <v>0</v>
      </c>
      <c r="K439" s="269">
        <f>IFERROR(IF(-SUM(K$20:K438)+K$15&lt;0.000001,0,IF($C439&gt;='H-32A-WP06 - Debt Service'!I$24,'H-32A-WP06 - Debt Service'!I$27/12,0)),"-")</f>
        <v>0</v>
      </c>
      <c r="L439" s="269">
        <f>IFERROR(IF(-SUM(L$20:L438)+L$15&lt;0.000001,0,IF($C439&gt;='H-32A-WP06 - Debt Service'!J$24,'H-32A-WP06 - Debt Service'!J$27/12,0)),"-")</f>
        <v>0</v>
      </c>
      <c r="M439" s="269">
        <f>IFERROR(IF(-SUM(M$20:M438)+M$15&lt;0.000001,0,IF($C439&gt;='H-32A-WP06 - Debt Service'!L$24,'H-32A-WP06 - Debt Service'!L$27/12,0)),"-")</f>
        <v>0</v>
      </c>
      <c r="N439" s="269">
        <v>0</v>
      </c>
      <c r="O439" s="269">
        <v>0</v>
      </c>
      <c r="P439" s="269">
        <v>0</v>
      </c>
      <c r="Q439" s="269">
        <f>IFERROR(IF(-SUM(Q$20:Q438)+Q$15&lt;0.000001,0,IF($C439&gt;='H-32A-WP06 - Debt Service'!#REF!,'H-32A-WP06 - Debt Service'!#REF!/12,0)),"-")</f>
        <v>0</v>
      </c>
      <c r="R439" s="269"/>
      <c r="S439" s="269"/>
      <c r="T439" s="269"/>
      <c r="U439" s="269"/>
      <c r="V439" s="269"/>
      <c r="X439" s="260">
        <f t="shared" si="29"/>
        <v>2057</v>
      </c>
      <c r="Y439" s="281">
        <f t="shared" si="31"/>
        <v>57680</v>
      </c>
      <c r="Z439" s="281"/>
      <c r="AA439" s="269">
        <f>IFERROR(IF(-SUM(AA$20:AA438)+AA$15&lt;0.000001,0,IF($C439&gt;='H-32A-WP06 - Debt Service'!X$24,'H-32A-WP06 - Debt Service'!X$27/12,0)),"-")</f>
        <v>0</v>
      </c>
      <c r="AB439" s="269">
        <f>IFERROR(IF(-SUM(AB$20:AB438)+AB$15&lt;0.000001,0,IF($C439&gt;='H-32A-WP06 - Debt Service'!Y$24,'H-32A-WP06 - Debt Service'!Y$27/12,0)),"-")</f>
        <v>0</v>
      </c>
      <c r="AC439" s="269">
        <f>IFERROR(IF(-SUM(AC$20:AC438)+AC$15&lt;0.000001,0,IF($C439&gt;='H-32A-WP06 - Debt Service'!Z$24,'H-32A-WP06 - Debt Service'!Z$27/12,0)),"-")</f>
        <v>0</v>
      </c>
      <c r="AD439" s="269">
        <f>IFERROR(IF(-SUM(AD$20:AD438)+AD$15&lt;0.000001,0,IF($C439&gt;='H-32A-WP06 - Debt Service'!AA$24,'H-32A-WP06 - Debt Service'!AA$27/12,0)),"-")</f>
        <v>0</v>
      </c>
      <c r="AE439" s="269">
        <f>IFERROR(IF(-SUM(AE$20:AE438)+AE$15&lt;0.000001,0,IF($C439&gt;='H-32A-WP06 - Debt Service'!AB$24,'H-32A-WP06 - Debt Service'!AB$27/12,0)),"-")</f>
        <v>0</v>
      </c>
      <c r="AF439" s="269">
        <f>IFERROR(IF(-SUM(AF$20:AF438)+AF$15&lt;0.000001,0,IF($C439&gt;='H-32A-WP06 - Debt Service'!AC$24,'H-32A-WP06 - Debt Service'!AC$27/12,0)),"-")</f>
        <v>0</v>
      </c>
      <c r="AG439" s="269">
        <f>IFERROR(IF(-SUM(AG$20:AG438)+AG$15&lt;0.000001,0,IF($C439&gt;='H-32A-WP06 - Debt Service'!AD$24,'H-32A-WP06 - Debt Service'!AD$27/12,0)),"-")</f>
        <v>0</v>
      </c>
      <c r="AH439" s="269">
        <f>IFERROR(IF(-SUM(AH$20:AH438)+AH$15&lt;0.000001,0,IF($C439&gt;='H-32A-WP06 - Debt Service'!AE$24,'H-32A-WP06 - Debt Service'!AE$27/12,0)),"-")</f>
        <v>0</v>
      </c>
      <c r="AI439" s="269">
        <f>IFERROR(IF(-SUM(AI$20:AI438)+AI$15&lt;0.000001,0,IF($C439&gt;='H-32A-WP06 - Debt Service'!AF$24,'H-32A-WP06 - Debt Service'!AF$27/12,0)),"-")</f>
        <v>0</v>
      </c>
      <c r="AJ439" s="269">
        <f>IFERROR(IF(-SUM(AJ$20:AJ438)+AJ$15&lt;0.000001,0,IF($C439&gt;='H-32A-WP06 - Debt Service'!AG$24,'H-32A-WP06 - Debt Service'!AG$27/12,0)),"-")</f>
        <v>0</v>
      </c>
    </row>
    <row r="440" spans="2:36" hidden="1">
      <c r="B440" s="260">
        <f t="shared" si="28"/>
        <v>2058</v>
      </c>
      <c r="C440" s="281">
        <f t="shared" si="30"/>
        <v>57711</v>
      </c>
      <c r="D440" s="281"/>
      <c r="E440" s="269">
        <f>IFERROR(IF(-SUM(E$20:E439)+E$15&lt;0.000001,0,IF($C440&gt;='H-32A-WP06 - Debt Service'!C$24,'H-32A-WP06 - Debt Service'!C$27/12,0)),"-")</f>
        <v>0</v>
      </c>
      <c r="F440" s="269">
        <f>IFERROR(IF(-SUM(F$20:F439)+F$15&lt;0.000001,0,IF($C440&gt;='H-32A-WP06 - Debt Service'!D$24,'H-32A-WP06 - Debt Service'!D$27/12,0)),"-")</f>
        <v>0</v>
      </c>
      <c r="G440" s="269">
        <f>IFERROR(IF(-SUM(G$20:G439)+G$15&lt;0.000001,0,IF($C440&gt;='H-32A-WP06 - Debt Service'!E$24,'H-32A-WP06 - Debt Service'!E$27/12,0)),"-")</f>
        <v>0</v>
      </c>
      <c r="H440" s="269">
        <f>IFERROR(IF(-SUM(H$20:H439)+H$15&lt;0.000001,0,IF($C440&gt;='H-32A-WP06 - Debt Service'!F$24,'H-32A-WP06 - Debt Service'!F$27/12,0)),"-")</f>
        <v>0</v>
      </c>
      <c r="I440" s="269">
        <f>IFERROR(IF(-SUM(I$20:I439)+I$15&lt;0.000001,0,IF($C440&gt;='H-32A-WP06 - Debt Service'!G$24,'H-32A-WP06 - Debt Service'!#REF!/12,0)),"-")</f>
        <v>0</v>
      </c>
      <c r="J440" s="269">
        <f>IFERROR(IF(-SUM(J$20:J439)+J$15&lt;0.000001,0,IF($C440&gt;='H-32A-WP06 - Debt Service'!H$24,'H-32A-WP06 - Debt Service'!H$27/12,0)),"-")</f>
        <v>0</v>
      </c>
      <c r="K440" s="269">
        <f>IFERROR(IF(-SUM(K$20:K439)+K$15&lt;0.000001,0,IF($C440&gt;='H-32A-WP06 - Debt Service'!I$24,'H-32A-WP06 - Debt Service'!I$27/12,0)),"-")</f>
        <v>0</v>
      </c>
      <c r="L440" s="269">
        <f>IFERROR(IF(-SUM(L$20:L439)+L$15&lt;0.000001,0,IF($C440&gt;='H-32A-WP06 - Debt Service'!J$24,'H-32A-WP06 - Debt Service'!J$27/12,0)),"-")</f>
        <v>0</v>
      </c>
      <c r="M440" s="269">
        <f>IFERROR(IF(-SUM(M$20:M439)+M$15&lt;0.000001,0,IF($C440&gt;='H-32A-WP06 - Debt Service'!L$24,'H-32A-WP06 - Debt Service'!L$27/12,0)),"-")</f>
        <v>0</v>
      </c>
      <c r="N440" s="269">
        <v>0</v>
      </c>
      <c r="O440" s="269">
        <v>0</v>
      </c>
      <c r="P440" s="269">
        <v>0</v>
      </c>
      <c r="Q440" s="269">
        <f>IFERROR(IF(-SUM(Q$20:Q439)+Q$15&lt;0.000001,0,IF($C440&gt;='H-32A-WP06 - Debt Service'!#REF!,'H-32A-WP06 - Debt Service'!#REF!/12,0)),"-")</f>
        <v>0</v>
      </c>
      <c r="R440" s="269"/>
      <c r="S440" s="269"/>
      <c r="T440" s="269"/>
      <c r="U440" s="269"/>
      <c r="V440" s="269"/>
      <c r="X440" s="260">
        <f t="shared" si="29"/>
        <v>2058</v>
      </c>
      <c r="Y440" s="281">
        <f t="shared" si="31"/>
        <v>57711</v>
      </c>
      <c r="Z440" s="281"/>
      <c r="AA440" s="269">
        <f>IFERROR(IF(-SUM(AA$20:AA439)+AA$15&lt;0.000001,0,IF($C440&gt;='H-32A-WP06 - Debt Service'!X$24,'H-32A-WP06 - Debt Service'!X$27/12,0)),"-")</f>
        <v>0</v>
      </c>
      <c r="AB440" s="269">
        <f>IFERROR(IF(-SUM(AB$20:AB439)+AB$15&lt;0.000001,0,IF($C440&gt;='H-32A-WP06 - Debt Service'!Y$24,'H-32A-WP06 - Debt Service'!Y$27/12,0)),"-")</f>
        <v>0</v>
      </c>
      <c r="AC440" s="269">
        <f>IFERROR(IF(-SUM(AC$20:AC439)+AC$15&lt;0.000001,0,IF($C440&gt;='H-32A-WP06 - Debt Service'!Z$24,'H-32A-WP06 - Debt Service'!Z$27/12,0)),"-")</f>
        <v>0</v>
      </c>
      <c r="AD440" s="269">
        <f>IFERROR(IF(-SUM(AD$20:AD439)+AD$15&lt;0.000001,0,IF($C440&gt;='H-32A-WP06 - Debt Service'!AA$24,'H-32A-WP06 - Debt Service'!AA$27/12,0)),"-")</f>
        <v>0</v>
      </c>
      <c r="AE440" s="269">
        <f>IFERROR(IF(-SUM(AE$20:AE439)+AE$15&lt;0.000001,0,IF($C440&gt;='H-32A-WP06 - Debt Service'!AB$24,'H-32A-WP06 - Debt Service'!AB$27/12,0)),"-")</f>
        <v>0</v>
      </c>
      <c r="AF440" s="269">
        <f>IFERROR(IF(-SUM(AF$20:AF439)+AF$15&lt;0.000001,0,IF($C440&gt;='H-32A-WP06 - Debt Service'!AC$24,'H-32A-WP06 - Debt Service'!AC$27/12,0)),"-")</f>
        <v>0</v>
      </c>
      <c r="AG440" s="269">
        <f>IFERROR(IF(-SUM(AG$20:AG439)+AG$15&lt;0.000001,0,IF($C440&gt;='H-32A-WP06 - Debt Service'!AD$24,'H-32A-WP06 - Debt Service'!AD$27/12,0)),"-")</f>
        <v>0</v>
      </c>
      <c r="AH440" s="269">
        <f>IFERROR(IF(-SUM(AH$20:AH439)+AH$15&lt;0.000001,0,IF($C440&gt;='H-32A-WP06 - Debt Service'!AE$24,'H-32A-WP06 - Debt Service'!AE$27/12,0)),"-")</f>
        <v>0</v>
      </c>
      <c r="AI440" s="269">
        <f>IFERROR(IF(-SUM(AI$20:AI439)+AI$15&lt;0.000001,0,IF($C440&gt;='H-32A-WP06 - Debt Service'!AF$24,'H-32A-WP06 - Debt Service'!AF$27/12,0)),"-")</f>
        <v>0</v>
      </c>
      <c r="AJ440" s="269">
        <f>IFERROR(IF(-SUM(AJ$20:AJ439)+AJ$15&lt;0.000001,0,IF($C440&gt;='H-32A-WP06 - Debt Service'!AG$24,'H-32A-WP06 - Debt Service'!AG$27/12,0)),"-")</f>
        <v>0</v>
      </c>
    </row>
    <row r="441" spans="2:36" hidden="1">
      <c r="B441" s="260">
        <f t="shared" si="28"/>
        <v>2058</v>
      </c>
      <c r="C441" s="281">
        <f t="shared" si="30"/>
        <v>57742</v>
      </c>
      <c r="D441" s="281"/>
      <c r="E441" s="269">
        <f>IFERROR(IF(-SUM(E$20:E440)+E$15&lt;0.000001,0,IF($C441&gt;='H-32A-WP06 - Debt Service'!C$24,'H-32A-WP06 - Debt Service'!C$27/12,0)),"-")</f>
        <v>0</v>
      </c>
      <c r="F441" s="269">
        <f>IFERROR(IF(-SUM(F$20:F440)+F$15&lt;0.000001,0,IF($C441&gt;='H-32A-WP06 - Debt Service'!D$24,'H-32A-WP06 - Debt Service'!D$27/12,0)),"-")</f>
        <v>0</v>
      </c>
      <c r="G441" s="269">
        <f>IFERROR(IF(-SUM(G$20:G440)+G$15&lt;0.000001,0,IF($C441&gt;='H-32A-WP06 - Debt Service'!E$24,'H-32A-WP06 - Debt Service'!E$27/12,0)),"-")</f>
        <v>0</v>
      </c>
      <c r="H441" s="269">
        <f>IFERROR(IF(-SUM(H$20:H440)+H$15&lt;0.000001,0,IF($C441&gt;='H-32A-WP06 - Debt Service'!F$24,'H-32A-WP06 - Debt Service'!F$27/12,0)),"-")</f>
        <v>0</v>
      </c>
      <c r="I441" s="269">
        <f>IFERROR(IF(-SUM(I$20:I440)+I$15&lt;0.000001,0,IF($C441&gt;='H-32A-WP06 - Debt Service'!G$24,'H-32A-WP06 - Debt Service'!#REF!/12,0)),"-")</f>
        <v>0</v>
      </c>
      <c r="J441" s="269">
        <f>IFERROR(IF(-SUM(J$20:J440)+J$15&lt;0.000001,0,IF($C441&gt;='H-32A-WP06 - Debt Service'!H$24,'H-32A-WP06 - Debt Service'!H$27/12,0)),"-")</f>
        <v>0</v>
      </c>
      <c r="K441" s="269">
        <f>IFERROR(IF(-SUM(K$20:K440)+K$15&lt;0.000001,0,IF($C441&gt;='H-32A-WP06 - Debt Service'!I$24,'H-32A-WP06 - Debt Service'!I$27/12,0)),"-")</f>
        <v>0</v>
      </c>
      <c r="L441" s="269">
        <f>IFERROR(IF(-SUM(L$20:L440)+L$15&lt;0.000001,0,IF($C441&gt;='H-32A-WP06 - Debt Service'!J$24,'H-32A-WP06 - Debt Service'!J$27/12,0)),"-")</f>
        <v>0</v>
      </c>
      <c r="M441" s="269">
        <f>IFERROR(IF(-SUM(M$20:M440)+M$15&lt;0.000001,0,IF($C441&gt;='H-32A-WP06 - Debt Service'!L$24,'H-32A-WP06 - Debt Service'!L$27/12,0)),"-")</f>
        <v>0</v>
      </c>
      <c r="N441" s="269">
        <v>0</v>
      </c>
      <c r="O441" s="269">
        <v>0</v>
      </c>
      <c r="P441" s="269">
        <v>0</v>
      </c>
      <c r="Q441" s="269">
        <f>IFERROR(IF(-SUM(Q$20:Q440)+Q$15&lt;0.000001,0,IF($C441&gt;='H-32A-WP06 - Debt Service'!#REF!,'H-32A-WP06 - Debt Service'!#REF!/12,0)),"-")</f>
        <v>0</v>
      </c>
      <c r="R441" s="269"/>
      <c r="S441" s="269"/>
      <c r="T441" s="269"/>
      <c r="U441" s="269"/>
      <c r="V441" s="269"/>
      <c r="X441" s="260">
        <f t="shared" si="29"/>
        <v>2058</v>
      </c>
      <c r="Y441" s="281">
        <f t="shared" si="31"/>
        <v>57742</v>
      </c>
      <c r="Z441" s="281"/>
      <c r="AA441" s="269">
        <f>IFERROR(IF(-SUM(AA$20:AA440)+AA$15&lt;0.000001,0,IF($C441&gt;='H-32A-WP06 - Debt Service'!X$24,'H-32A-WP06 - Debt Service'!X$27/12,0)),"-")</f>
        <v>0</v>
      </c>
      <c r="AB441" s="269">
        <f>IFERROR(IF(-SUM(AB$20:AB440)+AB$15&lt;0.000001,0,IF($C441&gt;='H-32A-WP06 - Debt Service'!Y$24,'H-32A-WP06 - Debt Service'!Y$27/12,0)),"-")</f>
        <v>0</v>
      </c>
      <c r="AC441" s="269">
        <f>IFERROR(IF(-SUM(AC$20:AC440)+AC$15&lt;0.000001,0,IF($C441&gt;='H-32A-WP06 - Debt Service'!Z$24,'H-32A-WP06 - Debt Service'!Z$27/12,0)),"-")</f>
        <v>0</v>
      </c>
      <c r="AD441" s="269">
        <f>IFERROR(IF(-SUM(AD$20:AD440)+AD$15&lt;0.000001,0,IF($C441&gt;='H-32A-WP06 - Debt Service'!AA$24,'H-32A-WP06 - Debt Service'!AA$27/12,0)),"-")</f>
        <v>0</v>
      </c>
      <c r="AE441" s="269">
        <f>IFERROR(IF(-SUM(AE$20:AE440)+AE$15&lt;0.000001,0,IF($C441&gt;='H-32A-WP06 - Debt Service'!AB$24,'H-32A-WP06 - Debt Service'!AB$27/12,0)),"-")</f>
        <v>0</v>
      </c>
      <c r="AF441" s="269">
        <f>IFERROR(IF(-SUM(AF$20:AF440)+AF$15&lt;0.000001,0,IF($C441&gt;='H-32A-WP06 - Debt Service'!AC$24,'H-32A-WP06 - Debt Service'!AC$27/12,0)),"-")</f>
        <v>0</v>
      </c>
      <c r="AG441" s="269">
        <f>IFERROR(IF(-SUM(AG$20:AG440)+AG$15&lt;0.000001,0,IF($C441&gt;='H-32A-WP06 - Debt Service'!AD$24,'H-32A-WP06 - Debt Service'!AD$27/12,0)),"-")</f>
        <v>0</v>
      </c>
      <c r="AH441" s="269">
        <f>IFERROR(IF(-SUM(AH$20:AH440)+AH$15&lt;0.000001,0,IF($C441&gt;='H-32A-WP06 - Debt Service'!AE$24,'H-32A-WP06 - Debt Service'!AE$27/12,0)),"-")</f>
        <v>0</v>
      </c>
      <c r="AI441" s="269">
        <f>IFERROR(IF(-SUM(AI$20:AI440)+AI$15&lt;0.000001,0,IF($C441&gt;='H-32A-WP06 - Debt Service'!AF$24,'H-32A-WP06 - Debt Service'!AF$27/12,0)),"-")</f>
        <v>0</v>
      </c>
      <c r="AJ441" s="269">
        <f>IFERROR(IF(-SUM(AJ$20:AJ440)+AJ$15&lt;0.000001,0,IF($C441&gt;='H-32A-WP06 - Debt Service'!AG$24,'H-32A-WP06 - Debt Service'!AG$27/12,0)),"-")</f>
        <v>0</v>
      </c>
    </row>
    <row r="442" spans="2:36" hidden="1">
      <c r="B442" s="260">
        <f t="shared" si="28"/>
        <v>2058</v>
      </c>
      <c r="C442" s="281">
        <f t="shared" si="30"/>
        <v>57770</v>
      </c>
      <c r="D442" s="281"/>
      <c r="E442" s="269">
        <f>IFERROR(IF(-SUM(E$20:E441)+E$15&lt;0.000001,0,IF($C442&gt;='H-32A-WP06 - Debt Service'!C$24,'H-32A-WP06 - Debt Service'!C$27/12,0)),"-")</f>
        <v>0</v>
      </c>
      <c r="F442" s="269">
        <f>IFERROR(IF(-SUM(F$20:F441)+F$15&lt;0.000001,0,IF($C442&gt;='H-32A-WP06 - Debt Service'!D$24,'H-32A-WP06 - Debt Service'!D$27/12,0)),"-")</f>
        <v>0</v>
      </c>
      <c r="G442" s="269">
        <f>IFERROR(IF(-SUM(G$20:G441)+G$15&lt;0.000001,0,IF($C442&gt;='H-32A-WP06 - Debt Service'!E$24,'H-32A-WP06 - Debt Service'!E$27/12,0)),"-")</f>
        <v>0</v>
      </c>
      <c r="H442" s="269">
        <f>IFERROR(IF(-SUM(H$20:H441)+H$15&lt;0.000001,0,IF($C442&gt;='H-32A-WP06 - Debt Service'!F$24,'H-32A-WP06 - Debt Service'!F$27/12,0)),"-")</f>
        <v>0</v>
      </c>
      <c r="I442" s="269">
        <f>IFERROR(IF(-SUM(I$20:I441)+I$15&lt;0.000001,0,IF($C442&gt;='H-32A-WP06 - Debt Service'!G$24,'H-32A-WP06 - Debt Service'!#REF!/12,0)),"-")</f>
        <v>0</v>
      </c>
      <c r="J442" s="269">
        <f>IFERROR(IF(-SUM(J$20:J441)+J$15&lt;0.000001,0,IF($C442&gt;='H-32A-WP06 - Debt Service'!H$24,'H-32A-WP06 - Debt Service'!H$27/12,0)),"-")</f>
        <v>0</v>
      </c>
      <c r="K442" s="269">
        <f>IFERROR(IF(-SUM(K$20:K441)+K$15&lt;0.000001,0,IF($C442&gt;='H-32A-WP06 - Debt Service'!I$24,'H-32A-WP06 - Debt Service'!I$27/12,0)),"-")</f>
        <v>0</v>
      </c>
      <c r="L442" s="269">
        <f>IFERROR(IF(-SUM(L$20:L441)+L$15&lt;0.000001,0,IF($C442&gt;='H-32A-WP06 - Debt Service'!J$24,'H-32A-WP06 - Debt Service'!J$27/12,0)),"-")</f>
        <v>0</v>
      </c>
      <c r="M442" s="269">
        <f>IFERROR(IF(-SUM(M$20:M441)+M$15&lt;0.000001,0,IF($C442&gt;='H-32A-WP06 - Debt Service'!L$24,'H-32A-WP06 - Debt Service'!L$27/12,0)),"-")</f>
        <v>0</v>
      </c>
      <c r="N442" s="269">
        <v>0</v>
      </c>
      <c r="O442" s="269">
        <v>0</v>
      </c>
      <c r="P442" s="269">
        <v>0</v>
      </c>
      <c r="Q442" s="269">
        <f>IFERROR(IF(-SUM(Q$20:Q441)+Q$15&lt;0.000001,0,IF($C442&gt;='H-32A-WP06 - Debt Service'!#REF!,'H-32A-WP06 - Debt Service'!#REF!/12,0)),"-")</f>
        <v>0</v>
      </c>
      <c r="R442" s="269"/>
      <c r="S442" s="269"/>
      <c r="T442" s="269"/>
      <c r="U442" s="269"/>
      <c r="V442" s="269"/>
      <c r="X442" s="260">
        <f t="shared" si="29"/>
        <v>2058</v>
      </c>
      <c r="Y442" s="281">
        <f t="shared" si="31"/>
        <v>57770</v>
      </c>
      <c r="Z442" s="281"/>
      <c r="AA442" s="269">
        <f>IFERROR(IF(-SUM(AA$20:AA441)+AA$15&lt;0.000001,0,IF($C442&gt;='H-32A-WP06 - Debt Service'!X$24,'H-32A-WP06 - Debt Service'!X$27/12,0)),"-")</f>
        <v>0</v>
      </c>
      <c r="AB442" s="269">
        <f>IFERROR(IF(-SUM(AB$20:AB441)+AB$15&lt;0.000001,0,IF($C442&gt;='H-32A-WP06 - Debt Service'!Y$24,'H-32A-WP06 - Debt Service'!Y$27/12,0)),"-")</f>
        <v>0</v>
      </c>
      <c r="AC442" s="269">
        <f>IFERROR(IF(-SUM(AC$20:AC441)+AC$15&lt;0.000001,0,IF($C442&gt;='H-32A-WP06 - Debt Service'!Z$24,'H-32A-WP06 - Debt Service'!Z$27/12,0)),"-")</f>
        <v>0</v>
      </c>
      <c r="AD442" s="269">
        <f>IFERROR(IF(-SUM(AD$20:AD441)+AD$15&lt;0.000001,0,IF($C442&gt;='H-32A-WP06 - Debt Service'!AA$24,'H-32A-WP06 - Debt Service'!AA$27/12,0)),"-")</f>
        <v>0</v>
      </c>
      <c r="AE442" s="269">
        <f>IFERROR(IF(-SUM(AE$20:AE441)+AE$15&lt;0.000001,0,IF($C442&gt;='H-32A-WP06 - Debt Service'!AB$24,'H-32A-WP06 - Debt Service'!AB$27/12,0)),"-")</f>
        <v>0</v>
      </c>
      <c r="AF442" s="269">
        <f>IFERROR(IF(-SUM(AF$20:AF441)+AF$15&lt;0.000001,0,IF($C442&gt;='H-32A-WP06 - Debt Service'!AC$24,'H-32A-WP06 - Debt Service'!AC$27/12,0)),"-")</f>
        <v>0</v>
      </c>
      <c r="AG442" s="269">
        <f>IFERROR(IF(-SUM(AG$20:AG441)+AG$15&lt;0.000001,0,IF($C442&gt;='H-32A-WP06 - Debt Service'!AD$24,'H-32A-WP06 - Debt Service'!AD$27/12,0)),"-")</f>
        <v>0</v>
      </c>
      <c r="AH442" s="269">
        <f>IFERROR(IF(-SUM(AH$20:AH441)+AH$15&lt;0.000001,0,IF($C442&gt;='H-32A-WP06 - Debt Service'!AE$24,'H-32A-WP06 - Debt Service'!AE$27/12,0)),"-")</f>
        <v>0</v>
      </c>
      <c r="AI442" s="269">
        <f>IFERROR(IF(-SUM(AI$20:AI441)+AI$15&lt;0.000001,0,IF($C442&gt;='H-32A-WP06 - Debt Service'!AF$24,'H-32A-WP06 - Debt Service'!AF$27/12,0)),"-")</f>
        <v>0</v>
      </c>
      <c r="AJ442" s="269">
        <f>IFERROR(IF(-SUM(AJ$20:AJ441)+AJ$15&lt;0.000001,0,IF($C442&gt;='H-32A-WP06 - Debt Service'!AG$24,'H-32A-WP06 - Debt Service'!AG$27/12,0)),"-")</f>
        <v>0</v>
      </c>
    </row>
    <row r="443" spans="2:36" hidden="1">
      <c r="B443" s="260">
        <f t="shared" si="28"/>
        <v>2058</v>
      </c>
      <c r="C443" s="281">
        <f t="shared" si="30"/>
        <v>57801</v>
      </c>
      <c r="D443" s="281"/>
      <c r="E443" s="269">
        <f>IFERROR(IF(-SUM(E$20:E442)+E$15&lt;0.000001,0,IF($C443&gt;='H-32A-WP06 - Debt Service'!C$24,'H-32A-WP06 - Debt Service'!C$27/12,0)),"-")</f>
        <v>0</v>
      </c>
      <c r="F443" s="269">
        <f>IFERROR(IF(-SUM(F$20:F442)+F$15&lt;0.000001,0,IF($C443&gt;='H-32A-WP06 - Debt Service'!D$24,'H-32A-WP06 - Debt Service'!D$27/12,0)),"-")</f>
        <v>0</v>
      </c>
      <c r="G443" s="269">
        <f>IFERROR(IF(-SUM(G$20:G442)+G$15&lt;0.000001,0,IF($C443&gt;='H-32A-WP06 - Debt Service'!E$24,'H-32A-WP06 - Debt Service'!E$27/12,0)),"-")</f>
        <v>0</v>
      </c>
      <c r="H443" s="269">
        <f>IFERROR(IF(-SUM(H$20:H442)+H$15&lt;0.000001,0,IF($C443&gt;='H-32A-WP06 - Debt Service'!F$24,'H-32A-WP06 - Debt Service'!F$27/12,0)),"-")</f>
        <v>0</v>
      </c>
      <c r="I443" s="269">
        <f>IFERROR(IF(-SUM(I$20:I442)+I$15&lt;0.000001,0,IF($C443&gt;='H-32A-WP06 - Debt Service'!G$24,'H-32A-WP06 - Debt Service'!#REF!/12,0)),"-")</f>
        <v>0</v>
      </c>
      <c r="J443" s="269">
        <f>IFERROR(IF(-SUM(J$20:J442)+J$15&lt;0.000001,0,IF($C443&gt;='H-32A-WP06 - Debt Service'!H$24,'H-32A-WP06 - Debt Service'!H$27/12,0)),"-")</f>
        <v>0</v>
      </c>
      <c r="K443" s="269">
        <f>IFERROR(IF(-SUM(K$20:K442)+K$15&lt;0.000001,0,IF($C443&gt;='H-32A-WP06 - Debt Service'!I$24,'H-32A-WP06 - Debt Service'!I$27/12,0)),"-")</f>
        <v>0</v>
      </c>
      <c r="L443" s="269">
        <f>IFERROR(IF(-SUM(L$20:L442)+L$15&lt;0.000001,0,IF($C443&gt;='H-32A-WP06 - Debt Service'!J$24,'H-32A-WP06 - Debt Service'!J$27/12,0)),"-")</f>
        <v>0</v>
      </c>
      <c r="M443" s="269">
        <f>IFERROR(IF(-SUM(M$20:M442)+M$15&lt;0.000001,0,IF($C443&gt;='H-32A-WP06 - Debt Service'!L$24,'H-32A-WP06 - Debt Service'!L$27/12,0)),"-")</f>
        <v>0</v>
      </c>
      <c r="N443" s="269">
        <v>0</v>
      </c>
      <c r="O443" s="269">
        <v>0</v>
      </c>
      <c r="P443" s="269">
        <v>0</v>
      </c>
      <c r="Q443" s="269">
        <f>IFERROR(IF(-SUM(Q$20:Q442)+Q$15&lt;0.000001,0,IF($C443&gt;='H-32A-WP06 - Debt Service'!#REF!,'H-32A-WP06 - Debt Service'!#REF!/12,0)),"-")</f>
        <v>0</v>
      </c>
      <c r="R443" s="269"/>
      <c r="S443" s="269"/>
      <c r="T443" s="269"/>
      <c r="U443" s="269"/>
      <c r="V443" s="269"/>
      <c r="X443" s="260">
        <f t="shared" si="29"/>
        <v>2058</v>
      </c>
      <c r="Y443" s="281">
        <f t="shared" si="31"/>
        <v>57801</v>
      </c>
      <c r="Z443" s="281"/>
      <c r="AA443" s="269">
        <f>IFERROR(IF(-SUM(AA$20:AA442)+AA$15&lt;0.000001,0,IF($C443&gt;='H-32A-WP06 - Debt Service'!X$24,'H-32A-WP06 - Debt Service'!X$27/12,0)),"-")</f>
        <v>0</v>
      </c>
      <c r="AB443" s="269">
        <f>IFERROR(IF(-SUM(AB$20:AB442)+AB$15&lt;0.000001,0,IF($C443&gt;='H-32A-WP06 - Debt Service'!Y$24,'H-32A-WP06 - Debt Service'!Y$27/12,0)),"-")</f>
        <v>0</v>
      </c>
      <c r="AC443" s="269">
        <f>IFERROR(IF(-SUM(AC$20:AC442)+AC$15&lt;0.000001,0,IF($C443&gt;='H-32A-WP06 - Debt Service'!Z$24,'H-32A-WP06 - Debt Service'!Z$27/12,0)),"-")</f>
        <v>0</v>
      </c>
      <c r="AD443" s="269">
        <f>IFERROR(IF(-SUM(AD$20:AD442)+AD$15&lt;0.000001,0,IF($C443&gt;='H-32A-WP06 - Debt Service'!AA$24,'H-32A-WP06 - Debt Service'!AA$27/12,0)),"-")</f>
        <v>0</v>
      </c>
      <c r="AE443" s="269">
        <f>IFERROR(IF(-SUM(AE$20:AE442)+AE$15&lt;0.000001,0,IF($C443&gt;='H-32A-WP06 - Debt Service'!AB$24,'H-32A-WP06 - Debt Service'!AB$27/12,0)),"-")</f>
        <v>0</v>
      </c>
      <c r="AF443" s="269">
        <f>IFERROR(IF(-SUM(AF$20:AF442)+AF$15&lt;0.000001,0,IF($C443&gt;='H-32A-WP06 - Debt Service'!AC$24,'H-32A-WP06 - Debt Service'!AC$27/12,0)),"-")</f>
        <v>0</v>
      </c>
      <c r="AG443" s="269">
        <f>IFERROR(IF(-SUM(AG$20:AG442)+AG$15&lt;0.000001,0,IF($C443&gt;='H-32A-WP06 - Debt Service'!AD$24,'H-32A-WP06 - Debt Service'!AD$27/12,0)),"-")</f>
        <v>0</v>
      </c>
      <c r="AH443" s="269">
        <f>IFERROR(IF(-SUM(AH$20:AH442)+AH$15&lt;0.000001,0,IF($C443&gt;='H-32A-WP06 - Debt Service'!AE$24,'H-32A-WP06 - Debt Service'!AE$27/12,0)),"-")</f>
        <v>0</v>
      </c>
      <c r="AI443" s="269">
        <f>IFERROR(IF(-SUM(AI$20:AI442)+AI$15&lt;0.000001,0,IF($C443&gt;='H-32A-WP06 - Debt Service'!AF$24,'H-32A-WP06 - Debt Service'!AF$27/12,0)),"-")</f>
        <v>0</v>
      </c>
      <c r="AJ443" s="269">
        <f>IFERROR(IF(-SUM(AJ$20:AJ442)+AJ$15&lt;0.000001,0,IF($C443&gt;='H-32A-WP06 - Debt Service'!AG$24,'H-32A-WP06 - Debt Service'!AG$27/12,0)),"-")</f>
        <v>0</v>
      </c>
    </row>
    <row r="444" spans="2:36" hidden="1">
      <c r="B444" s="260">
        <f t="shared" si="28"/>
        <v>2058</v>
      </c>
      <c r="C444" s="281">
        <f t="shared" si="30"/>
        <v>57831</v>
      </c>
      <c r="D444" s="281"/>
      <c r="E444" s="269">
        <f>IFERROR(IF(-SUM(E$20:E443)+E$15&lt;0.000001,0,IF($C444&gt;='H-32A-WP06 - Debt Service'!C$24,'H-32A-WP06 - Debt Service'!C$27/12,0)),"-")</f>
        <v>0</v>
      </c>
      <c r="F444" s="269">
        <f>IFERROR(IF(-SUM(F$20:F443)+F$15&lt;0.000001,0,IF($C444&gt;='H-32A-WP06 - Debt Service'!D$24,'H-32A-WP06 - Debt Service'!D$27/12,0)),"-")</f>
        <v>0</v>
      </c>
      <c r="G444" s="269">
        <f>IFERROR(IF(-SUM(G$20:G443)+G$15&lt;0.000001,0,IF($C444&gt;='H-32A-WP06 - Debt Service'!E$24,'H-32A-WP06 - Debt Service'!E$27/12,0)),"-")</f>
        <v>0</v>
      </c>
      <c r="H444" s="269">
        <f>IFERROR(IF(-SUM(H$20:H443)+H$15&lt;0.000001,0,IF($C444&gt;='H-32A-WP06 - Debt Service'!F$24,'H-32A-WP06 - Debt Service'!F$27/12,0)),"-")</f>
        <v>0</v>
      </c>
      <c r="I444" s="269">
        <f>IFERROR(IF(-SUM(I$20:I443)+I$15&lt;0.000001,0,IF($C444&gt;='H-32A-WP06 - Debt Service'!G$24,'H-32A-WP06 - Debt Service'!#REF!/12,0)),"-")</f>
        <v>0</v>
      </c>
      <c r="J444" s="269">
        <f>IFERROR(IF(-SUM(J$20:J443)+J$15&lt;0.000001,0,IF($C444&gt;='H-32A-WP06 - Debt Service'!H$24,'H-32A-WP06 - Debt Service'!H$27/12,0)),"-")</f>
        <v>0</v>
      </c>
      <c r="K444" s="269">
        <f>IFERROR(IF(-SUM(K$20:K443)+K$15&lt;0.000001,0,IF($C444&gt;='H-32A-WP06 - Debt Service'!I$24,'H-32A-WP06 - Debt Service'!I$27/12,0)),"-")</f>
        <v>0</v>
      </c>
      <c r="L444" s="269">
        <f>IFERROR(IF(-SUM(L$20:L443)+L$15&lt;0.000001,0,IF($C444&gt;='H-32A-WP06 - Debt Service'!J$24,'H-32A-WP06 - Debt Service'!J$27/12,0)),"-")</f>
        <v>0</v>
      </c>
      <c r="M444" s="269">
        <f>IFERROR(IF(-SUM(M$20:M443)+M$15&lt;0.000001,0,IF($C444&gt;='H-32A-WP06 - Debt Service'!L$24,'H-32A-WP06 - Debt Service'!L$27/12,0)),"-")</f>
        <v>0</v>
      </c>
      <c r="N444" s="269">
        <v>0</v>
      </c>
      <c r="O444" s="269">
        <v>0</v>
      </c>
      <c r="P444" s="269">
        <v>0</v>
      </c>
      <c r="Q444" s="269">
        <f>IFERROR(IF(-SUM(Q$20:Q443)+Q$15&lt;0.000001,0,IF($C444&gt;='H-32A-WP06 - Debt Service'!#REF!,'H-32A-WP06 - Debt Service'!#REF!/12,0)),"-")</f>
        <v>0</v>
      </c>
      <c r="R444" s="269"/>
      <c r="S444" s="269"/>
      <c r="T444" s="269"/>
      <c r="U444" s="269"/>
      <c r="V444" s="269"/>
      <c r="X444" s="260">
        <f t="shared" si="29"/>
        <v>2058</v>
      </c>
      <c r="Y444" s="281">
        <f t="shared" si="31"/>
        <v>57831</v>
      </c>
      <c r="Z444" s="281"/>
      <c r="AA444" s="269">
        <f>IFERROR(IF(-SUM(AA$20:AA443)+AA$15&lt;0.000001,0,IF($C444&gt;='H-32A-WP06 - Debt Service'!X$24,'H-32A-WP06 - Debt Service'!X$27/12,0)),"-")</f>
        <v>0</v>
      </c>
      <c r="AB444" s="269">
        <f>IFERROR(IF(-SUM(AB$20:AB443)+AB$15&lt;0.000001,0,IF($C444&gt;='H-32A-WP06 - Debt Service'!Y$24,'H-32A-WP06 - Debt Service'!Y$27/12,0)),"-")</f>
        <v>0</v>
      </c>
      <c r="AC444" s="269">
        <f>IFERROR(IF(-SUM(AC$20:AC443)+AC$15&lt;0.000001,0,IF($C444&gt;='H-32A-WP06 - Debt Service'!Z$24,'H-32A-WP06 - Debt Service'!Z$27/12,0)),"-")</f>
        <v>0</v>
      </c>
      <c r="AD444" s="269">
        <f>IFERROR(IF(-SUM(AD$20:AD443)+AD$15&lt;0.000001,0,IF($C444&gt;='H-32A-WP06 - Debt Service'!AA$24,'H-32A-WP06 - Debt Service'!AA$27/12,0)),"-")</f>
        <v>0</v>
      </c>
      <c r="AE444" s="269">
        <f>IFERROR(IF(-SUM(AE$20:AE443)+AE$15&lt;0.000001,0,IF($C444&gt;='H-32A-WP06 - Debt Service'!AB$24,'H-32A-WP06 - Debt Service'!AB$27/12,0)),"-")</f>
        <v>0</v>
      </c>
      <c r="AF444" s="269">
        <f>IFERROR(IF(-SUM(AF$20:AF443)+AF$15&lt;0.000001,0,IF($C444&gt;='H-32A-WP06 - Debt Service'!AC$24,'H-32A-WP06 - Debt Service'!AC$27/12,0)),"-")</f>
        <v>0</v>
      </c>
      <c r="AG444" s="269">
        <f>IFERROR(IF(-SUM(AG$20:AG443)+AG$15&lt;0.000001,0,IF($C444&gt;='H-32A-WP06 - Debt Service'!AD$24,'H-32A-WP06 - Debt Service'!AD$27/12,0)),"-")</f>
        <v>0</v>
      </c>
      <c r="AH444" s="269">
        <f>IFERROR(IF(-SUM(AH$20:AH443)+AH$15&lt;0.000001,0,IF($C444&gt;='H-32A-WP06 - Debt Service'!AE$24,'H-32A-WP06 - Debt Service'!AE$27/12,0)),"-")</f>
        <v>0</v>
      </c>
      <c r="AI444" s="269">
        <f>IFERROR(IF(-SUM(AI$20:AI443)+AI$15&lt;0.000001,0,IF($C444&gt;='H-32A-WP06 - Debt Service'!AF$24,'H-32A-WP06 - Debt Service'!AF$27/12,0)),"-")</f>
        <v>0</v>
      </c>
      <c r="AJ444" s="269">
        <f>IFERROR(IF(-SUM(AJ$20:AJ443)+AJ$15&lt;0.000001,0,IF($C444&gt;='H-32A-WP06 - Debt Service'!AG$24,'H-32A-WP06 - Debt Service'!AG$27/12,0)),"-")</f>
        <v>0</v>
      </c>
    </row>
    <row r="445" spans="2:36" hidden="1">
      <c r="B445" s="260">
        <f t="shared" si="28"/>
        <v>2058</v>
      </c>
      <c r="C445" s="281">
        <f t="shared" si="30"/>
        <v>57862</v>
      </c>
      <c r="D445" s="281"/>
      <c r="E445" s="269">
        <f>IFERROR(IF(-SUM(E$20:E444)+E$15&lt;0.000001,0,IF($C445&gt;='H-32A-WP06 - Debt Service'!C$24,'H-32A-WP06 - Debt Service'!C$27/12,0)),"-")</f>
        <v>0</v>
      </c>
      <c r="F445" s="269">
        <f>IFERROR(IF(-SUM(F$20:F444)+F$15&lt;0.000001,0,IF($C445&gt;='H-32A-WP06 - Debt Service'!D$24,'H-32A-WP06 - Debt Service'!D$27/12,0)),"-")</f>
        <v>0</v>
      </c>
      <c r="G445" s="269">
        <f>IFERROR(IF(-SUM(G$20:G444)+G$15&lt;0.000001,0,IF($C445&gt;='H-32A-WP06 - Debt Service'!E$24,'H-32A-WP06 - Debt Service'!E$27/12,0)),"-")</f>
        <v>0</v>
      </c>
      <c r="H445" s="269">
        <f>IFERROR(IF(-SUM(H$20:H444)+H$15&lt;0.000001,0,IF($C445&gt;='H-32A-WP06 - Debt Service'!F$24,'H-32A-WP06 - Debt Service'!F$27/12,0)),"-")</f>
        <v>0</v>
      </c>
      <c r="I445" s="269">
        <f>IFERROR(IF(-SUM(I$20:I444)+I$15&lt;0.000001,0,IF($C445&gt;='H-32A-WP06 - Debt Service'!G$24,'H-32A-WP06 - Debt Service'!#REF!/12,0)),"-")</f>
        <v>0</v>
      </c>
      <c r="J445" s="269">
        <f>IFERROR(IF(-SUM(J$20:J444)+J$15&lt;0.000001,0,IF($C445&gt;='H-32A-WP06 - Debt Service'!H$24,'H-32A-WP06 - Debt Service'!H$27/12,0)),"-")</f>
        <v>0</v>
      </c>
      <c r="K445" s="269">
        <f>IFERROR(IF(-SUM(K$20:K444)+K$15&lt;0.000001,0,IF($C445&gt;='H-32A-WP06 - Debt Service'!I$24,'H-32A-WP06 - Debt Service'!I$27/12,0)),"-")</f>
        <v>0</v>
      </c>
      <c r="L445" s="269">
        <f>IFERROR(IF(-SUM(L$20:L444)+L$15&lt;0.000001,0,IF($C445&gt;='H-32A-WP06 - Debt Service'!J$24,'H-32A-WP06 - Debt Service'!J$27/12,0)),"-")</f>
        <v>0</v>
      </c>
      <c r="M445" s="269">
        <f>IFERROR(IF(-SUM(M$20:M444)+M$15&lt;0.000001,0,IF($C445&gt;='H-32A-WP06 - Debt Service'!L$24,'H-32A-WP06 - Debt Service'!L$27/12,0)),"-")</f>
        <v>0</v>
      </c>
      <c r="N445" s="269">
        <v>0</v>
      </c>
      <c r="O445" s="269">
        <v>0</v>
      </c>
      <c r="P445" s="269">
        <v>0</v>
      </c>
      <c r="Q445" s="269">
        <f>IFERROR(IF(-SUM(Q$20:Q444)+Q$15&lt;0.000001,0,IF($C445&gt;='H-32A-WP06 - Debt Service'!#REF!,'H-32A-WP06 - Debt Service'!#REF!/12,0)),"-")</f>
        <v>0</v>
      </c>
      <c r="R445" s="269"/>
      <c r="S445" s="269"/>
      <c r="T445" s="269"/>
      <c r="U445" s="269"/>
      <c r="V445" s="269"/>
      <c r="X445" s="260">
        <f t="shared" si="29"/>
        <v>2058</v>
      </c>
      <c r="Y445" s="281">
        <f t="shared" si="31"/>
        <v>57862</v>
      </c>
      <c r="Z445" s="281"/>
      <c r="AA445" s="269">
        <f>IFERROR(IF(-SUM(AA$20:AA444)+AA$15&lt;0.000001,0,IF($C445&gt;='H-32A-WP06 - Debt Service'!X$24,'H-32A-WP06 - Debt Service'!X$27/12,0)),"-")</f>
        <v>0</v>
      </c>
      <c r="AB445" s="269">
        <f>IFERROR(IF(-SUM(AB$20:AB444)+AB$15&lt;0.000001,0,IF($C445&gt;='H-32A-WP06 - Debt Service'!Y$24,'H-32A-WP06 - Debt Service'!Y$27/12,0)),"-")</f>
        <v>0</v>
      </c>
      <c r="AC445" s="269">
        <f>IFERROR(IF(-SUM(AC$20:AC444)+AC$15&lt;0.000001,0,IF($C445&gt;='H-32A-WP06 - Debt Service'!Z$24,'H-32A-WP06 - Debt Service'!Z$27/12,0)),"-")</f>
        <v>0</v>
      </c>
      <c r="AD445" s="269">
        <f>IFERROR(IF(-SUM(AD$20:AD444)+AD$15&lt;0.000001,0,IF($C445&gt;='H-32A-WP06 - Debt Service'!AA$24,'H-32A-WP06 - Debt Service'!AA$27/12,0)),"-")</f>
        <v>0</v>
      </c>
      <c r="AE445" s="269">
        <f>IFERROR(IF(-SUM(AE$20:AE444)+AE$15&lt;0.000001,0,IF($C445&gt;='H-32A-WP06 - Debt Service'!AB$24,'H-32A-WP06 - Debt Service'!AB$27/12,0)),"-")</f>
        <v>0</v>
      </c>
      <c r="AF445" s="269">
        <f>IFERROR(IF(-SUM(AF$20:AF444)+AF$15&lt;0.000001,0,IF($C445&gt;='H-32A-WP06 - Debt Service'!AC$24,'H-32A-WP06 - Debt Service'!AC$27/12,0)),"-")</f>
        <v>0</v>
      </c>
      <c r="AG445" s="269">
        <f>IFERROR(IF(-SUM(AG$20:AG444)+AG$15&lt;0.000001,0,IF($C445&gt;='H-32A-WP06 - Debt Service'!AD$24,'H-32A-WP06 - Debt Service'!AD$27/12,0)),"-")</f>
        <v>0</v>
      </c>
      <c r="AH445" s="269">
        <f>IFERROR(IF(-SUM(AH$20:AH444)+AH$15&lt;0.000001,0,IF($C445&gt;='H-32A-WP06 - Debt Service'!AE$24,'H-32A-WP06 - Debt Service'!AE$27/12,0)),"-")</f>
        <v>0</v>
      </c>
      <c r="AI445" s="269">
        <f>IFERROR(IF(-SUM(AI$20:AI444)+AI$15&lt;0.000001,0,IF($C445&gt;='H-32A-WP06 - Debt Service'!AF$24,'H-32A-WP06 - Debt Service'!AF$27/12,0)),"-")</f>
        <v>0</v>
      </c>
      <c r="AJ445" s="269">
        <f>IFERROR(IF(-SUM(AJ$20:AJ444)+AJ$15&lt;0.000001,0,IF($C445&gt;='H-32A-WP06 - Debt Service'!AG$24,'H-32A-WP06 - Debt Service'!AG$27/12,0)),"-")</f>
        <v>0</v>
      </c>
    </row>
    <row r="446" spans="2:36" hidden="1">
      <c r="B446" s="260">
        <f t="shared" si="28"/>
        <v>2058</v>
      </c>
      <c r="C446" s="281">
        <f t="shared" si="30"/>
        <v>57892</v>
      </c>
      <c r="D446" s="281"/>
      <c r="E446" s="269">
        <f>IFERROR(IF(-SUM(E$20:E445)+E$15&lt;0.000001,0,IF($C446&gt;='H-32A-WP06 - Debt Service'!C$24,'H-32A-WP06 - Debt Service'!C$27/12,0)),"-")</f>
        <v>0</v>
      </c>
      <c r="F446" s="269">
        <f>IFERROR(IF(-SUM(F$20:F445)+F$15&lt;0.000001,0,IF($C446&gt;='H-32A-WP06 - Debt Service'!D$24,'H-32A-WP06 - Debt Service'!D$27/12,0)),"-")</f>
        <v>0</v>
      </c>
      <c r="G446" s="269">
        <f>IFERROR(IF(-SUM(G$20:G445)+G$15&lt;0.000001,0,IF($C446&gt;='H-32A-WP06 - Debt Service'!E$24,'H-32A-WP06 - Debt Service'!E$27/12,0)),"-")</f>
        <v>0</v>
      </c>
      <c r="H446" s="269">
        <f>IFERROR(IF(-SUM(H$20:H445)+H$15&lt;0.000001,0,IF($C446&gt;='H-32A-WP06 - Debt Service'!F$24,'H-32A-WP06 - Debt Service'!F$27/12,0)),"-")</f>
        <v>0</v>
      </c>
      <c r="I446" s="269">
        <f>IFERROR(IF(-SUM(I$20:I445)+I$15&lt;0.000001,0,IF($C446&gt;='H-32A-WP06 - Debt Service'!G$24,'H-32A-WP06 - Debt Service'!#REF!/12,0)),"-")</f>
        <v>0</v>
      </c>
      <c r="J446" s="269">
        <f>IFERROR(IF(-SUM(J$20:J445)+J$15&lt;0.000001,0,IF($C446&gt;='H-32A-WP06 - Debt Service'!H$24,'H-32A-WP06 - Debt Service'!H$27/12,0)),"-")</f>
        <v>0</v>
      </c>
      <c r="K446" s="269">
        <f>IFERROR(IF(-SUM(K$20:K445)+K$15&lt;0.000001,0,IF($C446&gt;='H-32A-WP06 - Debt Service'!I$24,'H-32A-WP06 - Debt Service'!I$27/12,0)),"-")</f>
        <v>0</v>
      </c>
      <c r="L446" s="269">
        <f>IFERROR(IF(-SUM(L$20:L445)+L$15&lt;0.000001,0,IF($C446&gt;='H-32A-WP06 - Debt Service'!J$24,'H-32A-WP06 - Debt Service'!J$27/12,0)),"-")</f>
        <v>0</v>
      </c>
      <c r="M446" s="269">
        <f>IFERROR(IF(-SUM(M$20:M445)+M$15&lt;0.000001,0,IF($C446&gt;='H-32A-WP06 - Debt Service'!L$24,'H-32A-WP06 - Debt Service'!L$27/12,0)),"-")</f>
        <v>0</v>
      </c>
      <c r="N446" s="269">
        <v>0</v>
      </c>
      <c r="O446" s="269">
        <v>0</v>
      </c>
      <c r="P446" s="269">
        <v>0</v>
      </c>
      <c r="Q446" s="269">
        <f>IFERROR(IF(-SUM(Q$20:Q445)+Q$15&lt;0.000001,0,IF($C446&gt;='H-32A-WP06 - Debt Service'!#REF!,'H-32A-WP06 - Debt Service'!#REF!/12,0)),"-")</f>
        <v>0</v>
      </c>
      <c r="R446" s="269"/>
      <c r="S446" s="269"/>
      <c r="T446" s="269"/>
      <c r="U446" s="269"/>
      <c r="V446" s="269"/>
      <c r="X446" s="260">
        <f t="shared" si="29"/>
        <v>2058</v>
      </c>
      <c r="Y446" s="281">
        <f t="shared" si="31"/>
        <v>57892</v>
      </c>
      <c r="Z446" s="281"/>
      <c r="AA446" s="269">
        <f>IFERROR(IF(-SUM(AA$20:AA445)+AA$15&lt;0.000001,0,IF($C446&gt;='H-32A-WP06 - Debt Service'!X$24,'H-32A-WP06 - Debt Service'!X$27/12,0)),"-")</f>
        <v>0</v>
      </c>
      <c r="AB446" s="269">
        <f>IFERROR(IF(-SUM(AB$20:AB445)+AB$15&lt;0.000001,0,IF($C446&gt;='H-32A-WP06 - Debt Service'!Y$24,'H-32A-WP06 - Debt Service'!Y$27/12,0)),"-")</f>
        <v>0</v>
      </c>
      <c r="AC446" s="269">
        <f>IFERROR(IF(-SUM(AC$20:AC445)+AC$15&lt;0.000001,0,IF($C446&gt;='H-32A-WP06 - Debt Service'!Z$24,'H-32A-WP06 - Debt Service'!Z$27/12,0)),"-")</f>
        <v>0</v>
      </c>
      <c r="AD446" s="269">
        <f>IFERROR(IF(-SUM(AD$20:AD445)+AD$15&lt;0.000001,0,IF($C446&gt;='H-32A-WP06 - Debt Service'!AA$24,'H-32A-WP06 - Debt Service'!AA$27/12,0)),"-")</f>
        <v>0</v>
      </c>
      <c r="AE446" s="269">
        <f>IFERROR(IF(-SUM(AE$20:AE445)+AE$15&lt;0.000001,0,IF($C446&gt;='H-32A-WP06 - Debt Service'!AB$24,'H-32A-WP06 - Debt Service'!AB$27/12,0)),"-")</f>
        <v>0</v>
      </c>
      <c r="AF446" s="269">
        <f>IFERROR(IF(-SUM(AF$20:AF445)+AF$15&lt;0.000001,0,IF($C446&gt;='H-32A-WP06 - Debt Service'!AC$24,'H-32A-WP06 - Debt Service'!AC$27/12,0)),"-")</f>
        <v>0</v>
      </c>
      <c r="AG446" s="269">
        <f>IFERROR(IF(-SUM(AG$20:AG445)+AG$15&lt;0.000001,0,IF($C446&gt;='H-32A-WP06 - Debt Service'!AD$24,'H-32A-WP06 - Debt Service'!AD$27/12,0)),"-")</f>
        <v>0</v>
      </c>
      <c r="AH446" s="269">
        <f>IFERROR(IF(-SUM(AH$20:AH445)+AH$15&lt;0.000001,0,IF($C446&gt;='H-32A-WP06 - Debt Service'!AE$24,'H-32A-WP06 - Debt Service'!AE$27/12,0)),"-")</f>
        <v>0</v>
      </c>
      <c r="AI446" s="269">
        <f>IFERROR(IF(-SUM(AI$20:AI445)+AI$15&lt;0.000001,0,IF($C446&gt;='H-32A-WP06 - Debt Service'!AF$24,'H-32A-WP06 - Debt Service'!AF$27/12,0)),"-")</f>
        <v>0</v>
      </c>
      <c r="AJ446" s="269">
        <f>IFERROR(IF(-SUM(AJ$20:AJ445)+AJ$15&lt;0.000001,0,IF($C446&gt;='H-32A-WP06 - Debt Service'!AG$24,'H-32A-WP06 - Debt Service'!AG$27/12,0)),"-")</f>
        <v>0</v>
      </c>
    </row>
    <row r="447" spans="2:36" hidden="1">
      <c r="B447" s="260">
        <f t="shared" si="28"/>
        <v>2058</v>
      </c>
      <c r="C447" s="281">
        <f t="shared" si="30"/>
        <v>57923</v>
      </c>
      <c r="D447" s="281"/>
      <c r="E447" s="269">
        <f>IFERROR(IF(-SUM(E$20:E446)+E$15&lt;0.000001,0,IF($C447&gt;='H-32A-WP06 - Debt Service'!C$24,'H-32A-WP06 - Debt Service'!C$27/12,0)),"-")</f>
        <v>0</v>
      </c>
      <c r="F447" s="269">
        <f>IFERROR(IF(-SUM(F$20:F446)+F$15&lt;0.000001,0,IF($C447&gt;='H-32A-WP06 - Debt Service'!D$24,'H-32A-WP06 - Debt Service'!D$27/12,0)),"-")</f>
        <v>0</v>
      </c>
      <c r="G447" s="269">
        <f>IFERROR(IF(-SUM(G$20:G446)+G$15&lt;0.000001,0,IF($C447&gt;='H-32A-WP06 - Debt Service'!E$24,'H-32A-WP06 - Debt Service'!E$27/12,0)),"-")</f>
        <v>0</v>
      </c>
      <c r="H447" s="269">
        <f>IFERROR(IF(-SUM(H$20:H446)+H$15&lt;0.000001,0,IF($C447&gt;='H-32A-WP06 - Debt Service'!F$24,'H-32A-WP06 - Debt Service'!F$27/12,0)),"-")</f>
        <v>0</v>
      </c>
      <c r="I447" s="269">
        <f>IFERROR(IF(-SUM(I$20:I446)+I$15&lt;0.000001,0,IF($C447&gt;='H-32A-WP06 - Debt Service'!G$24,'H-32A-WP06 - Debt Service'!#REF!/12,0)),"-")</f>
        <v>0</v>
      </c>
      <c r="J447" s="269">
        <f>IFERROR(IF(-SUM(J$20:J446)+J$15&lt;0.000001,0,IF($C447&gt;='H-32A-WP06 - Debt Service'!H$24,'H-32A-WP06 - Debt Service'!H$27/12,0)),"-")</f>
        <v>0</v>
      </c>
      <c r="K447" s="269">
        <f>IFERROR(IF(-SUM(K$20:K446)+K$15&lt;0.000001,0,IF($C447&gt;='H-32A-WP06 - Debt Service'!I$24,'H-32A-WP06 - Debt Service'!I$27/12,0)),"-")</f>
        <v>0</v>
      </c>
      <c r="L447" s="269">
        <f>IFERROR(IF(-SUM(L$20:L446)+L$15&lt;0.000001,0,IF($C447&gt;='H-32A-WP06 - Debt Service'!J$24,'H-32A-WP06 - Debt Service'!J$27/12,0)),"-")</f>
        <v>0</v>
      </c>
      <c r="M447" s="269">
        <f>IFERROR(IF(-SUM(M$20:M446)+M$15&lt;0.000001,0,IF($C447&gt;='H-32A-WP06 - Debt Service'!L$24,'H-32A-WP06 - Debt Service'!L$27/12,0)),"-")</f>
        <v>0</v>
      </c>
      <c r="N447" s="269">
        <v>0</v>
      </c>
      <c r="O447" s="269">
        <v>0</v>
      </c>
      <c r="P447" s="269">
        <v>0</v>
      </c>
      <c r="Q447" s="269">
        <f>IFERROR(IF(-SUM(Q$20:Q446)+Q$15&lt;0.000001,0,IF($C447&gt;='H-32A-WP06 - Debt Service'!#REF!,'H-32A-WP06 - Debt Service'!#REF!/12,0)),"-")</f>
        <v>0</v>
      </c>
      <c r="R447" s="269"/>
      <c r="S447" s="269"/>
      <c r="T447" s="269"/>
      <c r="U447" s="269"/>
      <c r="V447" s="269"/>
      <c r="X447" s="260">
        <f t="shared" si="29"/>
        <v>2058</v>
      </c>
      <c r="Y447" s="281">
        <f t="shared" si="31"/>
        <v>57923</v>
      </c>
      <c r="Z447" s="281"/>
      <c r="AA447" s="269">
        <f>IFERROR(IF(-SUM(AA$20:AA446)+AA$15&lt;0.000001,0,IF($C447&gt;='H-32A-WP06 - Debt Service'!X$24,'H-32A-WP06 - Debt Service'!X$27/12,0)),"-")</f>
        <v>0</v>
      </c>
      <c r="AB447" s="269">
        <f>IFERROR(IF(-SUM(AB$20:AB446)+AB$15&lt;0.000001,0,IF($C447&gt;='H-32A-WP06 - Debt Service'!Y$24,'H-32A-WP06 - Debt Service'!Y$27/12,0)),"-")</f>
        <v>0</v>
      </c>
      <c r="AC447" s="269">
        <f>IFERROR(IF(-SUM(AC$20:AC446)+AC$15&lt;0.000001,0,IF($C447&gt;='H-32A-WP06 - Debt Service'!Z$24,'H-32A-WP06 - Debt Service'!Z$27/12,0)),"-")</f>
        <v>0</v>
      </c>
      <c r="AD447" s="269">
        <f>IFERROR(IF(-SUM(AD$20:AD446)+AD$15&lt;0.000001,0,IF($C447&gt;='H-32A-WP06 - Debt Service'!AA$24,'H-32A-WP06 - Debt Service'!AA$27/12,0)),"-")</f>
        <v>0</v>
      </c>
      <c r="AE447" s="269">
        <f>IFERROR(IF(-SUM(AE$20:AE446)+AE$15&lt;0.000001,0,IF($C447&gt;='H-32A-WP06 - Debt Service'!AB$24,'H-32A-WP06 - Debt Service'!AB$27/12,0)),"-")</f>
        <v>0</v>
      </c>
      <c r="AF447" s="269">
        <f>IFERROR(IF(-SUM(AF$20:AF446)+AF$15&lt;0.000001,0,IF($C447&gt;='H-32A-WP06 - Debt Service'!AC$24,'H-32A-WP06 - Debt Service'!AC$27/12,0)),"-")</f>
        <v>0</v>
      </c>
      <c r="AG447" s="269">
        <f>IFERROR(IF(-SUM(AG$20:AG446)+AG$15&lt;0.000001,0,IF($C447&gt;='H-32A-WP06 - Debt Service'!AD$24,'H-32A-WP06 - Debt Service'!AD$27/12,0)),"-")</f>
        <v>0</v>
      </c>
      <c r="AH447" s="269">
        <f>IFERROR(IF(-SUM(AH$20:AH446)+AH$15&lt;0.000001,0,IF($C447&gt;='H-32A-WP06 - Debt Service'!AE$24,'H-32A-WP06 - Debt Service'!AE$27/12,0)),"-")</f>
        <v>0</v>
      </c>
      <c r="AI447" s="269">
        <f>IFERROR(IF(-SUM(AI$20:AI446)+AI$15&lt;0.000001,0,IF($C447&gt;='H-32A-WP06 - Debt Service'!AF$24,'H-32A-WP06 - Debt Service'!AF$27/12,0)),"-")</f>
        <v>0</v>
      </c>
      <c r="AJ447" s="269">
        <f>IFERROR(IF(-SUM(AJ$20:AJ446)+AJ$15&lt;0.000001,0,IF($C447&gt;='H-32A-WP06 - Debt Service'!AG$24,'H-32A-WP06 - Debt Service'!AG$27/12,0)),"-")</f>
        <v>0</v>
      </c>
    </row>
    <row r="448" spans="2:36" hidden="1">
      <c r="B448" s="260">
        <f t="shared" si="28"/>
        <v>2058</v>
      </c>
      <c r="C448" s="281">
        <f t="shared" si="30"/>
        <v>57954</v>
      </c>
      <c r="D448" s="281"/>
      <c r="E448" s="269">
        <f>IFERROR(IF(-SUM(E$20:E447)+E$15&lt;0.000001,0,IF($C448&gt;='H-32A-WP06 - Debt Service'!C$24,'H-32A-WP06 - Debt Service'!C$27/12,0)),"-")</f>
        <v>0</v>
      </c>
      <c r="F448" s="269">
        <f>IFERROR(IF(-SUM(F$20:F447)+F$15&lt;0.000001,0,IF($C448&gt;='H-32A-WP06 - Debt Service'!D$24,'H-32A-WP06 - Debt Service'!D$27/12,0)),"-")</f>
        <v>0</v>
      </c>
      <c r="G448" s="269">
        <f>IFERROR(IF(-SUM(G$20:G447)+G$15&lt;0.000001,0,IF($C448&gt;='H-32A-WP06 - Debt Service'!E$24,'H-32A-WP06 - Debt Service'!E$27/12,0)),"-")</f>
        <v>0</v>
      </c>
      <c r="H448" s="269">
        <f>IFERROR(IF(-SUM(H$20:H447)+H$15&lt;0.000001,0,IF($C448&gt;='H-32A-WP06 - Debt Service'!F$24,'H-32A-WP06 - Debt Service'!F$27/12,0)),"-")</f>
        <v>0</v>
      </c>
      <c r="I448" s="269">
        <f>IFERROR(IF(-SUM(I$20:I447)+I$15&lt;0.000001,0,IF($C448&gt;='H-32A-WP06 - Debt Service'!G$24,'H-32A-WP06 - Debt Service'!#REF!/12,0)),"-")</f>
        <v>0</v>
      </c>
      <c r="J448" s="269">
        <f>IFERROR(IF(-SUM(J$20:J447)+J$15&lt;0.000001,0,IF($C448&gt;='H-32A-WP06 - Debt Service'!H$24,'H-32A-WP06 - Debt Service'!H$27/12,0)),"-")</f>
        <v>0</v>
      </c>
      <c r="K448" s="269">
        <f>IFERROR(IF(-SUM(K$20:K447)+K$15&lt;0.000001,0,IF($C448&gt;='H-32A-WP06 - Debt Service'!I$24,'H-32A-WP06 - Debt Service'!I$27/12,0)),"-")</f>
        <v>0</v>
      </c>
      <c r="L448" s="269">
        <f>IFERROR(IF(-SUM(L$20:L447)+L$15&lt;0.000001,0,IF($C448&gt;='H-32A-WP06 - Debt Service'!J$24,'H-32A-WP06 - Debt Service'!J$27/12,0)),"-")</f>
        <v>0</v>
      </c>
      <c r="M448" s="269">
        <f>IFERROR(IF(-SUM(M$20:M447)+M$15&lt;0.000001,0,IF($C448&gt;='H-32A-WP06 - Debt Service'!L$24,'H-32A-WP06 - Debt Service'!L$27/12,0)),"-")</f>
        <v>0</v>
      </c>
      <c r="N448" s="269">
        <v>0</v>
      </c>
      <c r="O448" s="269">
        <v>0</v>
      </c>
      <c r="P448" s="269">
        <v>0</v>
      </c>
      <c r="Q448" s="269">
        <f>IFERROR(IF(-SUM(Q$20:Q447)+Q$15&lt;0.000001,0,IF($C448&gt;='H-32A-WP06 - Debt Service'!#REF!,'H-32A-WP06 - Debt Service'!#REF!/12,0)),"-")</f>
        <v>0</v>
      </c>
      <c r="R448" s="269"/>
      <c r="S448" s="269"/>
      <c r="T448" s="269"/>
      <c r="U448" s="269"/>
      <c r="V448" s="269"/>
      <c r="X448" s="260">
        <f t="shared" si="29"/>
        <v>2058</v>
      </c>
      <c r="Y448" s="281">
        <f t="shared" si="31"/>
        <v>57954</v>
      </c>
      <c r="Z448" s="281"/>
      <c r="AA448" s="269">
        <f>IFERROR(IF(-SUM(AA$20:AA447)+AA$15&lt;0.000001,0,IF($C448&gt;='H-32A-WP06 - Debt Service'!X$24,'H-32A-WP06 - Debt Service'!X$27/12,0)),"-")</f>
        <v>0</v>
      </c>
      <c r="AB448" s="269">
        <f>IFERROR(IF(-SUM(AB$20:AB447)+AB$15&lt;0.000001,0,IF($C448&gt;='H-32A-WP06 - Debt Service'!Y$24,'H-32A-WP06 - Debt Service'!Y$27/12,0)),"-")</f>
        <v>0</v>
      </c>
      <c r="AC448" s="269">
        <f>IFERROR(IF(-SUM(AC$20:AC447)+AC$15&lt;0.000001,0,IF($C448&gt;='H-32A-WP06 - Debt Service'!Z$24,'H-32A-WP06 - Debt Service'!Z$27/12,0)),"-")</f>
        <v>0</v>
      </c>
      <c r="AD448" s="269">
        <f>IFERROR(IF(-SUM(AD$20:AD447)+AD$15&lt;0.000001,0,IF($C448&gt;='H-32A-WP06 - Debt Service'!AA$24,'H-32A-WP06 - Debt Service'!AA$27/12,0)),"-")</f>
        <v>0</v>
      </c>
      <c r="AE448" s="269">
        <f>IFERROR(IF(-SUM(AE$20:AE447)+AE$15&lt;0.000001,0,IF($C448&gt;='H-32A-WP06 - Debt Service'!AB$24,'H-32A-WP06 - Debt Service'!AB$27/12,0)),"-")</f>
        <v>0</v>
      </c>
      <c r="AF448" s="269">
        <f>IFERROR(IF(-SUM(AF$20:AF447)+AF$15&lt;0.000001,0,IF($C448&gt;='H-32A-WP06 - Debt Service'!AC$24,'H-32A-WP06 - Debt Service'!AC$27/12,0)),"-")</f>
        <v>0</v>
      </c>
      <c r="AG448" s="269">
        <f>IFERROR(IF(-SUM(AG$20:AG447)+AG$15&lt;0.000001,0,IF($C448&gt;='H-32A-WP06 - Debt Service'!AD$24,'H-32A-WP06 - Debt Service'!AD$27/12,0)),"-")</f>
        <v>0</v>
      </c>
      <c r="AH448" s="269">
        <f>IFERROR(IF(-SUM(AH$20:AH447)+AH$15&lt;0.000001,0,IF($C448&gt;='H-32A-WP06 - Debt Service'!AE$24,'H-32A-WP06 - Debt Service'!AE$27/12,0)),"-")</f>
        <v>0</v>
      </c>
      <c r="AI448" s="269">
        <f>IFERROR(IF(-SUM(AI$20:AI447)+AI$15&lt;0.000001,0,IF($C448&gt;='H-32A-WP06 - Debt Service'!AF$24,'H-32A-WP06 - Debt Service'!AF$27/12,0)),"-")</f>
        <v>0</v>
      </c>
      <c r="AJ448" s="269">
        <f>IFERROR(IF(-SUM(AJ$20:AJ447)+AJ$15&lt;0.000001,0,IF($C448&gt;='H-32A-WP06 - Debt Service'!AG$24,'H-32A-WP06 - Debt Service'!AG$27/12,0)),"-")</f>
        <v>0</v>
      </c>
    </row>
    <row r="449" spans="2:36" hidden="1">
      <c r="B449" s="260">
        <f t="shared" si="28"/>
        <v>2058</v>
      </c>
      <c r="C449" s="281">
        <f t="shared" si="30"/>
        <v>57984</v>
      </c>
      <c r="D449" s="281"/>
      <c r="E449" s="269">
        <f>IFERROR(IF(-SUM(E$20:E448)+E$15&lt;0.000001,0,IF($C449&gt;='H-32A-WP06 - Debt Service'!C$24,'H-32A-WP06 - Debt Service'!C$27/12,0)),"-")</f>
        <v>0</v>
      </c>
      <c r="F449" s="269">
        <f>IFERROR(IF(-SUM(F$20:F448)+F$15&lt;0.000001,0,IF($C449&gt;='H-32A-WP06 - Debt Service'!D$24,'H-32A-WP06 - Debt Service'!D$27/12,0)),"-")</f>
        <v>0</v>
      </c>
      <c r="G449" s="269">
        <f>IFERROR(IF(-SUM(G$20:G448)+G$15&lt;0.000001,0,IF($C449&gt;='H-32A-WP06 - Debt Service'!E$24,'H-32A-WP06 - Debt Service'!E$27/12,0)),"-")</f>
        <v>0</v>
      </c>
      <c r="H449" s="269">
        <f>IFERROR(IF(-SUM(H$20:H448)+H$15&lt;0.000001,0,IF($C449&gt;='H-32A-WP06 - Debt Service'!F$24,'H-32A-WP06 - Debt Service'!F$27/12,0)),"-")</f>
        <v>0</v>
      </c>
      <c r="I449" s="269">
        <f>IFERROR(IF(-SUM(I$20:I448)+I$15&lt;0.000001,0,IF($C449&gt;='H-32A-WP06 - Debt Service'!G$24,'H-32A-WP06 - Debt Service'!#REF!/12,0)),"-")</f>
        <v>0</v>
      </c>
      <c r="J449" s="269">
        <f>IFERROR(IF(-SUM(J$20:J448)+J$15&lt;0.000001,0,IF($C449&gt;='H-32A-WP06 - Debt Service'!H$24,'H-32A-WP06 - Debt Service'!H$27/12,0)),"-")</f>
        <v>0</v>
      </c>
      <c r="K449" s="269">
        <f>IFERROR(IF(-SUM(K$20:K448)+K$15&lt;0.000001,0,IF($C449&gt;='H-32A-WP06 - Debt Service'!I$24,'H-32A-WP06 - Debt Service'!I$27/12,0)),"-")</f>
        <v>0</v>
      </c>
      <c r="L449" s="269">
        <f>IFERROR(IF(-SUM(L$20:L448)+L$15&lt;0.000001,0,IF($C449&gt;='H-32A-WP06 - Debt Service'!J$24,'H-32A-WP06 - Debt Service'!J$27/12,0)),"-")</f>
        <v>0</v>
      </c>
      <c r="M449" s="269">
        <f>IFERROR(IF(-SUM(M$20:M448)+M$15&lt;0.000001,0,IF($C449&gt;='H-32A-WP06 - Debt Service'!L$24,'H-32A-WP06 - Debt Service'!L$27/12,0)),"-")</f>
        <v>0</v>
      </c>
      <c r="N449" s="269">
        <v>0</v>
      </c>
      <c r="O449" s="269">
        <v>0</v>
      </c>
      <c r="P449" s="269">
        <v>0</v>
      </c>
      <c r="Q449" s="269">
        <f>IFERROR(IF(-SUM(Q$20:Q448)+Q$15&lt;0.000001,0,IF($C449&gt;='H-32A-WP06 - Debt Service'!#REF!,'H-32A-WP06 - Debt Service'!#REF!/12,0)),"-")</f>
        <v>0</v>
      </c>
      <c r="R449" s="269"/>
      <c r="S449" s="269"/>
      <c r="T449" s="269"/>
      <c r="U449" s="269"/>
      <c r="V449" s="269"/>
      <c r="X449" s="260">
        <f t="shared" si="29"/>
        <v>2058</v>
      </c>
      <c r="Y449" s="281">
        <f t="shared" si="31"/>
        <v>57984</v>
      </c>
      <c r="Z449" s="281"/>
      <c r="AA449" s="269">
        <f>IFERROR(IF(-SUM(AA$20:AA448)+AA$15&lt;0.000001,0,IF($C449&gt;='H-32A-WP06 - Debt Service'!X$24,'H-32A-WP06 - Debt Service'!X$27/12,0)),"-")</f>
        <v>0</v>
      </c>
      <c r="AB449" s="269">
        <f>IFERROR(IF(-SUM(AB$20:AB448)+AB$15&lt;0.000001,0,IF($C449&gt;='H-32A-WP06 - Debt Service'!Y$24,'H-32A-WP06 - Debt Service'!Y$27/12,0)),"-")</f>
        <v>0</v>
      </c>
      <c r="AC449" s="269">
        <f>IFERROR(IF(-SUM(AC$20:AC448)+AC$15&lt;0.000001,0,IF($C449&gt;='H-32A-WP06 - Debt Service'!Z$24,'H-32A-WP06 - Debt Service'!Z$27/12,0)),"-")</f>
        <v>0</v>
      </c>
      <c r="AD449" s="269">
        <f>IFERROR(IF(-SUM(AD$20:AD448)+AD$15&lt;0.000001,0,IF($C449&gt;='H-32A-WP06 - Debt Service'!AA$24,'H-32A-WP06 - Debt Service'!AA$27/12,0)),"-")</f>
        <v>0</v>
      </c>
      <c r="AE449" s="269">
        <f>IFERROR(IF(-SUM(AE$20:AE448)+AE$15&lt;0.000001,0,IF($C449&gt;='H-32A-WP06 - Debt Service'!AB$24,'H-32A-WP06 - Debt Service'!AB$27/12,0)),"-")</f>
        <v>0</v>
      </c>
      <c r="AF449" s="269">
        <f>IFERROR(IF(-SUM(AF$20:AF448)+AF$15&lt;0.000001,0,IF($C449&gt;='H-32A-WP06 - Debt Service'!AC$24,'H-32A-WP06 - Debt Service'!AC$27/12,0)),"-")</f>
        <v>0</v>
      </c>
      <c r="AG449" s="269">
        <f>IFERROR(IF(-SUM(AG$20:AG448)+AG$15&lt;0.000001,0,IF($C449&gt;='H-32A-WP06 - Debt Service'!AD$24,'H-32A-WP06 - Debt Service'!AD$27/12,0)),"-")</f>
        <v>0</v>
      </c>
      <c r="AH449" s="269">
        <f>IFERROR(IF(-SUM(AH$20:AH448)+AH$15&lt;0.000001,0,IF($C449&gt;='H-32A-WP06 - Debt Service'!AE$24,'H-32A-WP06 - Debt Service'!AE$27/12,0)),"-")</f>
        <v>0</v>
      </c>
      <c r="AI449" s="269">
        <f>IFERROR(IF(-SUM(AI$20:AI448)+AI$15&lt;0.000001,0,IF($C449&gt;='H-32A-WP06 - Debt Service'!AF$24,'H-32A-WP06 - Debt Service'!AF$27/12,0)),"-")</f>
        <v>0</v>
      </c>
      <c r="AJ449" s="269">
        <f>IFERROR(IF(-SUM(AJ$20:AJ448)+AJ$15&lt;0.000001,0,IF($C449&gt;='H-32A-WP06 - Debt Service'!AG$24,'H-32A-WP06 - Debt Service'!AG$27/12,0)),"-")</f>
        <v>0</v>
      </c>
    </row>
    <row r="450" spans="2:36" hidden="1">
      <c r="B450" s="260">
        <f t="shared" si="28"/>
        <v>2058</v>
      </c>
      <c r="C450" s="281">
        <f t="shared" si="30"/>
        <v>58015</v>
      </c>
      <c r="D450" s="281"/>
      <c r="E450" s="269">
        <f>IFERROR(IF(-SUM(E$20:E449)+E$15&lt;0.000001,0,IF($C450&gt;='H-32A-WP06 - Debt Service'!C$24,'H-32A-WP06 - Debt Service'!C$27/12,0)),"-")</f>
        <v>0</v>
      </c>
      <c r="F450" s="269">
        <f>IFERROR(IF(-SUM(F$20:F449)+F$15&lt;0.000001,0,IF($C450&gt;='H-32A-WP06 - Debt Service'!D$24,'H-32A-WP06 - Debt Service'!D$27/12,0)),"-")</f>
        <v>0</v>
      </c>
      <c r="G450" s="269">
        <f>IFERROR(IF(-SUM(G$20:G449)+G$15&lt;0.000001,0,IF($C450&gt;='H-32A-WP06 - Debt Service'!E$24,'H-32A-WP06 - Debt Service'!E$27/12,0)),"-")</f>
        <v>0</v>
      </c>
      <c r="H450" s="269">
        <f>IFERROR(IF(-SUM(H$20:H449)+H$15&lt;0.000001,0,IF($C450&gt;='H-32A-WP06 - Debt Service'!F$24,'H-32A-WP06 - Debt Service'!F$27/12,0)),"-")</f>
        <v>0</v>
      </c>
      <c r="I450" s="269">
        <f>IFERROR(IF(-SUM(I$20:I449)+I$15&lt;0.000001,0,IF($C450&gt;='H-32A-WP06 - Debt Service'!G$24,'H-32A-WP06 - Debt Service'!#REF!/12,0)),"-")</f>
        <v>0</v>
      </c>
      <c r="J450" s="269">
        <f>IFERROR(IF(-SUM(J$20:J449)+J$15&lt;0.000001,0,IF($C450&gt;='H-32A-WP06 - Debt Service'!H$24,'H-32A-WP06 - Debt Service'!H$27/12,0)),"-")</f>
        <v>0</v>
      </c>
      <c r="K450" s="269">
        <f>IFERROR(IF(-SUM(K$20:K449)+K$15&lt;0.000001,0,IF($C450&gt;='H-32A-WP06 - Debt Service'!I$24,'H-32A-WP06 - Debt Service'!I$27/12,0)),"-")</f>
        <v>0</v>
      </c>
      <c r="L450" s="269">
        <f>IFERROR(IF(-SUM(L$20:L449)+L$15&lt;0.000001,0,IF($C450&gt;='H-32A-WP06 - Debt Service'!J$24,'H-32A-WP06 - Debt Service'!J$27/12,0)),"-")</f>
        <v>0</v>
      </c>
      <c r="M450" s="269">
        <f>IFERROR(IF(-SUM(M$20:M449)+M$15&lt;0.000001,0,IF($C450&gt;='H-32A-WP06 - Debt Service'!L$24,'H-32A-WP06 - Debt Service'!L$27/12,0)),"-")</f>
        <v>0</v>
      </c>
      <c r="N450" s="269">
        <v>0</v>
      </c>
      <c r="O450" s="269">
        <v>0</v>
      </c>
      <c r="P450" s="269">
        <v>0</v>
      </c>
      <c r="Q450" s="269">
        <f>IFERROR(IF(-SUM(Q$20:Q449)+Q$15&lt;0.000001,0,IF($C450&gt;='H-32A-WP06 - Debt Service'!#REF!,'H-32A-WP06 - Debt Service'!#REF!/12,0)),"-")</f>
        <v>0</v>
      </c>
      <c r="R450" s="269"/>
      <c r="S450" s="269"/>
      <c r="T450" s="269"/>
      <c r="U450" s="269"/>
      <c r="V450" s="269"/>
      <c r="X450" s="260">
        <f t="shared" si="29"/>
        <v>2058</v>
      </c>
      <c r="Y450" s="281">
        <f t="shared" si="31"/>
        <v>58015</v>
      </c>
      <c r="Z450" s="281"/>
      <c r="AA450" s="269">
        <f>IFERROR(IF(-SUM(AA$20:AA449)+AA$15&lt;0.000001,0,IF($C450&gt;='H-32A-WP06 - Debt Service'!X$24,'H-32A-WP06 - Debt Service'!X$27/12,0)),"-")</f>
        <v>0</v>
      </c>
      <c r="AB450" s="269">
        <f>IFERROR(IF(-SUM(AB$20:AB449)+AB$15&lt;0.000001,0,IF($C450&gt;='H-32A-WP06 - Debt Service'!Y$24,'H-32A-WP06 - Debt Service'!Y$27/12,0)),"-")</f>
        <v>0</v>
      </c>
      <c r="AC450" s="269">
        <f>IFERROR(IF(-SUM(AC$20:AC449)+AC$15&lt;0.000001,0,IF($C450&gt;='H-32A-WP06 - Debt Service'!Z$24,'H-32A-WP06 - Debt Service'!Z$27/12,0)),"-")</f>
        <v>0</v>
      </c>
      <c r="AD450" s="269">
        <f>IFERROR(IF(-SUM(AD$20:AD449)+AD$15&lt;0.000001,0,IF($C450&gt;='H-32A-WP06 - Debt Service'!AA$24,'H-32A-WP06 - Debt Service'!AA$27/12,0)),"-")</f>
        <v>0</v>
      </c>
      <c r="AE450" s="269">
        <f>IFERROR(IF(-SUM(AE$20:AE449)+AE$15&lt;0.000001,0,IF($C450&gt;='H-32A-WP06 - Debt Service'!AB$24,'H-32A-WP06 - Debt Service'!AB$27/12,0)),"-")</f>
        <v>0</v>
      </c>
      <c r="AF450" s="269">
        <f>IFERROR(IF(-SUM(AF$20:AF449)+AF$15&lt;0.000001,0,IF($C450&gt;='H-32A-WP06 - Debt Service'!AC$24,'H-32A-WP06 - Debt Service'!AC$27/12,0)),"-")</f>
        <v>0</v>
      </c>
      <c r="AG450" s="269">
        <f>IFERROR(IF(-SUM(AG$20:AG449)+AG$15&lt;0.000001,0,IF($C450&gt;='H-32A-WP06 - Debt Service'!AD$24,'H-32A-WP06 - Debt Service'!AD$27/12,0)),"-")</f>
        <v>0</v>
      </c>
      <c r="AH450" s="269">
        <f>IFERROR(IF(-SUM(AH$20:AH449)+AH$15&lt;0.000001,0,IF($C450&gt;='H-32A-WP06 - Debt Service'!AE$24,'H-32A-WP06 - Debt Service'!AE$27/12,0)),"-")</f>
        <v>0</v>
      </c>
      <c r="AI450" s="269">
        <f>IFERROR(IF(-SUM(AI$20:AI449)+AI$15&lt;0.000001,0,IF($C450&gt;='H-32A-WP06 - Debt Service'!AF$24,'H-32A-WP06 - Debt Service'!AF$27/12,0)),"-")</f>
        <v>0</v>
      </c>
      <c r="AJ450" s="269">
        <f>IFERROR(IF(-SUM(AJ$20:AJ449)+AJ$15&lt;0.000001,0,IF($C450&gt;='H-32A-WP06 - Debt Service'!AG$24,'H-32A-WP06 - Debt Service'!AG$27/12,0)),"-")</f>
        <v>0</v>
      </c>
    </row>
    <row r="451" spans="2:36" hidden="1">
      <c r="B451" s="260">
        <f t="shared" si="28"/>
        <v>2058</v>
      </c>
      <c r="C451" s="281">
        <f t="shared" si="30"/>
        <v>58045</v>
      </c>
      <c r="D451" s="281"/>
      <c r="E451" s="269">
        <f>IFERROR(IF(-SUM(E$20:E450)+E$15&lt;0.000001,0,IF($C451&gt;='H-32A-WP06 - Debt Service'!C$24,'H-32A-WP06 - Debt Service'!C$27/12,0)),"-")</f>
        <v>0</v>
      </c>
      <c r="F451" s="269">
        <f>IFERROR(IF(-SUM(F$20:F450)+F$15&lt;0.000001,0,IF($C451&gt;='H-32A-WP06 - Debt Service'!D$24,'H-32A-WP06 - Debt Service'!D$27/12,0)),"-")</f>
        <v>0</v>
      </c>
      <c r="G451" s="269">
        <f>IFERROR(IF(-SUM(G$20:G450)+G$15&lt;0.000001,0,IF($C451&gt;='H-32A-WP06 - Debt Service'!E$24,'H-32A-WP06 - Debt Service'!E$27/12,0)),"-")</f>
        <v>0</v>
      </c>
      <c r="H451" s="269">
        <f>IFERROR(IF(-SUM(H$20:H450)+H$15&lt;0.000001,0,IF($C451&gt;='H-32A-WP06 - Debt Service'!F$24,'H-32A-WP06 - Debt Service'!F$27/12,0)),"-")</f>
        <v>0</v>
      </c>
      <c r="I451" s="269">
        <f>IFERROR(IF(-SUM(I$20:I450)+I$15&lt;0.000001,0,IF($C451&gt;='H-32A-WP06 - Debt Service'!G$24,'H-32A-WP06 - Debt Service'!#REF!/12,0)),"-")</f>
        <v>0</v>
      </c>
      <c r="J451" s="269">
        <f>IFERROR(IF(-SUM(J$20:J450)+J$15&lt;0.000001,0,IF($C451&gt;='H-32A-WP06 - Debt Service'!H$24,'H-32A-WP06 - Debt Service'!H$27/12,0)),"-")</f>
        <v>0</v>
      </c>
      <c r="K451" s="269">
        <f>IFERROR(IF(-SUM(K$20:K450)+K$15&lt;0.000001,0,IF($C451&gt;='H-32A-WP06 - Debt Service'!I$24,'H-32A-WP06 - Debt Service'!I$27/12,0)),"-")</f>
        <v>0</v>
      </c>
      <c r="L451" s="269">
        <f>IFERROR(IF(-SUM(L$20:L450)+L$15&lt;0.000001,0,IF($C451&gt;='H-32A-WP06 - Debt Service'!J$24,'H-32A-WP06 - Debt Service'!J$27/12,0)),"-")</f>
        <v>0</v>
      </c>
      <c r="M451" s="269">
        <f>IFERROR(IF(-SUM(M$20:M450)+M$15&lt;0.000001,0,IF($C451&gt;='H-32A-WP06 - Debt Service'!L$24,'H-32A-WP06 - Debt Service'!L$27/12,0)),"-")</f>
        <v>0</v>
      </c>
      <c r="N451" s="269">
        <v>0</v>
      </c>
      <c r="O451" s="269">
        <v>0</v>
      </c>
      <c r="P451" s="269">
        <v>0</v>
      </c>
      <c r="Q451" s="269">
        <f>IFERROR(IF(-SUM(Q$20:Q450)+Q$15&lt;0.000001,0,IF($C451&gt;='H-32A-WP06 - Debt Service'!#REF!,'H-32A-WP06 - Debt Service'!#REF!/12,0)),"-")</f>
        <v>0</v>
      </c>
      <c r="R451" s="269"/>
      <c r="S451" s="269"/>
      <c r="T451" s="269"/>
      <c r="U451" s="269"/>
      <c r="V451" s="269"/>
      <c r="X451" s="260">
        <f t="shared" si="29"/>
        <v>2058</v>
      </c>
      <c r="Y451" s="281">
        <f t="shared" si="31"/>
        <v>58045</v>
      </c>
      <c r="Z451" s="281"/>
      <c r="AA451" s="269">
        <f>IFERROR(IF(-SUM(AA$20:AA450)+AA$15&lt;0.000001,0,IF($C451&gt;='H-32A-WP06 - Debt Service'!X$24,'H-32A-WP06 - Debt Service'!X$27/12,0)),"-")</f>
        <v>0</v>
      </c>
      <c r="AB451" s="269">
        <f>IFERROR(IF(-SUM(AB$20:AB450)+AB$15&lt;0.000001,0,IF($C451&gt;='H-32A-WP06 - Debt Service'!Y$24,'H-32A-WP06 - Debt Service'!Y$27/12,0)),"-")</f>
        <v>0</v>
      </c>
      <c r="AC451" s="269">
        <f>IFERROR(IF(-SUM(AC$20:AC450)+AC$15&lt;0.000001,0,IF($C451&gt;='H-32A-WP06 - Debt Service'!Z$24,'H-32A-WP06 - Debt Service'!Z$27/12,0)),"-")</f>
        <v>0</v>
      </c>
      <c r="AD451" s="269">
        <f>IFERROR(IF(-SUM(AD$20:AD450)+AD$15&lt;0.000001,0,IF($C451&gt;='H-32A-WP06 - Debt Service'!AA$24,'H-32A-WP06 - Debt Service'!AA$27/12,0)),"-")</f>
        <v>0</v>
      </c>
      <c r="AE451" s="269">
        <f>IFERROR(IF(-SUM(AE$20:AE450)+AE$15&lt;0.000001,0,IF($C451&gt;='H-32A-WP06 - Debt Service'!AB$24,'H-32A-WP06 - Debt Service'!AB$27/12,0)),"-")</f>
        <v>0</v>
      </c>
      <c r="AF451" s="269">
        <f>IFERROR(IF(-SUM(AF$20:AF450)+AF$15&lt;0.000001,0,IF($C451&gt;='H-32A-WP06 - Debt Service'!AC$24,'H-32A-WP06 - Debt Service'!AC$27/12,0)),"-")</f>
        <v>0</v>
      </c>
      <c r="AG451" s="269">
        <f>IFERROR(IF(-SUM(AG$20:AG450)+AG$15&lt;0.000001,0,IF($C451&gt;='H-32A-WP06 - Debt Service'!AD$24,'H-32A-WP06 - Debt Service'!AD$27/12,0)),"-")</f>
        <v>0</v>
      </c>
      <c r="AH451" s="269">
        <f>IFERROR(IF(-SUM(AH$20:AH450)+AH$15&lt;0.000001,0,IF($C451&gt;='H-32A-WP06 - Debt Service'!AE$24,'H-32A-WP06 - Debt Service'!AE$27/12,0)),"-")</f>
        <v>0</v>
      </c>
      <c r="AI451" s="269">
        <f>IFERROR(IF(-SUM(AI$20:AI450)+AI$15&lt;0.000001,0,IF($C451&gt;='H-32A-WP06 - Debt Service'!AF$24,'H-32A-WP06 - Debt Service'!AF$27/12,0)),"-")</f>
        <v>0</v>
      </c>
      <c r="AJ451" s="269">
        <f>IFERROR(IF(-SUM(AJ$20:AJ450)+AJ$15&lt;0.000001,0,IF($C451&gt;='H-32A-WP06 - Debt Service'!AG$24,'H-32A-WP06 - Debt Service'!AG$27/12,0)),"-")</f>
        <v>0</v>
      </c>
    </row>
    <row r="452" spans="2:36" hidden="1">
      <c r="B452" s="260">
        <f t="shared" si="28"/>
        <v>2059</v>
      </c>
      <c r="C452" s="281">
        <f t="shared" si="30"/>
        <v>58076</v>
      </c>
      <c r="D452" s="281"/>
      <c r="E452" s="269">
        <f>IFERROR(IF(-SUM(E$20:E451)+E$15&lt;0.000001,0,IF($C452&gt;='H-32A-WP06 - Debt Service'!C$24,'H-32A-WP06 - Debt Service'!C$27/12,0)),"-")</f>
        <v>0</v>
      </c>
      <c r="F452" s="269">
        <f>IFERROR(IF(-SUM(F$20:F451)+F$15&lt;0.000001,0,IF($C452&gt;='H-32A-WP06 - Debt Service'!D$24,'H-32A-WP06 - Debt Service'!D$27/12,0)),"-")</f>
        <v>0</v>
      </c>
      <c r="G452" s="269">
        <f>IFERROR(IF(-SUM(G$20:G451)+G$15&lt;0.000001,0,IF($C452&gt;='H-32A-WP06 - Debt Service'!E$24,'H-32A-WP06 - Debt Service'!E$27/12,0)),"-")</f>
        <v>0</v>
      </c>
      <c r="H452" s="269">
        <f>IFERROR(IF(-SUM(H$20:H451)+H$15&lt;0.000001,0,IF($C452&gt;='H-32A-WP06 - Debt Service'!F$24,'H-32A-WP06 - Debt Service'!F$27/12,0)),"-")</f>
        <v>0</v>
      </c>
      <c r="I452" s="269">
        <f>IFERROR(IF(-SUM(I$20:I451)+I$15&lt;0.000001,0,IF($C452&gt;='H-32A-WP06 - Debt Service'!G$24,'H-32A-WP06 - Debt Service'!#REF!/12,0)),"-")</f>
        <v>0</v>
      </c>
      <c r="J452" s="269">
        <f>IFERROR(IF(-SUM(J$20:J451)+J$15&lt;0.000001,0,IF($C452&gt;='H-32A-WP06 - Debt Service'!H$24,'H-32A-WP06 - Debt Service'!H$27/12,0)),"-")</f>
        <v>0</v>
      </c>
      <c r="K452" s="269">
        <f>IFERROR(IF(-SUM(K$20:K451)+K$15&lt;0.000001,0,IF($C452&gt;='H-32A-WP06 - Debt Service'!I$24,'H-32A-WP06 - Debt Service'!I$27/12,0)),"-")</f>
        <v>0</v>
      </c>
      <c r="L452" s="269">
        <f>IFERROR(IF(-SUM(L$20:L451)+L$15&lt;0.000001,0,IF($C452&gt;='H-32A-WP06 - Debt Service'!J$24,'H-32A-WP06 - Debt Service'!J$27/12,0)),"-")</f>
        <v>0</v>
      </c>
      <c r="M452" s="269">
        <f>IFERROR(IF(-SUM(M$20:M451)+M$15&lt;0.000001,0,IF($C452&gt;='H-32A-WP06 - Debt Service'!L$24,'H-32A-WP06 - Debt Service'!L$27/12,0)),"-")</f>
        <v>0</v>
      </c>
      <c r="N452" s="269">
        <v>0</v>
      </c>
      <c r="O452" s="269">
        <v>0</v>
      </c>
      <c r="P452" s="269">
        <v>0</v>
      </c>
      <c r="Q452" s="269">
        <f>IFERROR(IF(-SUM(Q$20:Q451)+Q$15&lt;0.000001,0,IF($C452&gt;='H-32A-WP06 - Debt Service'!#REF!,'H-32A-WP06 - Debt Service'!#REF!/12,0)),"-")</f>
        <v>0</v>
      </c>
      <c r="R452" s="269"/>
      <c r="S452" s="269"/>
      <c r="T452" s="269"/>
      <c r="U452" s="269"/>
      <c r="V452" s="269"/>
      <c r="X452" s="260">
        <f t="shared" si="29"/>
        <v>2059</v>
      </c>
      <c r="Y452" s="281">
        <f t="shared" si="31"/>
        <v>58076</v>
      </c>
      <c r="Z452" s="281"/>
      <c r="AA452" s="269">
        <f>IFERROR(IF(-SUM(AA$20:AA451)+AA$15&lt;0.000001,0,IF($C452&gt;='H-32A-WP06 - Debt Service'!X$24,'H-32A-WP06 - Debt Service'!X$27/12,0)),"-")</f>
        <v>0</v>
      </c>
      <c r="AB452" s="269">
        <f>IFERROR(IF(-SUM(AB$20:AB451)+AB$15&lt;0.000001,0,IF($C452&gt;='H-32A-WP06 - Debt Service'!Y$24,'H-32A-WP06 - Debt Service'!Y$27/12,0)),"-")</f>
        <v>0</v>
      </c>
      <c r="AC452" s="269">
        <f>IFERROR(IF(-SUM(AC$20:AC451)+AC$15&lt;0.000001,0,IF($C452&gt;='H-32A-WP06 - Debt Service'!Z$24,'H-32A-WP06 - Debt Service'!Z$27/12,0)),"-")</f>
        <v>0</v>
      </c>
      <c r="AD452" s="269">
        <f>IFERROR(IF(-SUM(AD$20:AD451)+AD$15&lt;0.000001,0,IF($C452&gt;='H-32A-WP06 - Debt Service'!AA$24,'H-32A-WP06 - Debt Service'!AA$27/12,0)),"-")</f>
        <v>0</v>
      </c>
      <c r="AE452" s="269">
        <f>IFERROR(IF(-SUM(AE$20:AE451)+AE$15&lt;0.000001,0,IF($C452&gt;='H-32A-WP06 - Debt Service'!AB$24,'H-32A-WP06 - Debt Service'!AB$27/12,0)),"-")</f>
        <v>0</v>
      </c>
      <c r="AF452" s="269">
        <f>IFERROR(IF(-SUM(AF$20:AF451)+AF$15&lt;0.000001,0,IF($C452&gt;='H-32A-WP06 - Debt Service'!AC$24,'H-32A-WP06 - Debt Service'!AC$27/12,0)),"-")</f>
        <v>0</v>
      </c>
      <c r="AG452" s="269">
        <f>IFERROR(IF(-SUM(AG$20:AG451)+AG$15&lt;0.000001,0,IF($C452&gt;='H-32A-WP06 - Debt Service'!AD$24,'H-32A-WP06 - Debt Service'!AD$27/12,0)),"-")</f>
        <v>0</v>
      </c>
      <c r="AH452" s="269">
        <f>IFERROR(IF(-SUM(AH$20:AH451)+AH$15&lt;0.000001,0,IF($C452&gt;='H-32A-WP06 - Debt Service'!AE$24,'H-32A-WP06 - Debt Service'!AE$27/12,0)),"-")</f>
        <v>0</v>
      </c>
      <c r="AI452" s="269">
        <f>IFERROR(IF(-SUM(AI$20:AI451)+AI$15&lt;0.000001,0,IF($C452&gt;='H-32A-WP06 - Debt Service'!AF$24,'H-32A-WP06 - Debt Service'!AF$27/12,0)),"-")</f>
        <v>0</v>
      </c>
      <c r="AJ452" s="269">
        <f>IFERROR(IF(-SUM(AJ$20:AJ451)+AJ$15&lt;0.000001,0,IF($C452&gt;='H-32A-WP06 - Debt Service'!AG$24,'H-32A-WP06 - Debt Service'!AG$27/12,0)),"-")</f>
        <v>0</v>
      </c>
    </row>
    <row r="453" spans="2:36" hidden="1">
      <c r="B453" s="260">
        <f t="shared" si="28"/>
        <v>2059</v>
      </c>
      <c r="C453" s="281">
        <f t="shared" si="30"/>
        <v>58107</v>
      </c>
      <c r="D453" s="281"/>
      <c r="E453" s="269">
        <f>IFERROR(IF(-SUM(E$20:E452)+E$15&lt;0.000001,0,IF($C453&gt;='H-32A-WP06 - Debt Service'!C$24,'H-32A-WP06 - Debt Service'!C$27/12,0)),"-")</f>
        <v>0</v>
      </c>
      <c r="F453" s="269">
        <f>IFERROR(IF(-SUM(F$20:F452)+F$15&lt;0.000001,0,IF($C453&gt;='H-32A-WP06 - Debt Service'!D$24,'H-32A-WP06 - Debt Service'!D$27/12,0)),"-")</f>
        <v>0</v>
      </c>
      <c r="G453" s="269">
        <f>IFERROR(IF(-SUM(G$20:G452)+G$15&lt;0.000001,0,IF($C453&gt;='H-32A-WP06 - Debt Service'!E$24,'H-32A-WP06 - Debt Service'!E$27/12,0)),"-")</f>
        <v>0</v>
      </c>
      <c r="H453" s="269">
        <f>IFERROR(IF(-SUM(H$20:H452)+H$15&lt;0.000001,0,IF($C453&gt;='H-32A-WP06 - Debt Service'!F$24,'H-32A-WP06 - Debt Service'!F$27/12,0)),"-")</f>
        <v>0</v>
      </c>
      <c r="I453" s="269">
        <f>IFERROR(IF(-SUM(I$20:I452)+I$15&lt;0.000001,0,IF($C453&gt;='H-32A-WP06 - Debt Service'!G$24,'H-32A-WP06 - Debt Service'!#REF!/12,0)),"-")</f>
        <v>0</v>
      </c>
      <c r="J453" s="269">
        <f>IFERROR(IF(-SUM(J$20:J452)+J$15&lt;0.000001,0,IF($C453&gt;='H-32A-WP06 - Debt Service'!H$24,'H-32A-WP06 - Debt Service'!H$27/12,0)),"-")</f>
        <v>0</v>
      </c>
      <c r="K453" s="269">
        <f>IFERROR(IF(-SUM(K$20:K452)+K$15&lt;0.000001,0,IF($C453&gt;='H-32A-WP06 - Debt Service'!I$24,'H-32A-WP06 - Debt Service'!I$27/12,0)),"-")</f>
        <v>0</v>
      </c>
      <c r="L453" s="269">
        <f>IFERROR(IF(-SUM(L$20:L452)+L$15&lt;0.000001,0,IF($C453&gt;='H-32A-WP06 - Debt Service'!J$24,'H-32A-WP06 - Debt Service'!J$27/12,0)),"-")</f>
        <v>0</v>
      </c>
      <c r="M453" s="269">
        <f>IFERROR(IF(-SUM(M$20:M452)+M$15&lt;0.000001,0,IF($C453&gt;='H-32A-WP06 - Debt Service'!L$24,'H-32A-WP06 - Debt Service'!L$27/12,0)),"-")</f>
        <v>0</v>
      </c>
      <c r="N453" s="269">
        <v>0</v>
      </c>
      <c r="O453" s="269">
        <v>0</v>
      </c>
      <c r="P453" s="269">
        <v>0</v>
      </c>
      <c r="Q453" s="269">
        <f>IFERROR(IF(-SUM(Q$20:Q452)+Q$15&lt;0.000001,0,IF($C453&gt;='H-32A-WP06 - Debt Service'!#REF!,'H-32A-WP06 - Debt Service'!#REF!/12,0)),"-")</f>
        <v>0</v>
      </c>
      <c r="R453" s="269"/>
      <c r="S453" s="269"/>
      <c r="T453" s="269"/>
      <c r="U453" s="269"/>
      <c r="V453" s="269"/>
      <c r="X453" s="260">
        <f t="shared" si="29"/>
        <v>2059</v>
      </c>
      <c r="Y453" s="281">
        <f t="shared" si="31"/>
        <v>58107</v>
      </c>
      <c r="Z453" s="281"/>
      <c r="AA453" s="269">
        <f>IFERROR(IF(-SUM(AA$20:AA452)+AA$15&lt;0.000001,0,IF($C453&gt;='H-32A-WP06 - Debt Service'!X$24,'H-32A-WP06 - Debt Service'!X$27/12,0)),"-")</f>
        <v>0</v>
      </c>
      <c r="AB453" s="269">
        <f>IFERROR(IF(-SUM(AB$20:AB452)+AB$15&lt;0.000001,0,IF($C453&gt;='H-32A-WP06 - Debt Service'!Y$24,'H-32A-WP06 - Debt Service'!Y$27/12,0)),"-")</f>
        <v>0</v>
      </c>
      <c r="AC453" s="269">
        <f>IFERROR(IF(-SUM(AC$20:AC452)+AC$15&lt;0.000001,0,IF($C453&gt;='H-32A-WP06 - Debt Service'!Z$24,'H-32A-WP06 - Debt Service'!Z$27/12,0)),"-")</f>
        <v>0</v>
      </c>
      <c r="AD453" s="269">
        <f>IFERROR(IF(-SUM(AD$20:AD452)+AD$15&lt;0.000001,0,IF($C453&gt;='H-32A-WP06 - Debt Service'!AA$24,'H-32A-WP06 - Debt Service'!AA$27/12,0)),"-")</f>
        <v>0</v>
      </c>
      <c r="AE453" s="269">
        <f>IFERROR(IF(-SUM(AE$20:AE452)+AE$15&lt;0.000001,0,IF($C453&gt;='H-32A-WP06 - Debt Service'!AB$24,'H-32A-WP06 - Debt Service'!AB$27/12,0)),"-")</f>
        <v>0</v>
      </c>
      <c r="AF453" s="269">
        <f>IFERROR(IF(-SUM(AF$20:AF452)+AF$15&lt;0.000001,0,IF($C453&gt;='H-32A-WP06 - Debt Service'!AC$24,'H-32A-WP06 - Debt Service'!AC$27/12,0)),"-")</f>
        <v>0</v>
      </c>
      <c r="AG453" s="269">
        <f>IFERROR(IF(-SUM(AG$20:AG452)+AG$15&lt;0.000001,0,IF($C453&gt;='H-32A-WP06 - Debt Service'!AD$24,'H-32A-WP06 - Debt Service'!AD$27/12,0)),"-")</f>
        <v>0</v>
      </c>
      <c r="AH453" s="269">
        <f>IFERROR(IF(-SUM(AH$20:AH452)+AH$15&lt;0.000001,0,IF($C453&gt;='H-32A-WP06 - Debt Service'!AE$24,'H-32A-WP06 - Debt Service'!AE$27/12,0)),"-")</f>
        <v>0</v>
      </c>
      <c r="AI453" s="269">
        <f>IFERROR(IF(-SUM(AI$20:AI452)+AI$15&lt;0.000001,0,IF($C453&gt;='H-32A-WP06 - Debt Service'!AF$24,'H-32A-WP06 - Debt Service'!AF$27/12,0)),"-")</f>
        <v>0</v>
      </c>
      <c r="AJ453" s="269">
        <f>IFERROR(IF(-SUM(AJ$20:AJ452)+AJ$15&lt;0.000001,0,IF($C453&gt;='H-32A-WP06 - Debt Service'!AG$24,'H-32A-WP06 - Debt Service'!AG$27/12,0)),"-")</f>
        <v>0</v>
      </c>
    </row>
    <row r="454" spans="2:36" hidden="1">
      <c r="B454" s="260">
        <f t="shared" si="28"/>
        <v>2059</v>
      </c>
      <c r="C454" s="281">
        <f t="shared" si="30"/>
        <v>58135</v>
      </c>
      <c r="D454" s="281"/>
      <c r="E454" s="269">
        <f>IFERROR(IF(-SUM(E$20:E453)+E$15&lt;0.000001,0,IF($C454&gt;='H-32A-WP06 - Debt Service'!C$24,'H-32A-WP06 - Debt Service'!C$27/12,0)),"-")</f>
        <v>0</v>
      </c>
      <c r="F454" s="269">
        <f>IFERROR(IF(-SUM(F$20:F453)+F$15&lt;0.000001,0,IF($C454&gt;='H-32A-WP06 - Debt Service'!D$24,'H-32A-WP06 - Debt Service'!D$27/12,0)),"-")</f>
        <v>0</v>
      </c>
      <c r="G454" s="269">
        <f>IFERROR(IF(-SUM(G$20:G453)+G$15&lt;0.000001,0,IF($C454&gt;='H-32A-WP06 - Debt Service'!E$24,'H-32A-WP06 - Debt Service'!E$27/12,0)),"-")</f>
        <v>0</v>
      </c>
      <c r="H454" s="269">
        <f>IFERROR(IF(-SUM(H$20:H453)+H$15&lt;0.000001,0,IF($C454&gt;='H-32A-WP06 - Debt Service'!F$24,'H-32A-WP06 - Debt Service'!F$27/12,0)),"-")</f>
        <v>0</v>
      </c>
      <c r="I454" s="269">
        <f>IFERROR(IF(-SUM(I$20:I453)+I$15&lt;0.000001,0,IF($C454&gt;='H-32A-WP06 - Debt Service'!G$24,'H-32A-WP06 - Debt Service'!#REF!/12,0)),"-")</f>
        <v>0</v>
      </c>
      <c r="J454" s="269">
        <f>IFERROR(IF(-SUM(J$20:J453)+J$15&lt;0.000001,0,IF($C454&gt;='H-32A-WP06 - Debt Service'!H$24,'H-32A-WP06 - Debt Service'!H$27/12,0)),"-")</f>
        <v>0</v>
      </c>
      <c r="K454" s="269">
        <f>IFERROR(IF(-SUM(K$20:K453)+K$15&lt;0.000001,0,IF($C454&gt;='H-32A-WP06 - Debt Service'!I$24,'H-32A-WP06 - Debt Service'!I$27/12,0)),"-")</f>
        <v>0</v>
      </c>
      <c r="L454" s="269">
        <f>IFERROR(IF(-SUM(L$20:L453)+L$15&lt;0.000001,0,IF($C454&gt;='H-32A-WP06 - Debt Service'!J$24,'H-32A-WP06 - Debt Service'!J$27/12,0)),"-")</f>
        <v>0</v>
      </c>
      <c r="M454" s="269">
        <f>IFERROR(IF(-SUM(M$20:M453)+M$15&lt;0.000001,0,IF($C454&gt;='H-32A-WP06 - Debt Service'!L$24,'H-32A-WP06 - Debt Service'!L$27/12,0)),"-")</f>
        <v>0</v>
      </c>
      <c r="N454" s="269">
        <v>0</v>
      </c>
      <c r="O454" s="269">
        <v>0</v>
      </c>
      <c r="P454" s="269">
        <v>0</v>
      </c>
      <c r="Q454" s="269">
        <f>IFERROR(IF(-SUM(Q$20:Q453)+Q$15&lt;0.000001,0,IF($C454&gt;='H-32A-WP06 - Debt Service'!#REF!,'H-32A-WP06 - Debt Service'!#REF!/12,0)),"-")</f>
        <v>0</v>
      </c>
      <c r="R454" s="269"/>
      <c r="S454" s="269"/>
      <c r="T454" s="269"/>
      <c r="U454" s="269"/>
      <c r="V454" s="269"/>
      <c r="X454" s="260">
        <f t="shared" si="29"/>
        <v>2059</v>
      </c>
      <c r="Y454" s="281">
        <f t="shared" si="31"/>
        <v>58135</v>
      </c>
      <c r="Z454" s="281"/>
      <c r="AA454" s="269">
        <f>IFERROR(IF(-SUM(AA$20:AA453)+AA$15&lt;0.000001,0,IF($C454&gt;='H-32A-WP06 - Debt Service'!X$24,'H-32A-WP06 - Debt Service'!X$27/12,0)),"-")</f>
        <v>0</v>
      </c>
      <c r="AB454" s="269">
        <f>IFERROR(IF(-SUM(AB$20:AB453)+AB$15&lt;0.000001,0,IF($C454&gt;='H-32A-WP06 - Debt Service'!Y$24,'H-32A-WP06 - Debt Service'!Y$27/12,0)),"-")</f>
        <v>0</v>
      </c>
      <c r="AC454" s="269">
        <f>IFERROR(IF(-SUM(AC$20:AC453)+AC$15&lt;0.000001,0,IF($C454&gt;='H-32A-WP06 - Debt Service'!Z$24,'H-32A-WP06 - Debt Service'!Z$27/12,0)),"-")</f>
        <v>0</v>
      </c>
      <c r="AD454" s="269">
        <f>IFERROR(IF(-SUM(AD$20:AD453)+AD$15&lt;0.000001,0,IF($C454&gt;='H-32A-WP06 - Debt Service'!AA$24,'H-32A-WP06 - Debt Service'!AA$27/12,0)),"-")</f>
        <v>0</v>
      </c>
      <c r="AE454" s="269">
        <f>IFERROR(IF(-SUM(AE$20:AE453)+AE$15&lt;0.000001,0,IF($C454&gt;='H-32A-WP06 - Debt Service'!AB$24,'H-32A-WP06 - Debt Service'!AB$27/12,0)),"-")</f>
        <v>0</v>
      </c>
      <c r="AF454" s="269">
        <f>IFERROR(IF(-SUM(AF$20:AF453)+AF$15&lt;0.000001,0,IF($C454&gt;='H-32A-WP06 - Debt Service'!AC$24,'H-32A-WP06 - Debt Service'!AC$27/12,0)),"-")</f>
        <v>0</v>
      </c>
      <c r="AG454" s="269">
        <f>IFERROR(IF(-SUM(AG$20:AG453)+AG$15&lt;0.000001,0,IF($C454&gt;='H-32A-WP06 - Debt Service'!AD$24,'H-32A-WP06 - Debt Service'!AD$27/12,0)),"-")</f>
        <v>0</v>
      </c>
      <c r="AH454" s="269">
        <f>IFERROR(IF(-SUM(AH$20:AH453)+AH$15&lt;0.000001,0,IF($C454&gt;='H-32A-WP06 - Debt Service'!AE$24,'H-32A-WP06 - Debt Service'!AE$27/12,0)),"-")</f>
        <v>0</v>
      </c>
      <c r="AI454" s="269">
        <f>IFERROR(IF(-SUM(AI$20:AI453)+AI$15&lt;0.000001,0,IF($C454&gt;='H-32A-WP06 - Debt Service'!AF$24,'H-32A-WP06 - Debt Service'!AF$27/12,0)),"-")</f>
        <v>0</v>
      </c>
      <c r="AJ454" s="269">
        <f>IFERROR(IF(-SUM(AJ$20:AJ453)+AJ$15&lt;0.000001,0,IF($C454&gt;='H-32A-WP06 - Debt Service'!AG$24,'H-32A-WP06 - Debt Service'!AG$27/12,0)),"-")</f>
        <v>0</v>
      </c>
    </row>
    <row r="455" spans="2:36" hidden="1">
      <c r="B455" s="260">
        <f t="shared" si="28"/>
        <v>2059</v>
      </c>
      <c r="C455" s="281">
        <f t="shared" si="30"/>
        <v>58166</v>
      </c>
      <c r="D455" s="281"/>
      <c r="E455" s="269">
        <f>IFERROR(IF(-SUM(E$20:E454)+E$15&lt;0.000001,0,IF($C455&gt;='H-32A-WP06 - Debt Service'!C$24,'H-32A-WP06 - Debt Service'!C$27/12,0)),"-")</f>
        <v>0</v>
      </c>
      <c r="F455" s="269">
        <f>IFERROR(IF(-SUM(F$20:F454)+F$15&lt;0.000001,0,IF($C455&gt;='H-32A-WP06 - Debt Service'!D$24,'H-32A-WP06 - Debt Service'!D$27/12,0)),"-")</f>
        <v>0</v>
      </c>
      <c r="G455" s="269">
        <f>IFERROR(IF(-SUM(G$20:G454)+G$15&lt;0.000001,0,IF($C455&gt;='H-32A-WP06 - Debt Service'!E$24,'H-32A-WP06 - Debt Service'!E$27/12,0)),"-")</f>
        <v>0</v>
      </c>
      <c r="H455" s="269">
        <f>IFERROR(IF(-SUM(H$20:H454)+H$15&lt;0.000001,0,IF($C455&gt;='H-32A-WP06 - Debt Service'!F$24,'H-32A-WP06 - Debt Service'!F$27/12,0)),"-")</f>
        <v>0</v>
      </c>
      <c r="I455" s="269">
        <f>IFERROR(IF(-SUM(I$20:I454)+I$15&lt;0.000001,0,IF($C455&gt;='H-32A-WP06 - Debt Service'!G$24,'H-32A-WP06 - Debt Service'!#REF!/12,0)),"-")</f>
        <v>0</v>
      </c>
      <c r="J455" s="269">
        <f>IFERROR(IF(-SUM(J$20:J454)+J$15&lt;0.000001,0,IF($C455&gt;='H-32A-WP06 - Debt Service'!H$24,'H-32A-WP06 - Debt Service'!H$27/12,0)),"-")</f>
        <v>0</v>
      </c>
      <c r="K455" s="269">
        <f>IFERROR(IF(-SUM(K$20:K454)+K$15&lt;0.000001,0,IF($C455&gt;='H-32A-WP06 - Debt Service'!I$24,'H-32A-WP06 - Debt Service'!I$27/12,0)),"-")</f>
        <v>0</v>
      </c>
      <c r="L455" s="269">
        <f>IFERROR(IF(-SUM(L$20:L454)+L$15&lt;0.000001,0,IF($C455&gt;='H-32A-WP06 - Debt Service'!J$24,'H-32A-WP06 - Debt Service'!J$27/12,0)),"-")</f>
        <v>0</v>
      </c>
      <c r="M455" s="269">
        <f>IFERROR(IF(-SUM(M$20:M454)+M$15&lt;0.000001,0,IF($C455&gt;='H-32A-WP06 - Debt Service'!L$24,'H-32A-WP06 - Debt Service'!L$27/12,0)),"-")</f>
        <v>0</v>
      </c>
      <c r="N455" s="269">
        <v>0</v>
      </c>
      <c r="O455" s="269">
        <v>0</v>
      </c>
      <c r="P455" s="269">
        <v>0</v>
      </c>
      <c r="Q455" s="269">
        <f>IFERROR(IF(-SUM(Q$20:Q454)+Q$15&lt;0.000001,0,IF($C455&gt;='H-32A-WP06 - Debt Service'!#REF!,'H-32A-WP06 - Debt Service'!#REF!/12,0)),"-")</f>
        <v>0</v>
      </c>
      <c r="R455" s="269"/>
      <c r="S455" s="269"/>
      <c r="T455" s="269"/>
      <c r="U455" s="269"/>
      <c r="V455" s="269"/>
      <c r="X455" s="260">
        <f t="shared" si="29"/>
        <v>2059</v>
      </c>
      <c r="Y455" s="281">
        <f t="shared" si="31"/>
        <v>58166</v>
      </c>
      <c r="Z455" s="281"/>
      <c r="AA455" s="269">
        <f>IFERROR(IF(-SUM(AA$20:AA454)+AA$15&lt;0.000001,0,IF($C455&gt;='H-32A-WP06 - Debt Service'!X$24,'H-32A-WP06 - Debt Service'!X$27/12,0)),"-")</f>
        <v>0</v>
      </c>
      <c r="AB455" s="269">
        <f>IFERROR(IF(-SUM(AB$20:AB454)+AB$15&lt;0.000001,0,IF($C455&gt;='H-32A-WP06 - Debt Service'!Y$24,'H-32A-WP06 - Debt Service'!Y$27/12,0)),"-")</f>
        <v>0</v>
      </c>
      <c r="AC455" s="269">
        <f>IFERROR(IF(-SUM(AC$20:AC454)+AC$15&lt;0.000001,0,IF($C455&gt;='H-32A-WP06 - Debt Service'!Z$24,'H-32A-WP06 - Debt Service'!Z$27/12,0)),"-")</f>
        <v>0</v>
      </c>
      <c r="AD455" s="269">
        <f>IFERROR(IF(-SUM(AD$20:AD454)+AD$15&lt;0.000001,0,IF($C455&gt;='H-32A-WP06 - Debt Service'!AA$24,'H-32A-WP06 - Debt Service'!AA$27/12,0)),"-")</f>
        <v>0</v>
      </c>
      <c r="AE455" s="269">
        <f>IFERROR(IF(-SUM(AE$20:AE454)+AE$15&lt;0.000001,0,IF($C455&gt;='H-32A-WP06 - Debt Service'!AB$24,'H-32A-WP06 - Debt Service'!AB$27/12,0)),"-")</f>
        <v>0</v>
      </c>
      <c r="AF455" s="269">
        <f>IFERROR(IF(-SUM(AF$20:AF454)+AF$15&lt;0.000001,0,IF($C455&gt;='H-32A-WP06 - Debt Service'!AC$24,'H-32A-WP06 - Debt Service'!AC$27/12,0)),"-")</f>
        <v>0</v>
      </c>
      <c r="AG455" s="269">
        <f>IFERROR(IF(-SUM(AG$20:AG454)+AG$15&lt;0.000001,0,IF($C455&gt;='H-32A-WP06 - Debt Service'!AD$24,'H-32A-WP06 - Debt Service'!AD$27/12,0)),"-")</f>
        <v>0</v>
      </c>
      <c r="AH455" s="269">
        <f>IFERROR(IF(-SUM(AH$20:AH454)+AH$15&lt;0.000001,0,IF($C455&gt;='H-32A-WP06 - Debt Service'!AE$24,'H-32A-WP06 - Debt Service'!AE$27/12,0)),"-")</f>
        <v>0</v>
      </c>
      <c r="AI455" s="269">
        <f>IFERROR(IF(-SUM(AI$20:AI454)+AI$15&lt;0.000001,0,IF($C455&gt;='H-32A-WP06 - Debt Service'!AF$24,'H-32A-WP06 - Debt Service'!AF$27/12,0)),"-")</f>
        <v>0</v>
      </c>
      <c r="AJ455" s="269">
        <f>IFERROR(IF(-SUM(AJ$20:AJ454)+AJ$15&lt;0.000001,0,IF($C455&gt;='H-32A-WP06 - Debt Service'!AG$24,'H-32A-WP06 - Debt Service'!AG$27/12,0)),"-")</f>
        <v>0</v>
      </c>
    </row>
    <row r="456" spans="2:36" hidden="1">
      <c r="B456" s="260">
        <f t="shared" si="28"/>
        <v>2059</v>
      </c>
      <c r="C456" s="281">
        <f t="shared" si="30"/>
        <v>58196</v>
      </c>
      <c r="D456" s="281"/>
      <c r="E456" s="269">
        <f>IFERROR(IF(-SUM(E$20:E455)+E$15&lt;0.000001,0,IF($C456&gt;='H-32A-WP06 - Debt Service'!C$24,'H-32A-WP06 - Debt Service'!C$27/12,0)),"-")</f>
        <v>0</v>
      </c>
      <c r="F456" s="269">
        <f>IFERROR(IF(-SUM(F$20:F455)+F$15&lt;0.000001,0,IF($C456&gt;='H-32A-WP06 - Debt Service'!D$24,'H-32A-WP06 - Debt Service'!D$27/12,0)),"-")</f>
        <v>0</v>
      </c>
      <c r="G456" s="269">
        <f>IFERROR(IF(-SUM(G$20:G455)+G$15&lt;0.000001,0,IF($C456&gt;='H-32A-WP06 - Debt Service'!E$24,'H-32A-WP06 - Debt Service'!E$27/12,0)),"-")</f>
        <v>0</v>
      </c>
      <c r="H456" s="269">
        <f>IFERROR(IF(-SUM(H$20:H455)+H$15&lt;0.000001,0,IF($C456&gt;='H-32A-WP06 - Debt Service'!F$24,'H-32A-WP06 - Debt Service'!F$27/12,0)),"-")</f>
        <v>0</v>
      </c>
      <c r="I456" s="269">
        <f>IFERROR(IF(-SUM(I$20:I455)+I$15&lt;0.000001,0,IF($C456&gt;='H-32A-WP06 - Debt Service'!G$24,'H-32A-WP06 - Debt Service'!#REF!/12,0)),"-")</f>
        <v>0</v>
      </c>
      <c r="J456" s="269">
        <f>IFERROR(IF(-SUM(J$20:J455)+J$15&lt;0.000001,0,IF($C456&gt;='H-32A-WP06 - Debt Service'!H$24,'H-32A-WP06 - Debt Service'!H$27/12,0)),"-")</f>
        <v>0</v>
      </c>
      <c r="K456" s="269">
        <f>IFERROR(IF(-SUM(K$20:K455)+K$15&lt;0.000001,0,IF($C456&gt;='H-32A-WP06 - Debt Service'!I$24,'H-32A-WP06 - Debt Service'!I$27/12,0)),"-")</f>
        <v>0</v>
      </c>
      <c r="L456" s="269">
        <f>IFERROR(IF(-SUM(L$20:L455)+L$15&lt;0.000001,0,IF($C456&gt;='H-32A-WP06 - Debt Service'!J$24,'H-32A-WP06 - Debt Service'!J$27/12,0)),"-")</f>
        <v>0</v>
      </c>
      <c r="M456" s="269">
        <f>IFERROR(IF(-SUM(M$20:M455)+M$15&lt;0.000001,0,IF($C456&gt;='H-32A-WP06 - Debt Service'!L$24,'H-32A-WP06 - Debt Service'!L$27/12,0)),"-")</f>
        <v>0</v>
      </c>
      <c r="N456" s="269">
        <v>0</v>
      </c>
      <c r="O456" s="269">
        <v>0</v>
      </c>
      <c r="P456" s="269">
        <v>0</v>
      </c>
      <c r="Q456" s="269">
        <f>IFERROR(IF(-SUM(Q$20:Q455)+Q$15&lt;0.000001,0,IF($C456&gt;='H-32A-WP06 - Debt Service'!#REF!,'H-32A-WP06 - Debt Service'!#REF!/12,0)),"-")</f>
        <v>0</v>
      </c>
      <c r="R456" s="269"/>
      <c r="S456" s="269"/>
      <c r="T456" s="269"/>
      <c r="U456" s="269"/>
      <c r="V456" s="269"/>
      <c r="X456" s="260">
        <f t="shared" si="29"/>
        <v>2059</v>
      </c>
      <c r="Y456" s="281">
        <f t="shared" si="31"/>
        <v>58196</v>
      </c>
      <c r="Z456" s="281"/>
      <c r="AA456" s="269">
        <f>IFERROR(IF(-SUM(AA$20:AA455)+AA$15&lt;0.000001,0,IF($C456&gt;='H-32A-WP06 - Debt Service'!X$24,'H-32A-WP06 - Debt Service'!X$27/12,0)),"-")</f>
        <v>0</v>
      </c>
      <c r="AB456" s="269">
        <f>IFERROR(IF(-SUM(AB$20:AB455)+AB$15&lt;0.000001,0,IF($C456&gt;='H-32A-WP06 - Debt Service'!Y$24,'H-32A-WP06 - Debt Service'!Y$27/12,0)),"-")</f>
        <v>0</v>
      </c>
      <c r="AC456" s="269">
        <f>IFERROR(IF(-SUM(AC$20:AC455)+AC$15&lt;0.000001,0,IF($C456&gt;='H-32A-WP06 - Debt Service'!Z$24,'H-32A-WP06 - Debt Service'!Z$27/12,0)),"-")</f>
        <v>0</v>
      </c>
      <c r="AD456" s="269">
        <f>IFERROR(IF(-SUM(AD$20:AD455)+AD$15&lt;0.000001,0,IF($C456&gt;='H-32A-WP06 - Debt Service'!AA$24,'H-32A-WP06 - Debt Service'!AA$27/12,0)),"-")</f>
        <v>0</v>
      </c>
      <c r="AE456" s="269">
        <f>IFERROR(IF(-SUM(AE$20:AE455)+AE$15&lt;0.000001,0,IF($C456&gt;='H-32A-WP06 - Debt Service'!AB$24,'H-32A-WP06 - Debt Service'!AB$27/12,0)),"-")</f>
        <v>0</v>
      </c>
      <c r="AF456" s="269">
        <f>IFERROR(IF(-SUM(AF$20:AF455)+AF$15&lt;0.000001,0,IF($C456&gt;='H-32A-WP06 - Debt Service'!AC$24,'H-32A-WP06 - Debt Service'!AC$27/12,0)),"-")</f>
        <v>0</v>
      </c>
      <c r="AG456" s="269">
        <f>IFERROR(IF(-SUM(AG$20:AG455)+AG$15&lt;0.000001,0,IF($C456&gt;='H-32A-WP06 - Debt Service'!AD$24,'H-32A-WP06 - Debt Service'!AD$27/12,0)),"-")</f>
        <v>0</v>
      </c>
      <c r="AH456" s="269">
        <f>IFERROR(IF(-SUM(AH$20:AH455)+AH$15&lt;0.000001,0,IF($C456&gt;='H-32A-WP06 - Debt Service'!AE$24,'H-32A-WP06 - Debt Service'!AE$27/12,0)),"-")</f>
        <v>0</v>
      </c>
      <c r="AI456" s="269">
        <f>IFERROR(IF(-SUM(AI$20:AI455)+AI$15&lt;0.000001,0,IF($C456&gt;='H-32A-WP06 - Debt Service'!AF$24,'H-32A-WP06 - Debt Service'!AF$27/12,0)),"-")</f>
        <v>0</v>
      </c>
      <c r="AJ456" s="269">
        <f>IFERROR(IF(-SUM(AJ$20:AJ455)+AJ$15&lt;0.000001,0,IF($C456&gt;='H-32A-WP06 - Debt Service'!AG$24,'H-32A-WP06 - Debt Service'!AG$27/12,0)),"-")</f>
        <v>0</v>
      </c>
    </row>
    <row r="457" spans="2:36" hidden="1">
      <c r="B457" s="260">
        <f t="shared" si="28"/>
        <v>2059</v>
      </c>
      <c r="C457" s="281">
        <f t="shared" si="30"/>
        <v>58227</v>
      </c>
      <c r="D457" s="281"/>
      <c r="E457" s="269">
        <f>IFERROR(IF(-SUM(E$20:E456)+E$15&lt;0.000001,0,IF($C457&gt;='H-32A-WP06 - Debt Service'!C$24,'H-32A-WP06 - Debt Service'!C$27/12,0)),"-")</f>
        <v>0</v>
      </c>
      <c r="F457" s="269">
        <f>IFERROR(IF(-SUM(F$20:F456)+F$15&lt;0.000001,0,IF($C457&gt;='H-32A-WP06 - Debt Service'!D$24,'H-32A-WP06 - Debt Service'!D$27/12,0)),"-")</f>
        <v>0</v>
      </c>
      <c r="G457" s="269">
        <f>IFERROR(IF(-SUM(G$20:G456)+G$15&lt;0.000001,0,IF($C457&gt;='H-32A-WP06 - Debt Service'!E$24,'H-32A-WP06 - Debt Service'!E$27/12,0)),"-")</f>
        <v>0</v>
      </c>
      <c r="H457" s="269">
        <f>IFERROR(IF(-SUM(H$20:H456)+H$15&lt;0.000001,0,IF($C457&gt;='H-32A-WP06 - Debt Service'!F$24,'H-32A-WP06 - Debt Service'!F$27/12,0)),"-")</f>
        <v>0</v>
      </c>
      <c r="I457" s="269">
        <f>IFERROR(IF(-SUM(I$20:I456)+I$15&lt;0.000001,0,IF($C457&gt;='H-32A-WP06 - Debt Service'!G$24,'H-32A-WP06 - Debt Service'!#REF!/12,0)),"-")</f>
        <v>0</v>
      </c>
      <c r="J457" s="269">
        <f>IFERROR(IF(-SUM(J$20:J456)+J$15&lt;0.000001,0,IF($C457&gt;='H-32A-WP06 - Debt Service'!H$24,'H-32A-WP06 - Debt Service'!H$27/12,0)),"-")</f>
        <v>0</v>
      </c>
      <c r="K457" s="269">
        <f>IFERROR(IF(-SUM(K$20:K456)+K$15&lt;0.000001,0,IF($C457&gt;='H-32A-WP06 - Debt Service'!I$24,'H-32A-WP06 - Debt Service'!I$27/12,0)),"-")</f>
        <v>0</v>
      </c>
      <c r="L457" s="269">
        <f>IFERROR(IF(-SUM(L$20:L456)+L$15&lt;0.000001,0,IF($C457&gt;='H-32A-WP06 - Debt Service'!J$24,'H-32A-WP06 - Debt Service'!J$27/12,0)),"-")</f>
        <v>0</v>
      </c>
      <c r="M457" s="269">
        <f>IFERROR(IF(-SUM(M$20:M456)+M$15&lt;0.000001,0,IF($C457&gt;='H-32A-WP06 - Debt Service'!L$24,'H-32A-WP06 - Debt Service'!L$27/12,0)),"-")</f>
        <v>0</v>
      </c>
      <c r="N457" s="269">
        <v>0</v>
      </c>
      <c r="O457" s="269">
        <v>0</v>
      </c>
      <c r="P457" s="269">
        <v>0</v>
      </c>
      <c r="Q457" s="269">
        <f>IFERROR(IF(-SUM(Q$20:Q456)+Q$15&lt;0.000001,0,IF($C457&gt;='H-32A-WP06 - Debt Service'!#REF!,'H-32A-WP06 - Debt Service'!#REF!/12,0)),"-")</f>
        <v>0</v>
      </c>
      <c r="R457" s="269"/>
      <c r="S457" s="269"/>
      <c r="T457" s="269"/>
      <c r="U457" s="269"/>
      <c r="V457" s="269"/>
      <c r="X457" s="260">
        <f t="shared" si="29"/>
        <v>2059</v>
      </c>
      <c r="Y457" s="281">
        <f t="shared" si="31"/>
        <v>58227</v>
      </c>
      <c r="Z457" s="281"/>
      <c r="AA457" s="269">
        <f>IFERROR(IF(-SUM(AA$20:AA456)+AA$15&lt;0.000001,0,IF($C457&gt;='H-32A-WP06 - Debt Service'!X$24,'H-32A-WP06 - Debt Service'!X$27/12,0)),"-")</f>
        <v>0</v>
      </c>
      <c r="AB457" s="269">
        <f>IFERROR(IF(-SUM(AB$20:AB456)+AB$15&lt;0.000001,0,IF($C457&gt;='H-32A-WP06 - Debt Service'!Y$24,'H-32A-WP06 - Debt Service'!Y$27/12,0)),"-")</f>
        <v>0</v>
      </c>
      <c r="AC457" s="269">
        <f>IFERROR(IF(-SUM(AC$20:AC456)+AC$15&lt;0.000001,0,IF($C457&gt;='H-32A-WP06 - Debt Service'!Z$24,'H-32A-WP06 - Debt Service'!Z$27/12,0)),"-")</f>
        <v>0</v>
      </c>
      <c r="AD457" s="269">
        <f>IFERROR(IF(-SUM(AD$20:AD456)+AD$15&lt;0.000001,0,IF($C457&gt;='H-32A-WP06 - Debt Service'!AA$24,'H-32A-WP06 - Debt Service'!AA$27/12,0)),"-")</f>
        <v>0</v>
      </c>
      <c r="AE457" s="269">
        <f>IFERROR(IF(-SUM(AE$20:AE456)+AE$15&lt;0.000001,0,IF($C457&gt;='H-32A-WP06 - Debt Service'!AB$24,'H-32A-WP06 - Debt Service'!AB$27/12,0)),"-")</f>
        <v>0</v>
      </c>
      <c r="AF457" s="269">
        <f>IFERROR(IF(-SUM(AF$20:AF456)+AF$15&lt;0.000001,0,IF($C457&gt;='H-32A-WP06 - Debt Service'!AC$24,'H-32A-WP06 - Debt Service'!AC$27/12,0)),"-")</f>
        <v>0</v>
      </c>
      <c r="AG457" s="269">
        <f>IFERROR(IF(-SUM(AG$20:AG456)+AG$15&lt;0.000001,0,IF($C457&gt;='H-32A-WP06 - Debt Service'!AD$24,'H-32A-WP06 - Debt Service'!AD$27/12,0)),"-")</f>
        <v>0</v>
      </c>
      <c r="AH457" s="269">
        <f>IFERROR(IF(-SUM(AH$20:AH456)+AH$15&lt;0.000001,0,IF($C457&gt;='H-32A-WP06 - Debt Service'!AE$24,'H-32A-WP06 - Debt Service'!AE$27/12,0)),"-")</f>
        <v>0</v>
      </c>
      <c r="AI457" s="269">
        <f>IFERROR(IF(-SUM(AI$20:AI456)+AI$15&lt;0.000001,0,IF($C457&gt;='H-32A-WP06 - Debt Service'!AF$24,'H-32A-WP06 - Debt Service'!AF$27/12,0)),"-")</f>
        <v>0</v>
      </c>
      <c r="AJ457" s="269">
        <f>IFERROR(IF(-SUM(AJ$20:AJ456)+AJ$15&lt;0.000001,0,IF($C457&gt;='H-32A-WP06 - Debt Service'!AG$24,'H-32A-WP06 - Debt Service'!AG$27/12,0)),"-")</f>
        <v>0</v>
      </c>
    </row>
    <row r="458" spans="2:36" hidden="1">
      <c r="B458" s="260">
        <f t="shared" si="28"/>
        <v>2059</v>
      </c>
      <c r="C458" s="281">
        <f t="shared" si="30"/>
        <v>58257</v>
      </c>
      <c r="D458" s="281"/>
      <c r="E458" s="269">
        <f>IFERROR(IF(-SUM(E$20:E457)+E$15&lt;0.000001,0,IF($C458&gt;='H-32A-WP06 - Debt Service'!C$24,'H-32A-WP06 - Debt Service'!C$27/12,0)),"-")</f>
        <v>0</v>
      </c>
      <c r="F458" s="269">
        <f>IFERROR(IF(-SUM(F$20:F457)+F$15&lt;0.000001,0,IF($C458&gt;='H-32A-WP06 - Debt Service'!D$24,'H-32A-WP06 - Debt Service'!D$27/12,0)),"-")</f>
        <v>0</v>
      </c>
      <c r="G458" s="269">
        <f>IFERROR(IF(-SUM(G$20:G457)+G$15&lt;0.000001,0,IF($C458&gt;='H-32A-WP06 - Debt Service'!E$24,'H-32A-WP06 - Debt Service'!E$27/12,0)),"-")</f>
        <v>0</v>
      </c>
      <c r="H458" s="269">
        <f>IFERROR(IF(-SUM(H$20:H457)+H$15&lt;0.000001,0,IF($C458&gt;='H-32A-WP06 - Debt Service'!F$24,'H-32A-WP06 - Debt Service'!F$27/12,0)),"-")</f>
        <v>0</v>
      </c>
      <c r="I458" s="269">
        <f>IFERROR(IF(-SUM(I$20:I457)+I$15&lt;0.000001,0,IF($C458&gt;='H-32A-WP06 - Debt Service'!G$24,'H-32A-WP06 - Debt Service'!#REF!/12,0)),"-")</f>
        <v>0</v>
      </c>
      <c r="J458" s="269">
        <f>IFERROR(IF(-SUM(J$20:J457)+J$15&lt;0.000001,0,IF($C458&gt;='H-32A-WP06 - Debt Service'!H$24,'H-32A-WP06 - Debt Service'!H$27/12,0)),"-")</f>
        <v>0</v>
      </c>
      <c r="K458" s="269">
        <f>IFERROR(IF(-SUM(K$20:K457)+K$15&lt;0.000001,0,IF($C458&gt;='H-32A-WP06 - Debt Service'!I$24,'H-32A-WP06 - Debt Service'!I$27/12,0)),"-")</f>
        <v>0</v>
      </c>
      <c r="L458" s="269">
        <f>IFERROR(IF(-SUM(L$20:L457)+L$15&lt;0.000001,0,IF($C458&gt;='H-32A-WP06 - Debt Service'!J$24,'H-32A-WP06 - Debt Service'!J$27/12,0)),"-")</f>
        <v>0</v>
      </c>
      <c r="M458" s="269">
        <f>IFERROR(IF(-SUM(M$20:M457)+M$15&lt;0.000001,0,IF($C458&gt;='H-32A-WP06 - Debt Service'!L$24,'H-32A-WP06 - Debt Service'!L$27/12,0)),"-")</f>
        <v>0</v>
      </c>
      <c r="N458" s="269">
        <v>0</v>
      </c>
      <c r="O458" s="269">
        <v>0</v>
      </c>
      <c r="P458" s="269">
        <v>0</v>
      </c>
      <c r="Q458" s="269">
        <f>IFERROR(IF(-SUM(Q$20:Q457)+Q$15&lt;0.000001,0,IF($C458&gt;='H-32A-WP06 - Debt Service'!#REF!,'H-32A-WP06 - Debt Service'!#REF!/12,0)),"-")</f>
        <v>0</v>
      </c>
      <c r="R458" s="269"/>
      <c r="S458" s="269"/>
      <c r="T458" s="269"/>
      <c r="U458" s="269"/>
      <c r="V458" s="269"/>
      <c r="X458" s="260">
        <f t="shared" si="29"/>
        <v>2059</v>
      </c>
      <c r="Y458" s="281">
        <f t="shared" si="31"/>
        <v>58257</v>
      </c>
      <c r="Z458" s="281"/>
      <c r="AA458" s="269">
        <f>IFERROR(IF(-SUM(AA$20:AA457)+AA$15&lt;0.000001,0,IF($C458&gt;='H-32A-WP06 - Debt Service'!X$24,'H-32A-WP06 - Debt Service'!X$27/12,0)),"-")</f>
        <v>0</v>
      </c>
      <c r="AB458" s="269">
        <f>IFERROR(IF(-SUM(AB$20:AB457)+AB$15&lt;0.000001,0,IF($C458&gt;='H-32A-WP06 - Debt Service'!Y$24,'H-32A-WP06 - Debt Service'!Y$27/12,0)),"-")</f>
        <v>0</v>
      </c>
      <c r="AC458" s="269">
        <f>IFERROR(IF(-SUM(AC$20:AC457)+AC$15&lt;0.000001,0,IF($C458&gt;='H-32A-WP06 - Debt Service'!Z$24,'H-32A-WP06 - Debt Service'!Z$27/12,0)),"-")</f>
        <v>0</v>
      </c>
      <c r="AD458" s="269">
        <f>IFERROR(IF(-SUM(AD$20:AD457)+AD$15&lt;0.000001,0,IF($C458&gt;='H-32A-WP06 - Debt Service'!AA$24,'H-32A-WP06 - Debt Service'!AA$27/12,0)),"-")</f>
        <v>0</v>
      </c>
      <c r="AE458" s="269">
        <f>IFERROR(IF(-SUM(AE$20:AE457)+AE$15&lt;0.000001,0,IF($C458&gt;='H-32A-WP06 - Debt Service'!AB$24,'H-32A-WP06 - Debt Service'!AB$27/12,0)),"-")</f>
        <v>0</v>
      </c>
      <c r="AF458" s="269">
        <f>IFERROR(IF(-SUM(AF$20:AF457)+AF$15&lt;0.000001,0,IF($C458&gt;='H-32A-WP06 - Debt Service'!AC$24,'H-32A-WP06 - Debt Service'!AC$27/12,0)),"-")</f>
        <v>0</v>
      </c>
      <c r="AG458" s="269">
        <f>IFERROR(IF(-SUM(AG$20:AG457)+AG$15&lt;0.000001,0,IF($C458&gt;='H-32A-WP06 - Debt Service'!AD$24,'H-32A-WP06 - Debt Service'!AD$27/12,0)),"-")</f>
        <v>0</v>
      </c>
      <c r="AH458" s="269">
        <f>IFERROR(IF(-SUM(AH$20:AH457)+AH$15&lt;0.000001,0,IF($C458&gt;='H-32A-WP06 - Debt Service'!AE$24,'H-32A-WP06 - Debt Service'!AE$27/12,0)),"-")</f>
        <v>0</v>
      </c>
      <c r="AI458" s="269">
        <f>IFERROR(IF(-SUM(AI$20:AI457)+AI$15&lt;0.000001,0,IF($C458&gt;='H-32A-WP06 - Debt Service'!AF$24,'H-32A-WP06 - Debt Service'!AF$27/12,0)),"-")</f>
        <v>0</v>
      </c>
      <c r="AJ458" s="269">
        <f>IFERROR(IF(-SUM(AJ$20:AJ457)+AJ$15&lt;0.000001,0,IF($C458&gt;='H-32A-WP06 - Debt Service'!AG$24,'H-32A-WP06 - Debt Service'!AG$27/12,0)),"-")</f>
        <v>0</v>
      </c>
    </row>
    <row r="459" spans="2:36" hidden="1">
      <c r="B459" s="260">
        <f t="shared" si="28"/>
        <v>2059</v>
      </c>
      <c r="C459" s="281">
        <f t="shared" si="30"/>
        <v>58288</v>
      </c>
      <c r="D459" s="281"/>
      <c r="E459" s="269">
        <f>IFERROR(IF(-SUM(E$20:E458)+E$15&lt;0.000001,0,IF($C459&gt;='H-32A-WP06 - Debt Service'!C$24,'H-32A-WP06 - Debt Service'!C$27/12,0)),"-")</f>
        <v>0</v>
      </c>
      <c r="F459" s="269">
        <f>IFERROR(IF(-SUM(F$20:F458)+F$15&lt;0.000001,0,IF($C459&gt;='H-32A-WP06 - Debt Service'!D$24,'H-32A-WP06 - Debt Service'!D$27/12,0)),"-")</f>
        <v>0</v>
      </c>
      <c r="G459" s="269">
        <f>IFERROR(IF(-SUM(G$20:G458)+G$15&lt;0.000001,0,IF($C459&gt;='H-32A-WP06 - Debt Service'!E$24,'H-32A-WP06 - Debt Service'!E$27/12,0)),"-")</f>
        <v>0</v>
      </c>
      <c r="H459" s="269">
        <f>IFERROR(IF(-SUM(H$20:H458)+H$15&lt;0.000001,0,IF($C459&gt;='H-32A-WP06 - Debt Service'!F$24,'H-32A-WP06 - Debt Service'!F$27/12,0)),"-")</f>
        <v>0</v>
      </c>
      <c r="I459" s="269">
        <f>IFERROR(IF(-SUM(I$20:I458)+I$15&lt;0.000001,0,IF($C459&gt;='H-32A-WP06 - Debt Service'!G$24,'H-32A-WP06 - Debt Service'!#REF!/12,0)),"-")</f>
        <v>0</v>
      </c>
      <c r="J459" s="269">
        <f>IFERROR(IF(-SUM(J$20:J458)+J$15&lt;0.000001,0,IF($C459&gt;='H-32A-WP06 - Debt Service'!H$24,'H-32A-WP06 - Debt Service'!H$27/12,0)),"-")</f>
        <v>0</v>
      </c>
      <c r="K459" s="269">
        <f>IFERROR(IF(-SUM(K$20:K458)+K$15&lt;0.000001,0,IF($C459&gt;='H-32A-WP06 - Debt Service'!I$24,'H-32A-WP06 - Debt Service'!I$27/12,0)),"-")</f>
        <v>0</v>
      </c>
      <c r="L459" s="269">
        <f>IFERROR(IF(-SUM(L$20:L458)+L$15&lt;0.000001,0,IF($C459&gt;='H-32A-WP06 - Debt Service'!J$24,'H-32A-WP06 - Debt Service'!J$27/12,0)),"-")</f>
        <v>0</v>
      </c>
      <c r="M459" s="269">
        <f>IFERROR(IF(-SUM(M$20:M458)+M$15&lt;0.000001,0,IF($C459&gt;='H-32A-WP06 - Debt Service'!L$24,'H-32A-WP06 - Debt Service'!L$27/12,0)),"-")</f>
        <v>0</v>
      </c>
      <c r="N459" s="269">
        <v>0</v>
      </c>
      <c r="O459" s="269">
        <v>0</v>
      </c>
      <c r="P459" s="269">
        <v>0</v>
      </c>
      <c r="Q459" s="269">
        <f>IFERROR(IF(-SUM(Q$20:Q458)+Q$15&lt;0.000001,0,IF($C459&gt;='H-32A-WP06 - Debt Service'!#REF!,'H-32A-WP06 - Debt Service'!#REF!/12,0)),"-")</f>
        <v>0</v>
      </c>
      <c r="R459" s="269"/>
      <c r="S459" s="269"/>
      <c r="T459" s="269"/>
      <c r="U459" s="269"/>
      <c r="V459" s="269"/>
      <c r="X459" s="260">
        <f t="shared" si="29"/>
        <v>2059</v>
      </c>
      <c r="Y459" s="281">
        <f t="shared" si="31"/>
        <v>58288</v>
      </c>
      <c r="Z459" s="281"/>
      <c r="AA459" s="269">
        <f>IFERROR(IF(-SUM(AA$20:AA458)+AA$15&lt;0.000001,0,IF($C459&gt;='H-32A-WP06 - Debt Service'!X$24,'H-32A-WP06 - Debt Service'!X$27/12,0)),"-")</f>
        <v>0</v>
      </c>
      <c r="AB459" s="269">
        <f>IFERROR(IF(-SUM(AB$20:AB458)+AB$15&lt;0.000001,0,IF($C459&gt;='H-32A-WP06 - Debt Service'!Y$24,'H-32A-WP06 - Debt Service'!Y$27/12,0)),"-")</f>
        <v>0</v>
      </c>
      <c r="AC459" s="269">
        <f>IFERROR(IF(-SUM(AC$20:AC458)+AC$15&lt;0.000001,0,IF($C459&gt;='H-32A-WP06 - Debt Service'!Z$24,'H-32A-WP06 - Debt Service'!Z$27/12,0)),"-")</f>
        <v>0</v>
      </c>
      <c r="AD459" s="269">
        <f>IFERROR(IF(-SUM(AD$20:AD458)+AD$15&lt;0.000001,0,IF($C459&gt;='H-32A-WP06 - Debt Service'!AA$24,'H-32A-WP06 - Debt Service'!AA$27/12,0)),"-")</f>
        <v>0</v>
      </c>
      <c r="AE459" s="269">
        <f>IFERROR(IF(-SUM(AE$20:AE458)+AE$15&lt;0.000001,0,IF($C459&gt;='H-32A-WP06 - Debt Service'!AB$24,'H-32A-WP06 - Debt Service'!AB$27/12,0)),"-")</f>
        <v>0</v>
      </c>
      <c r="AF459" s="269">
        <f>IFERROR(IF(-SUM(AF$20:AF458)+AF$15&lt;0.000001,0,IF($C459&gt;='H-32A-WP06 - Debt Service'!AC$24,'H-32A-WP06 - Debt Service'!AC$27/12,0)),"-")</f>
        <v>0</v>
      </c>
      <c r="AG459" s="269">
        <f>IFERROR(IF(-SUM(AG$20:AG458)+AG$15&lt;0.000001,0,IF($C459&gt;='H-32A-WP06 - Debt Service'!AD$24,'H-32A-WP06 - Debt Service'!AD$27/12,0)),"-")</f>
        <v>0</v>
      </c>
      <c r="AH459" s="269">
        <f>IFERROR(IF(-SUM(AH$20:AH458)+AH$15&lt;0.000001,0,IF($C459&gt;='H-32A-WP06 - Debt Service'!AE$24,'H-32A-WP06 - Debt Service'!AE$27/12,0)),"-")</f>
        <v>0</v>
      </c>
      <c r="AI459" s="269">
        <f>IFERROR(IF(-SUM(AI$20:AI458)+AI$15&lt;0.000001,0,IF($C459&gt;='H-32A-WP06 - Debt Service'!AF$24,'H-32A-WP06 - Debt Service'!AF$27/12,0)),"-")</f>
        <v>0</v>
      </c>
      <c r="AJ459" s="269">
        <f>IFERROR(IF(-SUM(AJ$20:AJ458)+AJ$15&lt;0.000001,0,IF($C459&gt;='H-32A-WP06 - Debt Service'!AG$24,'H-32A-WP06 - Debt Service'!AG$27/12,0)),"-")</f>
        <v>0</v>
      </c>
    </row>
    <row r="460" spans="2:36" hidden="1">
      <c r="B460" s="260">
        <f t="shared" si="28"/>
        <v>2059</v>
      </c>
      <c r="C460" s="281">
        <f t="shared" si="30"/>
        <v>58319</v>
      </c>
      <c r="D460" s="281"/>
      <c r="E460" s="269">
        <f>IFERROR(IF(-SUM(E$20:E459)+E$15&lt;0.000001,0,IF($C460&gt;='H-32A-WP06 - Debt Service'!C$24,'H-32A-WP06 - Debt Service'!C$27/12,0)),"-")</f>
        <v>0</v>
      </c>
      <c r="F460" s="269">
        <f>IFERROR(IF(-SUM(F$20:F459)+F$15&lt;0.000001,0,IF($C460&gt;='H-32A-WP06 - Debt Service'!D$24,'H-32A-WP06 - Debt Service'!D$27/12,0)),"-")</f>
        <v>0</v>
      </c>
      <c r="G460" s="269">
        <f>IFERROR(IF(-SUM(G$20:G459)+G$15&lt;0.000001,0,IF($C460&gt;='H-32A-WP06 - Debt Service'!E$24,'H-32A-WP06 - Debt Service'!E$27/12,0)),"-")</f>
        <v>0</v>
      </c>
      <c r="H460" s="269">
        <f>IFERROR(IF(-SUM(H$20:H459)+H$15&lt;0.000001,0,IF($C460&gt;='H-32A-WP06 - Debt Service'!F$24,'H-32A-WP06 - Debt Service'!F$27/12,0)),"-")</f>
        <v>0</v>
      </c>
      <c r="I460" s="269">
        <f>IFERROR(IF(-SUM(I$20:I459)+I$15&lt;0.000001,0,IF($C460&gt;='H-32A-WP06 - Debt Service'!G$24,'H-32A-WP06 - Debt Service'!#REF!/12,0)),"-")</f>
        <v>0</v>
      </c>
      <c r="J460" s="269">
        <f>IFERROR(IF(-SUM(J$20:J459)+J$15&lt;0.000001,0,IF($C460&gt;='H-32A-WP06 - Debt Service'!H$24,'H-32A-WP06 - Debt Service'!H$27/12,0)),"-")</f>
        <v>0</v>
      </c>
      <c r="K460" s="269">
        <f>IFERROR(IF(-SUM(K$20:K459)+K$15&lt;0.000001,0,IF($C460&gt;='H-32A-WP06 - Debt Service'!I$24,'H-32A-WP06 - Debt Service'!I$27/12,0)),"-")</f>
        <v>0</v>
      </c>
      <c r="L460" s="269">
        <f>IFERROR(IF(-SUM(L$20:L459)+L$15&lt;0.000001,0,IF($C460&gt;='H-32A-WP06 - Debt Service'!J$24,'H-32A-WP06 - Debt Service'!J$27/12,0)),"-")</f>
        <v>0</v>
      </c>
      <c r="M460" s="269">
        <f>IFERROR(IF(-SUM(M$20:M459)+M$15&lt;0.000001,0,IF($C460&gt;='H-32A-WP06 - Debt Service'!L$24,'H-32A-WP06 - Debt Service'!L$27/12,0)),"-")</f>
        <v>0</v>
      </c>
      <c r="N460" s="269">
        <v>0</v>
      </c>
      <c r="O460" s="269">
        <v>0</v>
      </c>
      <c r="P460" s="269">
        <v>0</v>
      </c>
      <c r="Q460" s="269">
        <f>IFERROR(IF(-SUM(Q$20:Q459)+Q$15&lt;0.000001,0,IF($C460&gt;='H-32A-WP06 - Debt Service'!#REF!,'H-32A-WP06 - Debt Service'!#REF!/12,0)),"-")</f>
        <v>0</v>
      </c>
      <c r="R460" s="269"/>
      <c r="S460" s="269"/>
      <c r="T460" s="269"/>
      <c r="U460" s="269"/>
      <c r="V460" s="269"/>
      <c r="X460" s="260">
        <f t="shared" si="29"/>
        <v>2059</v>
      </c>
      <c r="Y460" s="281">
        <f t="shared" si="31"/>
        <v>58319</v>
      </c>
      <c r="Z460" s="281"/>
      <c r="AA460" s="269">
        <f>IFERROR(IF(-SUM(AA$20:AA459)+AA$15&lt;0.000001,0,IF($C460&gt;='H-32A-WP06 - Debt Service'!X$24,'H-32A-WP06 - Debt Service'!X$27/12,0)),"-")</f>
        <v>0</v>
      </c>
      <c r="AB460" s="269">
        <f>IFERROR(IF(-SUM(AB$20:AB459)+AB$15&lt;0.000001,0,IF($C460&gt;='H-32A-WP06 - Debt Service'!Y$24,'H-32A-WP06 - Debt Service'!Y$27/12,0)),"-")</f>
        <v>0</v>
      </c>
      <c r="AC460" s="269">
        <f>IFERROR(IF(-SUM(AC$20:AC459)+AC$15&lt;0.000001,0,IF($C460&gt;='H-32A-WP06 - Debt Service'!Z$24,'H-32A-WP06 - Debt Service'!Z$27/12,0)),"-")</f>
        <v>0</v>
      </c>
      <c r="AD460" s="269">
        <f>IFERROR(IF(-SUM(AD$20:AD459)+AD$15&lt;0.000001,0,IF($C460&gt;='H-32A-WP06 - Debt Service'!AA$24,'H-32A-WP06 - Debt Service'!AA$27/12,0)),"-")</f>
        <v>0</v>
      </c>
      <c r="AE460" s="269">
        <f>IFERROR(IF(-SUM(AE$20:AE459)+AE$15&lt;0.000001,0,IF($C460&gt;='H-32A-WP06 - Debt Service'!AB$24,'H-32A-WP06 - Debt Service'!AB$27/12,0)),"-")</f>
        <v>0</v>
      </c>
      <c r="AF460" s="269">
        <f>IFERROR(IF(-SUM(AF$20:AF459)+AF$15&lt;0.000001,0,IF($C460&gt;='H-32A-WP06 - Debt Service'!AC$24,'H-32A-WP06 - Debt Service'!AC$27/12,0)),"-")</f>
        <v>0</v>
      </c>
      <c r="AG460" s="269">
        <f>IFERROR(IF(-SUM(AG$20:AG459)+AG$15&lt;0.000001,0,IF($C460&gt;='H-32A-WP06 - Debt Service'!AD$24,'H-32A-WP06 - Debt Service'!AD$27/12,0)),"-")</f>
        <v>0</v>
      </c>
      <c r="AH460" s="269">
        <f>IFERROR(IF(-SUM(AH$20:AH459)+AH$15&lt;0.000001,0,IF($C460&gt;='H-32A-WP06 - Debt Service'!AE$24,'H-32A-WP06 - Debt Service'!AE$27/12,0)),"-")</f>
        <v>0</v>
      </c>
      <c r="AI460" s="269">
        <f>IFERROR(IF(-SUM(AI$20:AI459)+AI$15&lt;0.000001,0,IF($C460&gt;='H-32A-WP06 - Debt Service'!AF$24,'H-32A-WP06 - Debt Service'!AF$27/12,0)),"-")</f>
        <v>0</v>
      </c>
      <c r="AJ460" s="269">
        <f>IFERROR(IF(-SUM(AJ$20:AJ459)+AJ$15&lt;0.000001,0,IF($C460&gt;='H-32A-WP06 - Debt Service'!AG$24,'H-32A-WP06 - Debt Service'!AG$27/12,0)),"-")</f>
        <v>0</v>
      </c>
    </row>
    <row r="461" spans="2:36" hidden="1">
      <c r="B461" s="260">
        <f t="shared" si="28"/>
        <v>2059</v>
      </c>
      <c r="C461" s="281">
        <f t="shared" si="30"/>
        <v>58349</v>
      </c>
      <c r="D461" s="281"/>
      <c r="E461" s="269">
        <f>IFERROR(IF(-SUM(E$20:E460)+E$15&lt;0.000001,0,IF($C461&gt;='H-32A-WP06 - Debt Service'!C$24,'H-32A-WP06 - Debt Service'!C$27/12,0)),"-")</f>
        <v>0</v>
      </c>
      <c r="F461" s="269">
        <f>IFERROR(IF(-SUM(F$20:F460)+F$15&lt;0.000001,0,IF($C461&gt;='H-32A-WP06 - Debt Service'!D$24,'H-32A-WP06 - Debt Service'!D$27/12,0)),"-")</f>
        <v>0</v>
      </c>
      <c r="G461" s="269">
        <f>IFERROR(IF(-SUM(G$20:G460)+G$15&lt;0.000001,0,IF($C461&gt;='H-32A-WP06 - Debt Service'!E$24,'H-32A-WP06 - Debt Service'!E$27/12,0)),"-")</f>
        <v>0</v>
      </c>
      <c r="H461" s="269">
        <f>IFERROR(IF(-SUM(H$20:H460)+H$15&lt;0.000001,0,IF($C461&gt;='H-32A-WP06 - Debt Service'!F$24,'H-32A-WP06 - Debt Service'!F$27/12,0)),"-")</f>
        <v>0</v>
      </c>
      <c r="I461" s="269">
        <f>IFERROR(IF(-SUM(I$20:I460)+I$15&lt;0.000001,0,IF($C461&gt;='H-32A-WP06 - Debt Service'!G$24,'H-32A-WP06 - Debt Service'!#REF!/12,0)),"-")</f>
        <v>0</v>
      </c>
      <c r="J461" s="269">
        <f>IFERROR(IF(-SUM(J$20:J460)+J$15&lt;0.000001,0,IF($C461&gt;='H-32A-WP06 - Debt Service'!H$24,'H-32A-WP06 - Debt Service'!H$27/12,0)),"-")</f>
        <v>0</v>
      </c>
      <c r="K461" s="269">
        <f>IFERROR(IF(-SUM(K$20:K460)+K$15&lt;0.000001,0,IF($C461&gt;='H-32A-WP06 - Debt Service'!I$24,'H-32A-WP06 - Debt Service'!I$27/12,0)),"-")</f>
        <v>0</v>
      </c>
      <c r="L461" s="269">
        <f>IFERROR(IF(-SUM(L$20:L460)+L$15&lt;0.000001,0,IF($C461&gt;='H-32A-WP06 - Debt Service'!J$24,'H-32A-WP06 - Debt Service'!J$27/12,0)),"-")</f>
        <v>0</v>
      </c>
      <c r="M461" s="269">
        <f>IFERROR(IF(-SUM(M$20:M460)+M$15&lt;0.000001,0,IF($C461&gt;='H-32A-WP06 - Debt Service'!L$24,'H-32A-WP06 - Debt Service'!L$27/12,0)),"-")</f>
        <v>0</v>
      </c>
      <c r="N461" s="269">
        <v>0</v>
      </c>
      <c r="O461" s="269">
        <v>0</v>
      </c>
      <c r="P461" s="269">
        <v>0</v>
      </c>
      <c r="Q461" s="269">
        <f>IFERROR(IF(-SUM(Q$20:Q460)+Q$15&lt;0.000001,0,IF($C461&gt;='H-32A-WP06 - Debt Service'!#REF!,'H-32A-WP06 - Debt Service'!#REF!/12,0)),"-")</f>
        <v>0</v>
      </c>
      <c r="R461" s="269"/>
      <c r="S461" s="269"/>
      <c r="T461" s="269"/>
      <c r="U461" s="269"/>
      <c r="V461" s="269"/>
      <c r="X461" s="260">
        <f t="shared" si="29"/>
        <v>2059</v>
      </c>
      <c r="Y461" s="281">
        <f t="shared" si="31"/>
        <v>58349</v>
      </c>
      <c r="Z461" s="281"/>
      <c r="AA461" s="269">
        <f>IFERROR(IF(-SUM(AA$20:AA460)+AA$15&lt;0.000001,0,IF($C461&gt;='H-32A-WP06 - Debt Service'!X$24,'H-32A-WP06 - Debt Service'!X$27/12,0)),"-")</f>
        <v>0</v>
      </c>
      <c r="AB461" s="269">
        <f>IFERROR(IF(-SUM(AB$20:AB460)+AB$15&lt;0.000001,0,IF($C461&gt;='H-32A-WP06 - Debt Service'!Y$24,'H-32A-WP06 - Debt Service'!Y$27/12,0)),"-")</f>
        <v>0</v>
      </c>
      <c r="AC461" s="269">
        <f>IFERROR(IF(-SUM(AC$20:AC460)+AC$15&lt;0.000001,0,IF($C461&gt;='H-32A-WP06 - Debt Service'!Z$24,'H-32A-WP06 - Debt Service'!Z$27/12,0)),"-")</f>
        <v>0</v>
      </c>
      <c r="AD461" s="269">
        <f>IFERROR(IF(-SUM(AD$20:AD460)+AD$15&lt;0.000001,0,IF($C461&gt;='H-32A-WP06 - Debt Service'!AA$24,'H-32A-WP06 - Debt Service'!AA$27/12,0)),"-")</f>
        <v>0</v>
      </c>
      <c r="AE461" s="269">
        <f>IFERROR(IF(-SUM(AE$20:AE460)+AE$15&lt;0.000001,0,IF($C461&gt;='H-32A-WP06 - Debt Service'!AB$24,'H-32A-WP06 - Debt Service'!AB$27/12,0)),"-")</f>
        <v>0</v>
      </c>
      <c r="AF461" s="269">
        <f>IFERROR(IF(-SUM(AF$20:AF460)+AF$15&lt;0.000001,0,IF($C461&gt;='H-32A-WP06 - Debt Service'!AC$24,'H-32A-WP06 - Debt Service'!AC$27/12,0)),"-")</f>
        <v>0</v>
      </c>
      <c r="AG461" s="269">
        <f>IFERROR(IF(-SUM(AG$20:AG460)+AG$15&lt;0.000001,0,IF($C461&gt;='H-32A-WP06 - Debt Service'!AD$24,'H-32A-WP06 - Debt Service'!AD$27/12,0)),"-")</f>
        <v>0</v>
      </c>
      <c r="AH461" s="269">
        <f>IFERROR(IF(-SUM(AH$20:AH460)+AH$15&lt;0.000001,0,IF($C461&gt;='H-32A-WP06 - Debt Service'!AE$24,'H-32A-WP06 - Debt Service'!AE$27/12,0)),"-")</f>
        <v>0</v>
      </c>
      <c r="AI461" s="269">
        <f>IFERROR(IF(-SUM(AI$20:AI460)+AI$15&lt;0.000001,0,IF($C461&gt;='H-32A-WP06 - Debt Service'!AF$24,'H-32A-WP06 - Debt Service'!AF$27/12,0)),"-")</f>
        <v>0</v>
      </c>
      <c r="AJ461" s="269">
        <f>IFERROR(IF(-SUM(AJ$20:AJ460)+AJ$15&lt;0.000001,0,IF($C461&gt;='H-32A-WP06 - Debt Service'!AG$24,'H-32A-WP06 - Debt Service'!AG$27/12,0)),"-")</f>
        <v>0</v>
      </c>
    </row>
    <row r="462" spans="2:36" hidden="1">
      <c r="B462" s="260">
        <f t="shared" si="28"/>
        <v>2059</v>
      </c>
      <c r="C462" s="281">
        <f t="shared" si="30"/>
        <v>58380</v>
      </c>
      <c r="D462" s="281"/>
      <c r="E462" s="269">
        <f>IFERROR(IF(-SUM(E$20:E461)+E$15&lt;0.000001,0,IF($C462&gt;='H-32A-WP06 - Debt Service'!C$24,'H-32A-WP06 - Debt Service'!C$27/12,0)),"-")</f>
        <v>0</v>
      </c>
      <c r="F462" s="269">
        <f>IFERROR(IF(-SUM(F$20:F461)+F$15&lt;0.000001,0,IF($C462&gt;='H-32A-WP06 - Debt Service'!D$24,'H-32A-WP06 - Debt Service'!D$27/12,0)),"-")</f>
        <v>0</v>
      </c>
      <c r="G462" s="269">
        <f>IFERROR(IF(-SUM(G$20:G461)+G$15&lt;0.000001,0,IF($C462&gt;='H-32A-WP06 - Debt Service'!E$24,'H-32A-WP06 - Debt Service'!E$27/12,0)),"-")</f>
        <v>0</v>
      </c>
      <c r="H462" s="269">
        <f>IFERROR(IF(-SUM(H$20:H461)+H$15&lt;0.000001,0,IF($C462&gt;='H-32A-WP06 - Debt Service'!F$24,'H-32A-WP06 - Debt Service'!F$27/12,0)),"-")</f>
        <v>0</v>
      </c>
      <c r="I462" s="269">
        <f>IFERROR(IF(-SUM(I$20:I461)+I$15&lt;0.000001,0,IF($C462&gt;='H-32A-WP06 - Debt Service'!G$24,'H-32A-WP06 - Debt Service'!#REF!/12,0)),"-")</f>
        <v>0</v>
      </c>
      <c r="J462" s="269">
        <f>IFERROR(IF(-SUM(J$20:J461)+J$15&lt;0.000001,0,IF($C462&gt;='H-32A-WP06 - Debt Service'!H$24,'H-32A-WP06 - Debt Service'!H$27/12,0)),"-")</f>
        <v>0</v>
      </c>
      <c r="K462" s="269">
        <f>IFERROR(IF(-SUM(K$20:K461)+K$15&lt;0.000001,0,IF($C462&gt;='H-32A-WP06 - Debt Service'!I$24,'H-32A-WP06 - Debt Service'!I$27/12,0)),"-")</f>
        <v>0</v>
      </c>
      <c r="L462" s="269">
        <f>IFERROR(IF(-SUM(L$20:L461)+L$15&lt;0.000001,0,IF($C462&gt;='H-32A-WP06 - Debt Service'!J$24,'H-32A-WP06 - Debt Service'!J$27/12,0)),"-")</f>
        <v>0</v>
      </c>
      <c r="M462" s="269">
        <f>IFERROR(IF(-SUM(M$20:M461)+M$15&lt;0.000001,0,IF($C462&gt;='H-32A-WP06 - Debt Service'!L$24,'H-32A-WP06 - Debt Service'!L$27/12,0)),"-")</f>
        <v>0</v>
      </c>
      <c r="N462" s="269">
        <v>0</v>
      </c>
      <c r="O462" s="269">
        <v>0</v>
      </c>
      <c r="P462" s="269">
        <v>0</v>
      </c>
      <c r="Q462" s="269">
        <f>IFERROR(IF(-SUM(Q$20:Q461)+Q$15&lt;0.000001,0,IF($C462&gt;='H-32A-WP06 - Debt Service'!#REF!,'H-32A-WP06 - Debt Service'!#REF!/12,0)),"-")</f>
        <v>0</v>
      </c>
      <c r="R462" s="269"/>
      <c r="S462" s="269"/>
      <c r="T462" s="269"/>
      <c r="U462" s="269"/>
      <c r="V462" s="269"/>
      <c r="X462" s="260">
        <f t="shared" si="29"/>
        <v>2059</v>
      </c>
      <c r="Y462" s="281">
        <f t="shared" si="31"/>
        <v>58380</v>
      </c>
      <c r="Z462" s="281"/>
      <c r="AA462" s="269">
        <f>IFERROR(IF(-SUM(AA$20:AA461)+AA$15&lt;0.000001,0,IF($C462&gt;='H-32A-WP06 - Debt Service'!X$24,'H-32A-WP06 - Debt Service'!X$27/12,0)),"-")</f>
        <v>0</v>
      </c>
      <c r="AB462" s="269">
        <f>IFERROR(IF(-SUM(AB$20:AB461)+AB$15&lt;0.000001,0,IF($C462&gt;='H-32A-WP06 - Debt Service'!Y$24,'H-32A-WP06 - Debt Service'!Y$27/12,0)),"-")</f>
        <v>0</v>
      </c>
      <c r="AC462" s="269">
        <f>IFERROR(IF(-SUM(AC$20:AC461)+AC$15&lt;0.000001,0,IF($C462&gt;='H-32A-WP06 - Debt Service'!Z$24,'H-32A-WP06 - Debt Service'!Z$27/12,0)),"-")</f>
        <v>0</v>
      </c>
      <c r="AD462" s="269">
        <f>IFERROR(IF(-SUM(AD$20:AD461)+AD$15&lt;0.000001,0,IF($C462&gt;='H-32A-WP06 - Debt Service'!AA$24,'H-32A-WP06 - Debt Service'!AA$27/12,0)),"-")</f>
        <v>0</v>
      </c>
      <c r="AE462" s="269">
        <f>IFERROR(IF(-SUM(AE$20:AE461)+AE$15&lt;0.000001,0,IF($C462&gt;='H-32A-WP06 - Debt Service'!AB$24,'H-32A-WP06 - Debt Service'!AB$27/12,0)),"-")</f>
        <v>0</v>
      </c>
      <c r="AF462" s="269">
        <f>IFERROR(IF(-SUM(AF$20:AF461)+AF$15&lt;0.000001,0,IF($C462&gt;='H-32A-WP06 - Debt Service'!AC$24,'H-32A-WP06 - Debt Service'!AC$27/12,0)),"-")</f>
        <v>0</v>
      </c>
      <c r="AG462" s="269">
        <f>IFERROR(IF(-SUM(AG$20:AG461)+AG$15&lt;0.000001,0,IF($C462&gt;='H-32A-WP06 - Debt Service'!AD$24,'H-32A-WP06 - Debt Service'!AD$27/12,0)),"-")</f>
        <v>0</v>
      </c>
      <c r="AH462" s="269">
        <f>IFERROR(IF(-SUM(AH$20:AH461)+AH$15&lt;0.000001,0,IF($C462&gt;='H-32A-WP06 - Debt Service'!AE$24,'H-32A-WP06 - Debt Service'!AE$27/12,0)),"-")</f>
        <v>0</v>
      </c>
      <c r="AI462" s="269">
        <f>IFERROR(IF(-SUM(AI$20:AI461)+AI$15&lt;0.000001,0,IF($C462&gt;='H-32A-WP06 - Debt Service'!AF$24,'H-32A-WP06 - Debt Service'!AF$27/12,0)),"-")</f>
        <v>0</v>
      </c>
      <c r="AJ462" s="269">
        <f>IFERROR(IF(-SUM(AJ$20:AJ461)+AJ$15&lt;0.000001,0,IF($C462&gt;='H-32A-WP06 - Debt Service'!AG$24,'H-32A-WP06 - Debt Service'!AG$27/12,0)),"-")</f>
        <v>0</v>
      </c>
    </row>
    <row r="463" spans="2:36" hidden="1">
      <c r="B463" s="260">
        <f t="shared" si="28"/>
        <v>2059</v>
      </c>
      <c r="C463" s="281">
        <f t="shared" si="30"/>
        <v>58410</v>
      </c>
      <c r="D463" s="281"/>
      <c r="E463" s="269">
        <f>IFERROR(IF(-SUM(E$20:E462)+E$15&lt;0.000001,0,IF($C463&gt;='H-32A-WP06 - Debt Service'!C$24,'H-32A-WP06 - Debt Service'!C$27/12,0)),"-")</f>
        <v>0</v>
      </c>
      <c r="F463" s="269">
        <f>IFERROR(IF(-SUM(F$20:F462)+F$15&lt;0.000001,0,IF($C463&gt;='H-32A-WP06 - Debt Service'!D$24,'H-32A-WP06 - Debt Service'!D$27/12,0)),"-")</f>
        <v>0</v>
      </c>
      <c r="G463" s="269">
        <f>IFERROR(IF(-SUM(G$20:G462)+G$15&lt;0.000001,0,IF($C463&gt;='H-32A-WP06 - Debt Service'!E$24,'H-32A-WP06 - Debt Service'!E$27/12,0)),"-")</f>
        <v>0</v>
      </c>
      <c r="H463" s="269">
        <f>IFERROR(IF(-SUM(H$20:H462)+H$15&lt;0.000001,0,IF($C463&gt;='H-32A-WP06 - Debt Service'!F$24,'H-32A-WP06 - Debt Service'!F$27/12,0)),"-")</f>
        <v>0</v>
      </c>
      <c r="I463" s="269">
        <f>IFERROR(IF(-SUM(I$20:I462)+I$15&lt;0.000001,0,IF($C463&gt;='H-32A-WP06 - Debt Service'!G$24,'H-32A-WP06 - Debt Service'!#REF!/12,0)),"-")</f>
        <v>0</v>
      </c>
      <c r="J463" s="269">
        <f>IFERROR(IF(-SUM(J$20:J462)+J$15&lt;0.000001,0,IF($C463&gt;='H-32A-WP06 - Debt Service'!H$24,'H-32A-WP06 - Debt Service'!H$27/12,0)),"-")</f>
        <v>0</v>
      </c>
      <c r="K463" s="269">
        <f>IFERROR(IF(-SUM(K$20:K462)+K$15&lt;0.000001,0,IF($C463&gt;='H-32A-WP06 - Debt Service'!I$24,'H-32A-WP06 - Debt Service'!I$27/12,0)),"-")</f>
        <v>0</v>
      </c>
      <c r="L463" s="269">
        <f>IFERROR(IF(-SUM(L$20:L462)+L$15&lt;0.000001,0,IF($C463&gt;='H-32A-WP06 - Debt Service'!J$24,'H-32A-WP06 - Debt Service'!J$27/12,0)),"-")</f>
        <v>0</v>
      </c>
      <c r="M463" s="269">
        <f>IFERROR(IF(-SUM(M$20:M462)+M$15&lt;0.000001,0,IF($C463&gt;='H-32A-WP06 - Debt Service'!L$24,'H-32A-WP06 - Debt Service'!L$27/12,0)),"-")</f>
        <v>0</v>
      </c>
      <c r="N463" s="269">
        <v>0</v>
      </c>
      <c r="O463" s="269">
        <v>0</v>
      </c>
      <c r="P463" s="269">
        <v>0</v>
      </c>
      <c r="Q463" s="269">
        <f>IFERROR(IF(-SUM(Q$20:Q462)+Q$15&lt;0.000001,0,IF($C463&gt;='H-32A-WP06 - Debt Service'!#REF!,'H-32A-WP06 - Debt Service'!#REF!/12,0)),"-")</f>
        <v>0</v>
      </c>
      <c r="R463" s="269"/>
      <c r="S463" s="269"/>
      <c r="T463" s="269"/>
      <c r="U463" s="269"/>
      <c r="V463" s="269"/>
      <c r="X463" s="260">
        <f t="shared" si="29"/>
        <v>2059</v>
      </c>
      <c r="Y463" s="281">
        <f t="shared" si="31"/>
        <v>58410</v>
      </c>
      <c r="Z463" s="281"/>
      <c r="AA463" s="269">
        <f>IFERROR(IF(-SUM(AA$20:AA462)+AA$15&lt;0.000001,0,IF($C463&gt;='H-32A-WP06 - Debt Service'!X$24,'H-32A-WP06 - Debt Service'!X$27/12,0)),"-")</f>
        <v>0</v>
      </c>
      <c r="AB463" s="269">
        <f>IFERROR(IF(-SUM(AB$20:AB462)+AB$15&lt;0.000001,0,IF($C463&gt;='H-32A-WP06 - Debt Service'!Y$24,'H-32A-WP06 - Debt Service'!Y$27/12,0)),"-")</f>
        <v>0</v>
      </c>
      <c r="AC463" s="269">
        <f>IFERROR(IF(-SUM(AC$20:AC462)+AC$15&lt;0.000001,0,IF($C463&gt;='H-32A-WP06 - Debt Service'!Z$24,'H-32A-WP06 - Debt Service'!Z$27/12,0)),"-")</f>
        <v>0</v>
      </c>
      <c r="AD463" s="269">
        <f>IFERROR(IF(-SUM(AD$20:AD462)+AD$15&lt;0.000001,0,IF($C463&gt;='H-32A-WP06 - Debt Service'!AA$24,'H-32A-WP06 - Debt Service'!AA$27/12,0)),"-")</f>
        <v>0</v>
      </c>
      <c r="AE463" s="269">
        <f>IFERROR(IF(-SUM(AE$20:AE462)+AE$15&lt;0.000001,0,IF($C463&gt;='H-32A-WP06 - Debt Service'!AB$24,'H-32A-WP06 - Debt Service'!AB$27/12,0)),"-")</f>
        <v>0</v>
      </c>
      <c r="AF463" s="269">
        <f>IFERROR(IF(-SUM(AF$20:AF462)+AF$15&lt;0.000001,0,IF($C463&gt;='H-32A-WP06 - Debt Service'!AC$24,'H-32A-WP06 - Debt Service'!AC$27/12,0)),"-")</f>
        <v>0</v>
      </c>
      <c r="AG463" s="269">
        <f>IFERROR(IF(-SUM(AG$20:AG462)+AG$15&lt;0.000001,0,IF($C463&gt;='H-32A-WP06 - Debt Service'!AD$24,'H-32A-WP06 - Debt Service'!AD$27/12,0)),"-")</f>
        <v>0</v>
      </c>
      <c r="AH463" s="269">
        <f>IFERROR(IF(-SUM(AH$20:AH462)+AH$15&lt;0.000001,0,IF($C463&gt;='H-32A-WP06 - Debt Service'!AE$24,'H-32A-WP06 - Debt Service'!AE$27/12,0)),"-")</f>
        <v>0</v>
      </c>
      <c r="AI463" s="269">
        <f>IFERROR(IF(-SUM(AI$20:AI462)+AI$15&lt;0.000001,0,IF($C463&gt;='H-32A-WP06 - Debt Service'!AF$24,'H-32A-WP06 - Debt Service'!AF$27/12,0)),"-")</f>
        <v>0</v>
      </c>
      <c r="AJ463" s="269">
        <f>IFERROR(IF(-SUM(AJ$20:AJ462)+AJ$15&lt;0.000001,0,IF($C463&gt;='H-32A-WP06 - Debt Service'!AG$24,'H-32A-WP06 - Debt Service'!AG$27/12,0)),"-")</f>
        <v>0</v>
      </c>
    </row>
    <row r="464" spans="2:36" hidden="1">
      <c r="B464" s="260">
        <f t="shared" si="28"/>
        <v>2060</v>
      </c>
      <c r="C464" s="281">
        <f t="shared" si="30"/>
        <v>58441</v>
      </c>
      <c r="D464" s="281"/>
      <c r="E464" s="269">
        <f>IFERROR(IF(-SUM(E$20:E463)+E$15&lt;0.000001,0,IF($C464&gt;='H-32A-WP06 - Debt Service'!C$24,'H-32A-WP06 - Debt Service'!C$27/12,0)),"-")</f>
        <v>0</v>
      </c>
      <c r="F464" s="269">
        <f>IFERROR(IF(-SUM(F$20:F463)+F$15&lt;0.000001,0,IF($C464&gt;='H-32A-WP06 - Debt Service'!D$24,'H-32A-WP06 - Debt Service'!D$27/12,0)),"-")</f>
        <v>0</v>
      </c>
      <c r="G464" s="269">
        <f>IFERROR(IF(-SUM(G$20:G463)+G$15&lt;0.000001,0,IF($C464&gt;='H-32A-WP06 - Debt Service'!E$24,'H-32A-WP06 - Debt Service'!E$27/12,0)),"-")</f>
        <v>0</v>
      </c>
      <c r="H464" s="269">
        <f>IFERROR(IF(-SUM(H$20:H463)+H$15&lt;0.000001,0,IF($C464&gt;='H-32A-WP06 - Debt Service'!F$24,'H-32A-WP06 - Debt Service'!F$27/12,0)),"-")</f>
        <v>0</v>
      </c>
      <c r="I464" s="269">
        <f>IFERROR(IF(-SUM(I$20:I463)+I$15&lt;0.000001,0,IF($C464&gt;='H-32A-WP06 - Debt Service'!G$24,'H-32A-WP06 - Debt Service'!#REF!/12,0)),"-")</f>
        <v>0</v>
      </c>
      <c r="J464" s="269">
        <f>IFERROR(IF(-SUM(J$20:J463)+J$15&lt;0.000001,0,IF($C464&gt;='H-32A-WP06 - Debt Service'!H$24,'H-32A-WP06 - Debt Service'!H$27/12,0)),"-")</f>
        <v>0</v>
      </c>
      <c r="K464" s="269">
        <f>IFERROR(IF(-SUM(K$20:K463)+K$15&lt;0.000001,0,IF($C464&gt;='H-32A-WP06 - Debt Service'!I$24,'H-32A-WP06 - Debt Service'!I$27/12,0)),"-")</f>
        <v>0</v>
      </c>
      <c r="L464" s="269">
        <f>IFERROR(IF(-SUM(L$20:L463)+L$15&lt;0.000001,0,IF($C464&gt;='H-32A-WP06 - Debt Service'!J$24,'H-32A-WP06 - Debt Service'!J$27/12,0)),"-")</f>
        <v>0</v>
      </c>
      <c r="M464" s="269">
        <f>IFERROR(IF(-SUM(M$20:M463)+M$15&lt;0.000001,0,IF($C464&gt;='H-32A-WP06 - Debt Service'!L$24,'H-32A-WP06 - Debt Service'!L$27/12,0)),"-")</f>
        <v>0</v>
      </c>
      <c r="N464" s="269">
        <v>0</v>
      </c>
      <c r="O464" s="269">
        <v>0</v>
      </c>
      <c r="P464" s="269">
        <v>0</v>
      </c>
      <c r="Q464" s="269">
        <f>IFERROR(IF(-SUM(Q$20:Q463)+Q$15&lt;0.000001,0,IF($C464&gt;='H-32A-WP06 - Debt Service'!#REF!,'H-32A-WP06 - Debt Service'!#REF!/12,0)),"-")</f>
        <v>0</v>
      </c>
      <c r="R464" s="269"/>
      <c r="S464" s="269"/>
      <c r="T464" s="269"/>
      <c r="U464" s="269"/>
      <c r="V464" s="269"/>
      <c r="X464" s="260">
        <f t="shared" si="29"/>
        <v>2060</v>
      </c>
      <c r="Y464" s="281">
        <f t="shared" si="31"/>
        <v>58441</v>
      </c>
      <c r="Z464" s="281"/>
      <c r="AA464" s="269">
        <f>IFERROR(IF(-SUM(AA$20:AA463)+AA$15&lt;0.000001,0,IF($C464&gt;='H-32A-WP06 - Debt Service'!X$24,'H-32A-WP06 - Debt Service'!X$27/12,0)),"-")</f>
        <v>0</v>
      </c>
      <c r="AB464" s="269">
        <f>IFERROR(IF(-SUM(AB$20:AB463)+AB$15&lt;0.000001,0,IF($C464&gt;='H-32A-WP06 - Debt Service'!Y$24,'H-32A-WP06 - Debt Service'!Y$27/12,0)),"-")</f>
        <v>0</v>
      </c>
      <c r="AC464" s="269">
        <f>IFERROR(IF(-SUM(AC$20:AC463)+AC$15&lt;0.000001,0,IF($C464&gt;='H-32A-WP06 - Debt Service'!Z$24,'H-32A-WP06 - Debt Service'!Z$27/12,0)),"-")</f>
        <v>0</v>
      </c>
      <c r="AD464" s="269">
        <f>IFERROR(IF(-SUM(AD$20:AD463)+AD$15&lt;0.000001,0,IF($C464&gt;='H-32A-WP06 - Debt Service'!AA$24,'H-32A-WP06 - Debt Service'!AA$27/12,0)),"-")</f>
        <v>0</v>
      </c>
      <c r="AE464" s="269">
        <f>IFERROR(IF(-SUM(AE$20:AE463)+AE$15&lt;0.000001,0,IF($C464&gt;='H-32A-WP06 - Debt Service'!AB$24,'H-32A-WP06 - Debt Service'!AB$27/12,0)),"-")</f>
        <v>0</v>
      </c>
      <c r="AF464" s="269">
        <f>IFERROR(IF(-SUM(AF$20:AF463)+AF$15&lt;0.000001,0,IF($C464&gt;='H-32A-WP06 - Debt Service'!AC$24,'H-32A-WP06 - Debt Service'!AC$27/12,0)),"-")</f>
        <v>0</v>
      </c>
      <c r="AG464" s="269">
        <f>IFERROR(IF(-SUM(AG$20:AG463)+AG$15&lt;0.000001,0,IF($C464&gt;='H-32A-WP06 - Debt Service'!AD$24,'H-32A-WP06 - Debt Service'!AD$27/12,0)),"-")</f>
        <v>0</v>
      </c>
      <c r="AH464" s="269">
        <f>IFERROR(IF(-SUM(AH$20:AH463)+AH$15&lt;0.000001,0,IF($C464&gt;='H-32A-WP06 - Debt Service'!AE$24,'H-32A-WP06 - Debt Service'!AE$27/12,0)),"-")</f>
        <v>0</v>
      </c>
      <c r="AI464" s="269">
        <f>IFERROR(IF(-SUM(AI$20:AI463)+AI$15&lt;0.000001,0,IF($C464&gt;='H-32A-WP06 - Debt Service'!AF$24,'H-32A-WP06 - Debt Service'!AF$27/12,0)),"-")</f>
        <v>0</v>
      </c>
      <c r="AJ464" s="269">
        <f>IFERROR(IF(-SUM(AJ$20:AJ463)+AJ$15&lt;0.000001,0,IF($C464&gt;='H-32A-WP06 - Debt Service'!AG$24,'H-32A-WP06 - Debt Service'!AG$27/12,0)),"-")</f>
        <v>0</v>
      </c>
    </row>
    <row r="465" spans="2:36" hidden="1">
      <c r="B465" s="260">
        <f t="shared" si="28"/>
        <v>2060</v>
      </c>
      <c r="C465" s="281">
        <f t="shared" si="30"/>
        <v>58472</v>
      </c>
      <c r="D465" s="281"/>
      <c r="E465" s="269">
        <f>IFERROR(IF(-SUM(E$20:E464)+E$15&lt;0.000001,0,IF($C465&gt;='H-32A-WP06 - Debt Service'!C$24,'H-32A-WP06 - Debt Service'!C$27/12,0)),"-")</f>
        <v>0</v>
      </c>
      <c r="F465" s="269">
        <f>IFERROR(IF(-SUM(F$20:F464)+F$15&lt;0.000001,0,IF($C465&gt;='H-32A-WP06 - Debt Service'!D$24,'H-32A-WP06 - Debt Service'!D$27/12,0)),"-")</f>
        <v>0</v>
      </c>
      <c r="G465" s="269">
        <f>IFERROR(IF(-SUM(G$20:G464)+G$15&lt;0.000001,0,IF($C465&gt;='H-32A-WP06 - Debt Service'!E$24,'H-32A-WP06 - Debt Service'!E$27/12,0)),"-")</f>
        <v>0</v>
      </c>
      <c r="H465" s="269">
        <f>IFERROR(IF(-SUM(H$20:H464)+H$15&lt;0.000001,0,IF($C465&gt;='H-32A-WP06 - Debt Service'!F$24,'H-32A-WP06 - Debt Service'!F$27/12,0)),"-")</f>
        <v>0</v>
      </c>
      <c r="I465" s="269">
        <f>IFERROR(IF(-SUM(I$20:I464)+I$15&lt;0.000001,0,IF($C465&gt;='H-32A-WP06 - Debt Service'!G$24,'H-32A-WP06 - Debt Service'!#REF!/12,0)),"-")</f>
        <v>0</v>
      </c>
      <c r="J465" s="269">
        <f>IFERROR(IF(-SUM(J$20:J464)+J$15&lt;0.000001,0,IF($C465&gt;='H-32A-WP06 - Debt Service'!H$24,'H-32A-WP06 - Debt Service'!H$27/12,0)),"-")</f>
        <v>0</v>
      </c>
      <c r="K465" s="269">
        <f>IFERROR(IF(-SUM(K$20:K464)+K$15&lt;0.000001,0,IF($C465&gt;='H-32A-WP06 - Debt Service'!I$24,'H-32A-WP06 - Debt Service'!I$27/12,0)),"-")</f>
        <v>0</v>
      </c>
      <c r="L465" s="269">
        <f>IFERROR(IF(-SUM(L$20:L464)+L$15&lt;0.000001,0,IF($C465&gt;='H-32A-WP06 - Debt Service'!J$24,'H-32A-WP06 - Debt Service'!J$27/12,0)),"-")</f>
        <v>0</v>
      </c>
      <c r="M465" s="269">
        <f>IFERROR(IF(-SUM(M$20:M464)+M$15&lt;0.000001,0,IF($C465&gt;='H-32A-WP06 - Debt Service'!L$24,'H-32A-WP06 - Debt Service'!L$27/12,0)),"-")</f>
        <v>0</v>
      </c>
      <c r="N465" s="269">
        <v>0</v>
      </c>
      <c r="O465" s="269">
        <v>0</v>
      </c>
      <c r="P465" s="269">
        <v>0</v>
      </c>
      <c r="Q465" s="269">
        <f>IFERROR(IF(-SUM(Q$20:Q464)+Q$15&lt;0.000001,0,IF($C465&gt;='H-32A-WP06 - Debt Service'!#REF!,'H-32A-WP06 - Debt Service'!#REF!/12,0)),"-")</f>
        <v>0</v>
      </c>
      <c r="R465" s="269"/>
      <c r="S465" s="269"/>
      <c r="T465" s="269"/>
      <c r="U465" s="269"/>
      <c r="V465" s="269"/>
      <c r="X465" s="260">
        <f t="shared" si="29"/>
        <v>2060</v>
      </c>
      <c r="Y465" s="281">
        <f t="shared" si="31"/>
        <v>58472</v>
      </c>
      <c r="Z465" s="281"/>
      <c r="AA465" s="269">
        <f>IFERROR(IF(-SUM(AA$20:AA464)+AA$15&lt;0.000001,0,IF($C465&gt;='H-32A-WP06 - Debt Service'!X$24,'H-32A-WP06 - Debt Service'!X$27/12,0)),"-")</f>
        <v>0</v>
      </c>
      <c r="AB465" s="269">
        <f>IFERROR(IF(-SUM(AB$20:AB464)+AB$15&lt;0.000001,0,IF($C465&gt;='H-32A-WP06 - Debt Service'!Y$24,'H-32A-WP06 - Debt Service'!Y$27/12,0)),"-")</f>
        <v>0</v>
      </c>
      <c r="AC465" s="269">
        <f>IFERROR(IF(-SUM(AC$20:AC464)+AC$15&lt;0.000001,0,IF($C465&gt;='H-32A-WP06 - Debt Service'!Z$24,'H-32A-WP06 - Debt Service'!Z$27/12,0)),"-")</f>
        <v>0</v>
      </c>
      <c r="AD465" s="269">
        <f>IFERROR(IF(-SUM(AD$20:AD464)+AD$15&lt;0.000001,0,IF($C465&gt;='H-32A-WP06 - Debt Service'!AA$24,'H-32A-WP06 - Debt Service'!AA$27/12,0)),"-")</f>
        <v>0</v>
      </c>
      <c r="AE465" s="269">
        <f>IFERROR(IF(-SUM(AE$20:AE464)+AE$15&lt;0.000001,0,IF($C465&gt;='H-32A-WP06 - Debt Service'!AB$24,'H-32A-WP06 - Debt Service'!AB$27/12,0)),"-")</f>
        <v>0</v>
      </c>
      <c r="AF465" s="269">
        <f>IFERROR(IF(-SUM(AF$20:AF464)+AF$15&lt;0.000001,0,IF($C465&gt;='H-32A-WP06 - Debt Service'!AC$24,'H-32A-WP06 - Debt Service'!AC$27/12,0)),"-")</f>
        <v>0</v>
      </c>
      <c r="AG465" s="269">
        <f>IFERROR(IF(-SUM(AG$20:AG464)+AG$15&lt;0.000001,0,IF($C465&gt;='H-32A-WP06 - Debt Service'!AD$24,'H-32A-WP06 - Debt Service'!AD$27/12,0)),"-")</f>
        <v>0</v>
      </c>
      <c r="AH465" s="269">
        <f>IFERROR(IF(-SUM(AH$20:AH464)+AH$15&lt;0.000001,0,IF($C465&gt;='H-32A-WP06 - Debt Service'!AE$24,'H-32A-WP06 - Debt Service'!AE$27/12,0)),"-")</f>
        <v>0</v>
      </c>
      <c r="AI465" s="269">
        <f>IFERROR(IF(-SUM(AI$20:AI464)+AI$15&lt;0.000001,0,IF($C465&gt;='H-32A-WP06 - Debt Service'!AF$24,'H-32A-WP06 - Debt Service'!AF$27/12,0)),"-")</f>
        <v>0</v>
      </c>
      <c r="AJ465" s="269">
        <f>IFERROR(IF(-SUM(AJ$20:AJ464)+AJ$15&lt;0.000001,0,IF($C465&gt;='H-32A-WP06 - Debt Service'!AG$24,'H-32A-WP06 - Debt Service'!AG$27/12,0)),"-")</f>
        <v>0</v>
      </c>
    </row>
    <row r="466" spans="2:36" hidden="1">
      <c r="B466" s="260">
        <f t="shared" si="28"/>
        <v>2060</v>
      </c>
      <c r="C466" s="281">
        <f t="shared" si="30"/>
        <v>58501</v>
      </c>
      <c r="D466" s="281"/>
      <c r="E466" s="269">
        <f>IFERROR(IF(-SUM(E$20:E465)+E$15&lt;0.000001,0,IF($C466&gt;='H-32A-WP06 - Debt Service'!C$24,'H-32A-WP06 - Debt Service'!C$27/12,0)),"-")</f>
        <v>0</v>
      </c>
      <c r="F466" s="269">
        <f>IFERROR(IF(-SUM(F$20:F465)+F$15&lt;0.000001,0,IF($C466&gt;='H-32A-WP06 - Debt Service'!D$24,'H-32A-WP06 - Debt Service'!D$27/12,0)),"-")</f>
        <v>0</v>
      </c>
      <c r="G466" s="269">
        <f>IFERROR(IF(-SUM(G$20:G465)+G$15&lt;0.000001,0,IF($C466&gt;='H-32A-WP06 - Debt Service'!E$24,'H-32A-WP06 - Debt Service'!E$27/12,0)),"-")</f>
        <v>0</v>
      </c>
      <c r="H466" s="269">
        <f>IFERROR(IF(-SUM(H$20:H465)+H$15&lt;0.000001,0,IF($C466&gt;='H-32A-WP06 - Debt Service'!F$24,'H-32A-WP06 - Debt Service'!F$27/12,0)),"-")</f>
        <v>0</v>
      </c>
      <c r="I466" s="269">
        <f>IFERROR(IF(-SUM(I$20:I465)+I$15&lt;0.000001,0,IF($C466&gt;='H-32A-WP06 - Debt Service'!G$24,'H-32A-WP06 - Debt Service'!#REF!/12,0)),"-")</f>
        <v>0</v>
      </c>
      <c r="J466" s="269">
        <f>IFERROR(IF(-SUM(J$20:J465)+J$15&lt;0.000001,0,IF($C466&gt;='H-32A-WP06 - Debt Service'!H$24,'H-32A-WP06 - Debt Service'!H$27/12,0)),"-")</f>
        <v>0</v>
      </c>
      <c r="K466" s="269">
        <f>IFERROR(IF(-SUM(K$20:K465)+K$15&lt;0.000001,0,IF($C466&gt;='H-32A-WP06 - Debt Service'!I$24,'H-32A-WP06 - Debt Service'!I$27/12,0)),"-")</f>
        <v>0</v>
      </c>
      <c r="L466" s="269">
        <f>IFERROR(IF(-SUM(L$20:L465)+L$15&lt;0.000001,0,IF($C466&gt;='H-32A-WP06 - Debt Service'!J$24,'H-32A-WP06 - Debt Service'!J$27/12,0)),"-")</f>
        <v>0</v>
      </c>
      <c r="M466" s="269">
        <f>IFERROR(IF(-SUM(M$20:M465)+M$15&lt;0.000001,0,IF($C466&gt;='H-32A-WP06 - Debt Service'!L$24,'H-32A-WP06 - Debt Service'!L$27/12,0)),"-")</f>
        <v>0</v>
      </c>
      <c r="N466" s="269">
        <v>0</v>
      </c>
      <c r="O466" s="269">
        <v>0</v>
      </c>
      <c r="P466" s="269">
        <v>0</v>
      </c>
      <c r="Q466" s="269">
        <f>IFERROR(IF(-SUM(Q$20:Q465)+Q$15&lt;0.000001,0,IF($C466&gt;='H-32A-WP06 - Debt Service'!#REF!,'H-32A-WP06 - Debt Service'!#REF!/12,0)),"-")</f>
        <v>0</v>
      </c>
      <c r="R466" s="269"/>
      <c r="S466" s="269"/>
      <c r="T466" s="269"/>
      <c r="U466" s="269"/>
      <c r="V466" s="269"/>
      <c r="X466" s="260">
        <f t="shared" si="29"/>
        <v>2060</v>
      </c>
      <c r="Y466" s="281">
        <f t="shared" si="31"/>
        <v>58501</v>
      </c>
      <c r="Z466" s="281"/>
      <c r="AA466" s="269">
        <f>IFERROR(IF(-SUM(AA$20:AA465)+AA$15&lt;0.000001,0,IF($C466&gt;='H-32A-WP06 - Debt Service'!X$24,'H-32A-WP06 - Debt Service'!X$27/12,0)),"-")</f>
        <v>0</v>
      </c>
      <c r="AB466" s="269">
        <f>IFERROR(IF(-SUM(AB$20:AB465)+AB$15&lt;0.000001,0,IF($C466&gt;='H-32A-WP06 - Debt Service'!Y$24,'H-32A-WP06 - Debt Service'!Y$27/12,0)),"-")</f>
        <v>0</v>
      </c>
      <c r="AC466" s="269">
        <f>IFERROR(IF(-SUM(AC$20:AC465)+AC$15&lt;0.000001,0,IF($C466&gt;='H-32A-WP06 - Debt Service'!Z$24,'H-32A-WP06 - Debt Service'!Z$27/12,0)),"-")</f>
        <v>0</v>
      </c>
      <c r="AD466" s="269">
        <f>IFERROR(IF(-SUM(AD$20:AD465)+AD$15&lt;0.000001,0,IF($C466&gt;='H-32A-WP06 - Debt Service'!AA$24,'H-32A-WP06 - Debt Service'!AA$27/12,0)),"-")</f>
        <v>0</v>
      </c>
      <c r="AE466" s="269">
        <f>IFERROR(IF(-SUM(AE$20:AE465)+AE$15&lt;0.000001,0,IF($C466&gt;='H-32A-WP06 - Debt Service'!AB$24,'H-32A-WP06 - Debt Service'!AB$27/12,0)),"-")</f>
        <v>0</v>
      </c>
      <c r="AF466" s="269">
        <f>IFERROR(IF(-SUM(AF$20:AF465)+AF$15&lt;0.000001,0,IF($C466&gt;='H-32A-WP06 - Debt Service'!AC$24,'H-32A-WP06 - Debt Service'!AC$27/12,0)),"-")</f>
        <v>0</v>
      </c>
      <c r="AG466" s="269">
        <f>IFERROR(IF(-SUM(AG$20:AG465)+AG$15&lt;0.000001,0,IF($C466&gt;='H-32A-WP06 - Debt Service'!AD$24,'H-32A-WP06 - Debt Service'!AD$27/12,0)),"-")</f>
        <v>0</v>
      </c>
      <c r="AH466" s="269">
        <f>IFERROR(IF(-SUM(AH$20:AH465)+AH$15&lt;0.000001,0,IF($C466&gt;='H-32A-WP06 - Debt Service'!AE$24,'H-32A-WP06 - Debt Service'!AE$27/12,0)),"-")</f>
        <v>0</v>
      </c>
      <c r="AI466" s="269">
        <f>IFERROR(IF(-SUM(AI$20:AI465)+AI$15&lt;0.000001,0,IF($C466&gt;='H-32A-WP06 - Debt Service'!AF$24,'H-32A-WP06 - Debt Service'!AF$27/12,0)),"-")</f>
        <v>0</v>
      </c>
      <c r="AJ466" s="269">
        <f>IFERROR(IF(-SUM(AJ$20:AJ465)+AJ$15&lt;0.000001,0,IF($C466&gt;='H-32A-WP06 - Debt Service'!AG$24,'H-32A-WP06 - Debt Service'!AG$27/12,0)),"-")</f>
        <v>0</v>
      </c>
    </row>
    <row r="467" spans="2:36" hidden="1">
      <c r="B467" s="260">
        <f t="shared" si="28"/>
        <v>2060</v>
      </c>
      <c r="C467" s="281">
        <f t="shared" si="30"/>
        <v>58532</v>
      </c>
      <c r="D467" s="281"/>
      <c r="E467" s="269">
        <f>IFERROR(IF(-SUM(E$20:E466)+E$15&lt;0.000001,0,IF($C467&gt;='H-32A-WP06 - Debt Service'!C$24,'H-32A-WP06 - Debt Service'!C$27/12,0)),"-")</f>
        <v>0</v>
      </c>
      <c r="F467" s="269">
        <f>IFERROR(IF(-SUM(F$20:F466)+F$15&lt;0.000001,0,IF($C467&gt;='H-32A-WP06 - Debt Service'!D$24,'H-32A-WP06 - Debt Service'!D$27/12,0)),"-")</f>
        <v>0</v>
      </c>
      <c r="G467" s="269">
        <f>IFERROR(IF(-SUM(G$20:G466)+G$15&lt;0.000001,0,IF($C467&gt;='H-32A-WP06 - Debt Service'!E$24,'H-32A-WP06 - Debt Service'!E$27/12,0)),"-")</f>
        <v>0</v>
      </c>
      <c r="H467" s="269">
        <f>IFERROR(IF(-SUM(H$20:H466)+H$15&lt;0.000001,0,IF($C467&gt;='H-32A-WP06 - Debt Service'!F$24,'H-32A-WP06 - Debt Service'!F$27/12,0)),"-")</f>
        <v>0</v>
      </c>
      <c r="I467" s="269">
        <f>IFERROR(IF(-SUM(I$20:I466)+I$15&lt;0.000001,0,IF($C467&gt;='H-32A-WP06 - Debt Service'!G$24,'H-32A-WP06 - Debt Service'!#REF!/12,0)),"-")</f>
        <v>0</v>
      </c>
      <c r="J467" s="269">
        <f>IFERROR(IF(-SUM(J$20:J466)+J$15&lt;0.000001,0,IF($C467&gt;='H-32A-WP06 - Debt Service'!H$24,'H-32A-WP06 - Debt Service'!H$27/12,0)),"-")</f>
        <v>0</v>
      </c>
      <c r="K467" s="269">
        <f>IFERROR(IF(-SUM(K$20:K466)+K$15&lt;0.000001,0,IF($C467&gt;='H-32A-WP06 - Debt Service'!I$24,'H-32A-WP06 - Debt Service'!I$27/12,0)),"-")</f>
        <v>0</v>
      </c>
      <c r="L467" s="269">
        <f>IFERROR(IF(-SUM(L$20:L466)+L$15&lt;0.000001,0,IF($C467&gt;='H-32A-WP06 - Debt Service'!J$24,'H-32A-WP06 - Debt Service'!J$27/12,0)),"-")</f>
        <v>0</v>
      </c>
      <c r="M467" s="269">
        <f>IFERROR(IF(-SUM(M$20:M466)+M$15&lt;0.000001,0,IF($C467&gt;='H-32A-WP06 - Debt Service'!L$24,'H-32A-WP06 - Debt Service'!L$27/12,0)),"-")</f>
        <v>0</v>
      </c>
      <c r="N467" s="269">
        <v>0</v>
      </c>
      <c r="O467" s="269">
        <v>0</v>
      </c>
      <c r="P467" s="269">
        <v>0</v>
      </c>
      <c r="Q467" s="269">
        <f>IFERROR(IF(-SUM(Q$20:Q466)+Q$15&lt;0.000001,0,IF($C467&gt;='H-32A-WP06 - Debt Service'!#REF!,'H-32A-WP06 - Debt Service'!#REF!/12,0)),"-")</f>
        <v>0</v>
      </c>
      <c r="R467" s="269"/>
      <c r="S467" s="269"/>
      <c r="T467" s="269"/>
      <c r="U467" s="269"/>
      <c r="V467" s="269"/>
      <c r="X467" s="260">
        <f t="shared" si="29"/>
        <v>2060</v>
      </c>
      <c r="Y467" s="281">
        <f t="shared" si="31"/>
        <v>58532</v>
      </c>
      <c r="Z467" s="281"/>
      <c r="AA467" s="269">
        <f>IFERROR(IF(-SUM(AA$20:AA466)+AA$15&lt;0.000001,0,IF($C467&gt;='H-32A-WP06 - Debt Service'!X$24,'H-32A-WP06 - Debt Service'!X$27/12,0)),"-")</f>
        <v>0</v>
      </c>
      <c r="AB467" s="269">
        <f>IFERROR(IF(-SUM(AB$20:AB466)+AB$15&lt;0.000001,0,IF($C467&gt;='H-32A-WP06 - Debt Service'!Y$24,'H-32A-WP06 - Debt Service'!Y$27/12,0)),"-")</f>
        <v>0</v>
      </c>
      <c r="AC467" s="269">
        <f>IFERROR(IF(-SUM(AC$20:AC466)+AC$15&lt;0.000001,0,IF($C467&gt;='H-32A-WP06 - Debt Service'!Z$24,'H-32A-WP06 - Debt Service'!Z$27/12,0)),"-")</f>
        <v>0</v>
      </c>
      <c r="AD467" s="269">
        <f>IFERROR(IF(-SUM(AD$20:AD466)+AD$15&lt;0.000001,0,IF($C467&gt;='H-32A-WP06 - Debt Service'!AA$24,'H-32A-WP06 - Debt Service'!AA$27/12,0)),"-")</f>
        <v>0</v>
      </c>
      <c r="AE467" s="269">
        <f>IFERROR(IF(-SUM(AE$20:AE466)+AE$15&lt;0.000001,0,IF($C467&gt;='H-32A-WP06 - Debt Service'!AB$24,'H-32A-WP06 - Debt Service'!AB$27/12,0)),"-")</f>
        <v>0</v>
      </c>
      <c r="AF467" s="269">
        <f>IFERROR(IF(-SUM(AF$20:AF466)+AF$15&lt;0.000001,0,IF($C467&gt;='H-32A-WP06 - Debt Service'!AC$24,'H-32A-WP06 - Debt Service'!AC$27/12,0)),"-")</f>
        <v>0</v>
      </c>
      <c r="AG467" s="269">
        <f>IFERROR(IF(-SUM(AG$20:AG466)+AG$15&lt;0.000001,0,IF($C467&gt;='H-32A-WP06 - Debt Service'!AD$24,'H-32A-WP06 - Debt Service'!AD$27/12,0)),"-")</f>
        <v>0</v>
      </c>
      <c r="AH467" s="269">
        <f>IFERROR(IF(-SUM(AH$20:AH466)+AH$15&lt;0.000001,0,IF($C467&gt;='H-32A-WP06 - Debt Service'!AE$24,'H-32A-WP06 - Debt Service'!AE$27/12,0)),"-")</f>
        <v>0</v>
      </c>
      <c r="AI467" s="269">
        <f>IFERROR(IF(-SUM(AI$20:AI466)+AI$15&lt;0.000001,0,IF($C467&gt;='H-32A-WP06 - Debt Service'!AF$24,'H-32A-WP06 - Debt Service'!AF$27/12,0)),"-")</f>
        <v>0</v>
      </c>
      <c r="AJ467" s="269">
        <f>IFERROR(IF(-SUM(AJ$20:AJ466)+AJ$15&lt;0.000001,0,IF($C467&gt;='H-32A-WP06 - Debt Service'!AG$24,'H-32A-WP06 - Debt Service'!AG$27/12,0)),"-")</f>
        <v>0</v>
      </c>
    </row>
    <row r="468" spans="2:36" hidden="1">
      <c r="B468" s="260">
        <f t="shared" si="28"/>
        <v>2060</v>
      </c>
      <c r="C468" s="281">
        <f t="shared" si="30"/>
        <v>58562</v>
      </c>
      <c r="D468" s="281"/>
      <c r="E468" s="269">
        <f>IFERROR(IF(-SUM(E$20:E467)+E$15&lt;0.000001,0,IF($C468&gt;='H-32A-WP06 - Debt Service'!C$24,'H-32A-WP06 - Debt Service'!C$27/12,0)),"-")</f>
        <v>0</v>
      </c>
      <c r="F468" s="269">
        <f>IFERROR(IF(-SUM(F$20:F467)+F$15&lt;0.000001,0,IF($C468&gt;='H-32A-WP06 - Debt Service'!D$24,'H-32A-WP06 - Debt Service'!D$27/12,0)),"-")</f>
        <v>0</v>
      </c>
      <c r="G468" s="269">
        <f>IFERROR(IF(-SUM(G$20:G467)+G$15&lt;0.000001,0,IF($C468&gt;='H-32A-WP06 - Debt Service'!E$24,'H-32A-WP06 - Debt Service'!E$27/12,0)),"-")</f>
        <v>0</v>
      </c>
      <c r="H468" s="269">
        <f>IFERROR(IF(-SUM(H$20:H467)+H$15&lt;0.000001,0,IF($C468&gt;='H-32A-WP06 - Debt Service'!F$24,'H-32A-WP06 - Debt Service'!F$27/12,0)),"-")</f>
        <v>0</v>
      </c>
      <c r="I468" s="269">
        <f>IFERROR(IF(-SUM(I$20:I467)+I$15&lt;0.000001,0,IF($C468&gt;='H-32A-WP06 - Debt Service'!G$24,'H-32A-WP06 - Debt Service'!#REF!/12,0)),"-")</f>
        <v>0</v>
      </c>
      <c r="J468" s="269">
        <f>IFERROR(IF(-SUM(J$20:J467)+J$15&lt;0.000001,0,IF($C468&gt;='H-32A-WP06 - Debt Service'!H$24,'H-32A-WP06 - Debt Service'!H$27/12,0)),"-")</f>
        <v>0</v>
      </c>
      <c r="K468" s="269">
        <f>IFERROR(IF(-SUM(K$20:K467)+K$15&lt;0.000001,0,IF($C468&gt;='H-32A-WP06 - Debt Service'!I$24,'H-32A-WP06 - Debt Service'!I$27/12,0)),"-")</f>
        <v>0</v>
      </c>
      <c r="L468" s="269">
        <f>IFERROR(IF(-SUM(L$20:L467)+L$15&lt;0.000001,0,IF($C468&gt;='H-32A-WP06 - Debt Service'!J$24,'H-32A-WP06 - Debt Service'!J$27/12,0)),"-")</f>
        <v>0</v>
      </c>
      <c r="M468" s="269">
        <f>IFERROR(IF(-SUM(M$20:M467)+M$15&lt;0.000001,0,IF($C468&gt;='H-32A-WP06 - Debt Service'!L$24,'H-32A-WP06 - Debt Service'!L$27/12,0)),"-")</f>
        <v>0</v>
      </c>
      <c r="N468" s="269">
        <v>0</v>
      </c>
      <c r="O468" s="269">
        <v>0</v>
      </c>
      <c r="P468" s="269">
        <v>0</v>
      </c>
      <c r="Q468" s="269">
        <f>IFERROR(IF(-SUM(Q$20:Q467)+Q$15&lt;0.000001,0,IF($C468&gt;='H-32A-WP06 - Debt Service'!#REF!,'H-32A-WP06 - Debt Service'!#REF!/12,0)),"-")</f>
        <v>0</v>
      </c>
      <c r="R468" s="269"/>
      <c r="S468" s="269"/>
      <c r="T468" s="269"/>
      <c r="U468" s="269"/>
      <c r="V468" s="269"/>
      <c r="X468" s="260">
        <f t="shared" si="29"/>
        <v>2060</v>
      </c>
      <c r="Y468" s="281">
        <f t="shared" si="31"/>
        <v>58562</v>
      </c>
      <c r="Z468" s="281"/>
      <c r="AA468" s="269">
        <f>IFERROR(IF(-SUM(AA$20:AA467)+AA$15&lt;0.000001,0,IF($C468&gt;='H-32A-WP06 - Debt Service'!X$24,'H-32A-WP06 - Debt Service'!X$27/12,0)),"-")</f>
        <v>0</v>
      </c>
      <c r="AB468" s="269">
        <f>IFERROR(IF(-SUM(AB$20:AB467)+AB$15&lt;0.000001,0,IF($C468&gt;='H-32A-WP06 - Debt Service'!Y$24,'H-32A-WP06 - Debt Service'!Y$27/12,0)),"-")</f>
        <v>0</v>
      </c>
      <c r="AC468" s="269">
        <f>IFERROR(IF(-SUM(AC$20:AC467)+AC$15&lt;0.000001,0,IF($C468&gt;='H-32A-WP06 - Debt Service'!Z$24,'H-32A-WP06 - Debt Service'!Z$27/12,0)),"-")</f>
        <v>0</v>
      </c>
      <c r="AD468" s="269">
        <f>IFERROR(IF(-SUM(AD$20:AD467)+AD$15&lt;0.000001,0,IF($C468&gt;='H-32A-WP06 - Debt Service'!AA$24,'H-32A-WP06 - Debt Service'!AA$27/12,0)),"-")</f>
        <v>0</v>
      </c>
      <c r="AE468" s="269">
        <f>IFERROR(IF(-SUM(AE$20:AE467)+AE$15&lt;0.000001,0,IF($C468&gt;='H-32A-WP06 - Debt Service'!AB$24,'H-32A-WP06 - Debt Service'!AB$27/12,0)),"-")</f>
        <v>0</v>
      </c>
      <c r="AF468" s="269">
        <f>IFERROR(IF(-SUM(AF$20:AF467)+AF$15&lt;0.000001,0,IF($C468&gt;='H-32A-WP06 - Debt Service'!AC$24,'H-32A-WP06 - Debt Service'!AC$27/12,0)),"-")</f>
        <v>0</v>
      </c>
      <c r="AG468" s="269">
        <f>IFERROR(IF(-SUM(AG$20:AG467)+AG$15&lt;0.000001,0,IF($C468&gt;='H-32A-WP06 - Debt Service'!AD$24,'H-32A-WP06 - Debt Service'!AD$27/12,0)),"-")</f>
        <v>0</v>
      </c>
      <c r="AH468" s="269">
        <f>IFERROR(IF(-SUM(AH$20:AH467)+AH$15&lt;0.000001,0,IF($C468&gt;='H-32A-WP06 - Debt Service'!AE$24,'H-32A-WP06 - Debt Service'!AE$27/12,0)),"-")</f>
        <v>0</v>
      </c>
      <c r="AI468" s="269">
        <f>IFERROR(IF(-SUM(AI$20:AI467)+AI$15&lt;0.000001,0,IF($C468&gt;='H-32A-WP06 - Debt Service'!AF$24,'H-32A-WP06 - Debt Service'!AF$27/12,0)),"-")</f>
        <v>0</v>
      </c>
      <c r="AJ468" s="269">
        <f>IFERROR(IF(-SUM(AJ$20:AJ467)+AJ$15&lt;0.000001,0,IF($C468&gt;='H-32A-WP06 - Debt Service'!AG$24,'H-32A-WP06 - Debt Service'!AG$27/12,0)),"-")</f>
        <v>0</v>
      </c>
    </row>
    <row r="469" spans="2:36" hidden="1">
      <c r="B469" s="260">
        <f t="shared" si="28"/>
        <v>2060</v>
      </c>
      <c r="C469" s="281">
        <f t="shared" si="30"/>
        <v>58593</v>
      </c>
      <c r="D469" s="281"/>
      <c r="E469" s="269">
        <f>IFERROR(IF(-SUM(E$20:E468)+E$15&lt;0.000001,0,IF($C469&gt;='H-32A-WP06 - Debt Service'!C$24,'H-32A-WP06 - Debt Service'!C$27/12,0)),"-")</f>
        <v>0</v>
      </c>
      <c r="F469" s="269">
        <f>IFERROR(IF(-SUM(F$20:F468)+F$15&lt;0.000001,0,IF($C469&gt;='H-32A-WP06 - Debt Service'!D$24,'H-32A-WP06 - Debt Service'!D$27/12,0)),"-")</f>
        <v>0</v>
      </c>
      <c r="G469" s="269">
        <f>IFERROR(IF(-SUM(G$20:G468)+G$15&lt;0.000001,0,IF($C469&gt;='H-32A-WP06 - Debt Service'!E$24,'H-32A-WP06 - Debt Service'!E$27/12,0)),"-")</f>
        <v>0</v>
      </c>
      <c r="H469" s="269">
        <f>IFERROR(IF(-SUM(H$20:H468)+H$15&lt;0.000001,0,IF($C469&gt;='H-32A-WP06 - Debt Service'!F$24,'H-32A-WP06 - Debt Service'!F$27/12,0)),"-")</f>
        <v>0</v>
      </c>
      <c r="I469" s="269">
        <f>IFERROR(IF(-SUM(I$20:I468)+I$15&lt;0.000001,0,IF($C469&gt;='H-32A-WP06 - Debt Service'!G$24,'H-32A-WP06 - Debt Service'!#REF!/12,0)),"-")</f>
        <v>0</v>
      </c>
      <c r="J469" s="269">
        <f>IFERROR(IF(-SUM(J$20:J468)+J$15&lt;0.000001,0,IF($C469&gt;='H-32A-WP06 - Debt Service'!H$24,'H-32A-WP06 - Debt Service'!H$27/12,0)),"-")</f>
        <v>0</v>
      </c>
      <c r="K469" s="269">
        <f>IFERROR(IF(-SUM(K$20:K468)+K$15&lt;0.000001,0,IF($C469&gt;='H-32A-WP06 - Debt Service'!I$24,'H-32A-WP06 - Debt Service'!I$27/12,0)),"-")</f>
        <v>0</v>
      </c>
      <c r="L469" s="269">
        <f>IFERROR(IF(-SUM(L$20:L468)+L$15&lt;0.000001,0,IF($C469&gt;='H-32A-WP06 - Debt Service'!J$24,'H-32A-WP06 - Debt Service'!J$27/12,0)),"-")</f>
        <v>0</v>
      </c>
      <c r="M469" s="269">
        <f>IFERROR(IF(-SUM(M$20:M468)+M$15&lt;0.000001,0,IF($C469&gt;='H-32A-WP06 - Debt Service'!L$24,'H-32A-WP06 - Debt Service'!L$27/12,0)),"-")</f>
        <v>0</v>
      </c>
      <c r="N469" s="269">
        <v>0</v>
      </c>
      <c r="O469" s="269">
        <v>0</v>
      </c>
      <c r="P469" s="269">
        <v>0</v>
      </c>
      <c r="Q469" s="269">
        <f>IFERROR(IF(-SUM(Q$20:Q468)+Q$15&lt;0.000001,0,IF($C469&gt;='H-32A-WP06 - Debt Service'!#REF!,'H-32A-WP06 - Debt Service'!#REF!/12,0)),"-")</f>
        <v>0</v>
      </c>
      <c r="R469" s="269"/>
      <c r="S469" s="269"/>
      <c r="T469" s="269"/>
      <c r="U469" s="269"/>
      <c r="V469" s="269"/>
      <c r="X469" s="260">
        <f t="shared" si="29"/>
        <v>2060</v>
      </c>
      <c r="Y469" s="281">
        <f t="shared" si="31"/>
        <v>58593</v>
      </c>
      <c r="Z469" s="281"/>
      <c r="AA469" s="269">
        <f>IFERROR(IF(-SUM(AA$20:AA468)+AA$15&lt;0.000001,0,IF($C469&gt;='H-32A-WP06 - Debt Service'!X$24,'H-32A-WP06 - Debt Service'!X$27/12,0)),"-")</f>
        <v>0</v>
      </c>
      <c r="AB469" s="269">
        <f>IFERROR(IF(-SUM(AB$20:AB468)+AB$15&lt;0.000001,0,IF($C469&gt;='H-32A-WP06 - Debt Service'!Y$24,'H-32A-WP06 - Debt Service'!Y$27/12,0)),"-")</f>
        <v>0</v>
      </c>
      <c r="AC469" s="269">
        <f>IFERROR(IF(-SUM(AC$20:AC468)+AC$15&lt;0.000001,0,IF($C469&gt;='H-32A-WP06 - Debt Service'!Z$24,'H-32A-WP06 - Debt Service'!Z$27/12,0)),"-")</f>
        <v>0</v>
      </c>
      <c r="AD469" s="269">
        <f>IFERROR(IF(-SUM(AD$20:AD468)+AD$15&lt;0.000001,0,IF($C469&gt;='H-32A-WP06 - Debt Service'!AA$24,'H-32A-WP06 - Debt Service'!AA$27/12,0)),"-")</f>
        <v>0</v>
      </c>
      <c r="AE469" s="269">
        <f>IFERROR(IF(-SUM(AE$20:AE468)+AE$15&lt;0.000001,0,IF($C469&gt;='H-32A-WP06 - Debt Service'!AB$24,'H-32A-WP06 - Debt Service'!AB$27/12,0)),"-")</f>
        <v>0</v>
      </c>
      <c r="AF469" s="269">
        <f>IFERROR(IF(-SUM(AF$20:AF468)+AF$15&lt;0.000001,0,IF($C469&gt;='H-32A-WP06 - Debt Service'!AC$24,'H-32A-WP06 - Debt Service'!AC$27/12,0)),"-")</f>
        <v>0</v>
      </c>
      <c r="AG469" s="269">
        <f>IFERROR(IF(-SUM(AG$20:AG468)+AG$15&lt;0.000001,0,IF($C469&gt;='H-32A-WP06 - Debt Service'!AD$24,'H-32A-WP06 - Debt Service'!AD$27/12,0)),"-")</f>
        <v>0</v>
      </c>
      <c r="AH469" s="269">
        <f>IFERROR(IF(-SUM(AH$20:AH468)+AH$15&lt;0.000001,0,IF($C469&gt;='H-32A-WP06 - Debt Service'!AE$24,'H-32A-WP06 - Debt Service'!AE$27/12,0)),"-")</f>
        <v>0</v>
      </c>
      <c r="AI469" s="269">
        <f>IFERROR(IF(-SUM(AI$20:AI468)+AI$15&lt;0.000001,0,IF($C469&gt;='H-32A-WP06 - Debt Service'!AF$24,'H-32A-WP06 - Debt Service'!AF$27/12,0)),"-")</f>
        <v>0</v>
      </c>
      <c r="AJ469" s="269">
        <f>IFERROR(IF(-SUM(AJ$20:AJ468)+AJ$15&lt;0.000001,0,IF($C469&gt;='H-32A-WP06 - Debt Service'!AG$24,'H-32A-WP06 - Debt Service'!AG$27/12,0)),"-")</f>
        <v>0</v>
      </c>
    </row>
    <row r="470" spans="2:36" hidden="1">
      <c r="B470" s="260">
        <f t="shared" si="28"/>
        <v>2060</v>
      </c>
      <c r="C470" s="281">
        <f t="shared" si="30"/>
        <v>58623</v>
      </c>
      <c r="D470" s="281"/>
      <c r="E470" s="269">
        <f>IFERROR(IF(-SUM(E$20:E469)+E$15&lt;0.000001,0,IF($C470&gt;='H-32A-WP06 - Debt Service'!C$24,'H-32A-WP06 - Debt Service'!C$27/12,0)),"-")</f>
        <v>0</v>
      </c>
      <c r="F470" s="269">
        <f>IFERROR(IF(-SUM(F$20:F469)+F$15&lt;0.000001,0,IF($C470&gt;='H-32A-WP06 - Debt Service'!D$24,'H-32A-WP06 - Debt Service'!D$27/12,0)),"-")</f>
        <v>0</v>
      </c>
      <c r="G470" s="269">
        <f>IFERROR(IF(-SUM(G$20:G469)+G$15&lt;0.000001,0,IF($C470&gt;='H-32A-WP06 - Debt Service'!E$24,'H-32A-WP06 - Debt Service'!E$27/12,0)),"-")</f>
        <v>0</v>
      </c>
      <c r="H470" s="269">
        <f>IFERROR(IF(-SUM(H$20:H469)+H$15&lt;0.000001,0,IF($C470&gt;='H-32A-WP06 - Debt Service'!F$24,'H-32A-WP06 - Debt Service'!F$27/12,0)),"-")</f>
        <v>0</v>
      </c>
      <c r="I470" s="269">
        <f>IFERROR(IF(-SUM(I$20:I469)+I$15&lt;0.000001,0,IF($C470&gt;='H-32A-WP06 - Debt Service'!G$24,'H-32A-WP06 - Debt Service'!#REF!/12,0)),"-")</f>
        <v>0</v>
      </c>
      <c r="J470" s="269">
        <f>IFERROR(IF(-SUM(J$20:J469)+J$15&lt;0.000001,0,IF($C470&gt;='H-32A-WP06 - Debt Service'!H$24,'H-32A-WP06 - Debt Service'!H$27/12,0)),"-")</f>
        <v>0</v>
      </c>
      <c r="K470" s="269">
        <f>IFERROR(IF(-SUM(K$20:K469)+K$15&lt;0.000001,0,IF($C470&gt;='H-32A-WP06 - Debt Service'!I$24,'H-32A-WP06 - Debt Service'!I$27/12,0)),"-")</f>
        <v>0</v>
      </c>
      <c r="L470" s="269">
        <f>IFERROR(IF(-SUM(L$20:L469)+L$15&lt;0.000001,0,IF($C470&gt;='H-32A-WP06 - Debt Service'!J$24,'H-32A-WP06 - Debt Service'!J$27/12,0)),"-")</f>
        <v>0</v>
      </c>
      <c r="M470" s="269">
        <f>IFERROR(IF(-SUM(M$20:M469)+M$15&lt;0.000001,0,IF($C470&gt;='H-32A-WP06 - Debt Service'!L$24,'H-32A-WP06 - Debt Service'!L$27/12,0)),"-")</f>
        <v>0</v>
      </c>
      <c r="N470" s="269">
        <v>0</v>
      </c>
      <c r="O470" s="269">
        <v>0</v>
      </c>
      <c r="P470" s="269">
        <v>0</v>
      </c>
      <c r="Q470" s="269">
        <f>IFERROR(IF(-SUM(Q$20:Q469)+Q$15&lt;0.000001,0,IF($C470&gt;='H-32A-WP06 - Debt Service'!#REF!,'H-32A-WP06 - Debt Service'!#REF!/12,0)),"-")</f>
        <v>0</v>
      </c>
      <c r="R470" s="269"/>
      <c r="S470" s="269"/>
      <c r="T470" s="269"/>
      <c r="U470" s="269"/>
      <c r="V470" s="269"/>
      <c r="X470" s="260">
        <f t="shared" si="29"/>
        <v>2060</v>
      </c>
      <c r="Y470" s="281">
        <f t="shared" si="31"/>
        <v>58623</v>
      </c>
      <c r="Z470" s="281"/>
      <c r="AA470" s="269">
        <f>IFERROR(IF(-SUM(AA$20:AA469)+AA$15&lt;0.000001,0,IF($C470&gt;='H-32A-WP06 - Debt Service'!X$24,'H-32A-WP06 - Debt Service'!X$27/12,0)),"-")</f>
        <v>0</v>
      </c>
      <c r="AB470" s="269">
        <f>IFERROR(IF(-SUM(AB$20:AB469)+AB$15&lt;0.000001,0,IF($C470&gt;='H-32A-WP06 - Debt Service'!Y$24,'H-32A-WP06 - Debt Service'!Y$27/12,0)),"-")</f>
        <v>0</v>
      </c>
      <c r="AC470" s="269">
        <f>IFERROR(IF(-SUM(AC$20:AC469)+AC$15&lt;0.000001,0,IF($C470&gt;='H-32A-WP06 - Debt Service'!Z$24,'H-32A-WP06 - Debt Service'!Z$27/12,0)),"-")</f>
        <v>0</v>
      </c>
      <c r="AD470" s="269">
        <f>IFERROR(IF(-SUM(AD$20:AD469)+AD$15&lt;0.000001,0,IF($C470&gt;='H-32A-WP06 - Debt Service'!AA$24,'H-32A-WP06 - Debt Service'!AA$27/12,0)),"-")</f>
        <v>0</v>
      </c>
      <c r="AE470" s="269">
        <f>IFERROR(IF(-SUM(AE$20:AE469)+AE$15&lt;0.000001,0,IF($C470&gt;='H-32A-WP06 - Debt Service'!AB$24,'H-32A-WP06 - Debt Service'!AB$27/12,0)),"-")</f>
        <v>0</v>
      </c>
      <c r="AF470" s="269">
        <f>IFERROR(IF(-SUM(AF$20:AF469)+AF$15&lt;0.000001,0,IF($C470&gt;='H-32A-WP06 - Debt Service'!AC$24,'H-32A-WP06 - Debt Service'!AC$27/12,0)),"-")</f>
        <v>0</v>
      </c>
      <c r="AG470" s="269">
        <f>IFERROR(IF(-SUM(AG$20:AG469)+AG$15&lt;0.000001,0,IF($C470&gt;='H-32A-WP06 - Debt Service'!AD$24,'H-32A-WP06 - Debt Service'!AD$27/12,0)),"-")</f>
        <v>0</v>
      </c>
      <c r="AH470" s="269">
        <f>IFERROR(IF(-SUM(AH$20:AH469)+AH$15&lt;0.000001,0,IF($C470&gt;='H-32A-WP06 - Debt Service'!AE$24,'H-32A-WP06 - Debt Service'!AE$27/12,0)),"-")</f>
        <v>0</v>
      </c>
      <c r="AI470" s="269">
        <f>IFERROR(IF(-SUM(AI$20:AI469)+AI$15&lt;0.000001,0,IF($C470&gt;='H-32A-WP06 - Debt Service'!AF$24,'H-32A-WP06 - Debt Service'!AF$27/12,0)),"-")</f>
        <v>0</v>
      </c>
      <c r="AJ470" s="269">
        <f>IFERROR(IF(-SUM(AJ$20:AJ469)+AJ$15&lt;0.000001,0,IF($C470&gt;='H-32A-WP06 - Debt Service'!AG$24,'H-32A-WP06 - Debt Service'!AG$27/12,0)),"-")</f>
        <v>0</v>
      </c>
    </row>
    <row r="471" spans="2:36" hidden="1">
      <c r="B471" s="260">
        <f t="shared" si="28"/>
        <v>2060</v>
      </c>
      <c r="C471" s="281">
        <f t="shared" si="30"/>
        <v>58654</v>
      </c>
      <c r="D471" s="281"/>
      <c r="E471" s="269">
        <f>IFERROR(IF(-SUM(E$20:E470)+E$15&lt;0.000001,0,IF($C471&gt;='H-32A-WP06 - Debt Service'!C$24,'H-32A-WP06 - Debt Service'!C$27/12,0)),"-")</f>
        <v>0</v>
      </c>
      <c r="F471" s="269">
        <f>IFERROR(IF(-SUM(F$20:F470)+F$15&lt;0.000001,0,IF($C471&gt;='H-32A-WP06 - Debt Service'!D$24,'H-32A-WP06 - Debt Service'!D$27/12,0)),"-")</f>
        <v>0</v>
      </c>
      <c r="G471" s="269">
        <f>IFERROR(IF(-SUM(G$20:G470)+G$15&lt;0.000001,0,IF($C471&gt;='H-32A-WP06 - Debt Service'!E$24,'H-32A-WP06 - Debt Service'!E$27/12,0)),"-")</f>
        <v>0</v>
      </c>
      <c r="H471" s="269">
        <f>IFERROR(IF(-SUM(H$20:H470)+H$15&lt;0.000001,0,IF($C471&gt;='H-32A-WP06 - Debt Service'!F$24,'H-32A-WP06 - Debt Service'!F$27/12,0)),"-")</f>
        <v>0</v>
      </c>
      <c r="I471" s="269">
        <f>IFERROR(IF(-SUM(I$20:I470)+I$15&lt;0.000001,0,IF($C471&gt;='H-32A-WP06 - Debt Service'!G$24,'H-32A-WP06 - Debt Service'!#REF!/12,0)),"-")</f>
        <v>0</v>
      </c>
      <c r="J471" s="269">
        <f>IFERROR(IF(-SUM(J$20:J470)+J$15&lt;0.000001,0,IF($C471&gt;='H-32A-WP06 - Debt Service'!H$24,'H-32A-WP06 - Debt Service'!H$27/12,0)),"-")</f>
        <v>0</v>
      </c>
      <c r="K471" s="269">
        <f>IFERROR(IF(-SUM(K$20:K470)+K$15&lt;0.000001,0,IF($C471&gt;='H-32A-WP06 - Debt Service'!I$24,'H-32A-WP06 - Debt Service'!I$27/12,0)),"-")</f>
        <v>0</v>
      </c>
      <c r="L471" s="269">
        <f>IFERROR(IF(-SUM(L$20:L470)+L$15&lt;0.000001,0,IF($C471&gt;='H-32A-WP06 - Debt Service'!J$24,'H-32A-WP06 - Debt Service'!J$27/12,0)),"-")</f>
        <v>0</v>
      </c>
      <c r="M471" s="269">
        <f>IFERROR(IF(-SUM(M$20:M470)+M$15&lt;0.000001,0,IF($C471&gt;='H-32A-WP06 - Debt Service'!L$24,'H-32A-WP06 - Debt Service'!L$27/12,0)),"-")</f>
        <v>0</v>
      </c>
      <c r="N471" s="269">
        <v>0</v>
      </c>
      <c r="O471" s="269">
        <v>0</v>
      </c>
      <c r="P471" s="269">
        <v>0</v>
      </c>
      <c r="Q471" s="269">
        <f>IFERROR(IF(-SUM(Q$20:Q470)+Q$15&lt;0.000001,0,IF($C471&gt;='H-32A-WP06 - Debt Service'!#REF!,'H-32A-WP06 - Debt Service'!#REF!/12,0)),"-")</f>
        <v>0</v>
      </c>
      <c r="R471" s="269"/>
      <c r="S471" s="269"/>
      <c r="T471" s="269"/>
      <c r="U471" s="269"/>
      <c r="V471" s="269"/>
      <c r="X471" s="260">
        <f t="shared" si="29"/>
        <v>2060</v>
      </c>
      <c r="Y471" s="281">
        <f t="shared" si="31"/>
        <v>58654</v>
      </c>
      <c r="Z471" s="281"/>
      <c r="AA471" s="269">
        <f>IFERROR(IF(-SUM(AA$20:AA470)+AA$15&lt;0.000001,0,IF($C471&gt;='H-32A-WP06 - Debt Service'!X$24,'H-32A-WP06 - Debt Service'!X$27/12,0)),"-")</f>
        <v>0</v>
      </c>
      <c r="AB471" s="269">
        <f>IFERROR(IF(-SUM(AB$20:AB470)+AB$15&lt;0.000001,0,IF($C471&gt;='H-32A-WP06 - Debt Service'!Y$24,'H-32A-WP06 - Debt Service'!Y$27/12,0)),"-")</f>
        <v>0</v>
      </c>
      <c r="AC471" s="269">
        <f>IFERROR(IF(-SUM(AC$20:AC470)+AC$15&lt;0.000001,0,IF($C471&gt;='H-32A-WP06 - Debt Service'!Z$24,'H-32A-WP06 - Debt Service'!Z$27/12,0)),"-")</f>
        <v>0</v>
      </c>
      <c r="AD471" s="269">
        <f>IFERROR(IF(-SUM(AD$20:AD470)+AD$15&lt;0.000001,0,IF($C471&gt;='H-32A-WP06 - Debt Service'!AA$24,'H-32A-WP06 - Debt Service'!AA$27/12,0)),"-")</f>
        <v>0</v>
      </c>
      <c r="AE471" s="269">
        <f>IFERROR(IF(-SUM(AE$20:AE470)+AE$15&lt;0.000001,0,IF($C471&gt;='H-32A-WP06 - Debt Service'!AB$24,'H-32A-WP06 - Debt Service'!AB$27/12,0)),"-")</f>
        <v>0</v>
      </c>
      <c r="AF471" s="269">
        <f>IFERROR(IF(-SUM(AF$20:AF470)+AF$15&lt;0.000001,0,IF($C471&gt;='H-32A-WP06 - Debt Service'!AC$24,'H-32A-WP06 - Debt Service'!AC$27/12,0)),"-")</f>
        <v>0</v>
      </c>
      <c r="AG471" s="269">
        <f>IFERROR(IF(-SUM(AG$20:AG470)+AG$15&lt;0.000001,0,IF($C471&gt;='H-32A-WP06 - Debt Service'!AD$24,'H-32A-WP06 - Debt Service'!AD$27/12,0)),"-")</f>
        <v>0</v>
      </c>
      <c r="AH471" s="269">
        <f>IFERROR(IF(-SUM(AH$20:AH470)+AH$15&lt;0.000001,0,IF($C471&gt;='H-32A-WP06 - Debt Service'!AE$24,'H-32A-WP06 - Debt Service'!AE$27/12,0)),"-")</f>
        <v>0</v>
      </c>
      <c r="AI471" s="269">
        <f>IFERROR(IF(-SUM(AI$20:AI470)+AI$15&lt;0.000001,0,IF($C471&gt;='H-32A-WP06 - Debt Service'!AF$24,'H-32A-WP06 - Debt Service'!AF$27/12,0)),"-")</f>
        <v>0</v>
      </c>
      <c r="AJ471" s="269">
        <f>IFERROR(IF(-SUM(AJ$20:AJ470)+AJ$15&lt;0.000001,0,IF($C471&gt;='H-32A-WP06 - Debt Service'!AG$24,'H-32A-WP06 - Debt Service'!AG$27/12,0)),"-")</f>
        <v>0</v>
      </c>
    </row>
    <row r="472" spans="2:36" hidden="1">
      <c r="B472" s="260">
        <f t="shared" si="28"/>
        <v>2060</v>
      </c>
      <c r="C472" s="281">
        <f t="shared" si="30"/>
        <v>58685</v>
      </c>
      <c r="D472" s="281"/>
      <c r="E472" s="269">
        <f>IFERROR(IF(-SUM(E$20:E471)+E$15&lt;0.000001,0,IF($C472&gt;='H-32A-WP06 - Debt Service'!C$24,'H-32A-WP06 - Debt Service'!C$27/12,0)),"-")</f>
        <v>0</v>
      </c>
      <c r="F472" s="269">
        <f>IFERROR(IF(-SUM(F$20:F471)+F$15&lt;0.000001,0,IF($C472&gt;='H-32A-WP06 - Debt Service'!D$24,'H-32A-WP06 - Debt Service'!D$27/12,0)),"-")</f>
        <v>0</v>
      </c>
      <c r="G472" s="269">
        <f>IFERROR(IF(-SUM(G$20:G471)+G$15&lt;0.000001,0,IF($C472&gt;='H-32A-WP06 - Debt Service'!E$24,'H-32A-WP06 - Debt Service'!E$27/12,0)),"-")</f>
        <v>0</v>
      </c>
      <c r="H472" s="269">
        <f>IFERROR(IF(-SUM(H$20:H471)+H$15&lt;0.000001,0,IF($C472&gt;='H-32A-WP06 - Debt Service'!F$24,'H-32A-WP06 - Debt Service'!F$27/12,0)),"-")</f>
        <v>0</v>
      </c>
      <c r="I472" s="269">
        <f>IFERROR(IF(-SUM(I$20:I471)+I$15&lt;0.000001,0,IF($C472&gt;='H-32A-WP06 - Debt Service'!G$24,'H-32A-WP06 - Debt Service'!#REF!/12,0)),"-")</f>
        <v>0</v>
      </c>
      <c r="J472" s="269">
        <f>IFERROR(IF(-SUM(J$20:J471)+J$15&lt;0.000001,0,IF($C472&gt;='H-32A-WP06 - Debt Service'!H$24,'H-32A-WP06 - Debt Service'!H$27/12,0)),"-")</f>
        <v>0</v>
      </c>
      <c r="K472" s="269">
        <f>IFERROR(IF(-SUM(K$20:K471)+K$15&lt;0.000001,0,IF($C472&gt;='H-32A-WP06 - Debt Service'!I$24,'H-32A-WP06 - Debt Service'!I$27/12,0)),"-")</f>
        <v>0</v>
      </c>
      <c r="L472" s="269">
        <f>IFERROR(IF(-SUM(L$20:L471)+L$15&lt;0.000001,0,IF($C472&gt;='H-32A-WP06 - Debt Service'!J$24,'H-32A-WP06 - Debt Service'!J$27/12,0)),"-")</f>
        <v>0</v>
      </c>
      <c r="M472" s="269">
        <f>IFERROR(IF(-SUM(M$20:M471)+M$15&lt;0.000001,0,IF($C472&gt;='H-32A-WP06 - Debt Service'!L$24,'H-32A-WP06 - Debt Service'!L$27/12,0)),"-")</f>
        <v>0</v>
      </c>
      <c r="N472" s="269">
        <v>0</v>
      </c>
      <c r="O472" s="269">
        <v>0</v>
      </c>
      <c r="P472" s="269">
        <v>0</v>
      </c>
      <c r="Q472" s="269">
        <f>IFERROR(IF(-SUM(Q$20:Q471)+Q$15&lt;0.000001,0,IF($C472&gt;='H-32A-WP06 - Debt Service'!#REF!,'H-32A-WP06 - Debt Service'!#REF!/12,0)),"-")</f>
        <v>0</v>
      </c>
      <c r="R472" s="269"/>
      <c r="S472" s="269"/>
      <c r="T472" s="269"/>
      <c r="U472" s="269"/>
      <c r="V472" s="269"/>
      <c r="X472" s="260">
        <f t="shared" si="29"/>
        <v>2060</v>
      </c>
      <c r="Y472" s="281">
        <f t="shared" si="31"/>
        <v>58685</v>
      </c>
      <c r="Z472" s="281"/>
      <c r="AA472" s="269">
        <f>IFERROR(IF(-SUM(AA$20:AA471)+AA$15&lt;0.000001,0,IF($C472&gt;='H-32A-WP06 - Debt Service'!X$24,'H-32A-WP06 - Debt Service'!X$27/12,0)),"-")</f>
        <v>0</v>
      </c>
      <c r="AB472" s="269">
        <f>IFERROR(IF(-SUM(AB$20:AB471)+AB$15&lt;0.000001,0,IF($C472&gt;='H-32A-WP06 - Debt Service'!Y$24,'H-32A-WP06 - Debt Service'!Y$27/12,0)),"-")</f>
        <v>0</v>
      </c>
      <c r="AC472" s="269">
        <f>IFERROR(IF(-SUM(AC$20:AC471)+AC$15&lt;0.000001,0,IF($C472&gt;='H-32A-WP06 - Debt Service'!Z$24,'H-32A-WP06 - Debt Service'!Z$27/12,0)),"-")</f>
        <v>0</v>
      </c>
      <c r="AD472" s="269">
        <f>IFERROR(IF(-SUM(AD$20:AD471)+AD$15&lt;0.000001,0,IF($C472&gt;='H-32A-WP06 - Debt Service'!AA$24,'H-32A-WP06 - Debt Service'!AA$27/12,0)),"-")</f>
        <v>0</v>
      </c>
      <c r="AE472" s="269">
        <f>IFERROR(IF(-SUM(AE$20:AE471)+AE$15&lt;0.000001,0,IF($C472&gt;='H-32A-WP06 - Debt Service'!AB$24,'H-32A-WP06 - Debt Service'!AB$27/12,0)),"-")</f>
        <v>0</v>
      </c>
      <c r="AF472" s="269">
        <f>IFERROR(IF(-SUM(AF$20:AF471)+AF$15&lt;0.000001,0,IF($C472&gt;='H-32A-WP06 - Debt Service'!AC$24,'H-32A-WP06 - Debt Service'!AC$27/12,0)),"-")</f>
        <v>0</v>
      </c>
      <c r="AG472" s="269">
        <f>IFERROR(IF(-SUM(AG$20:AG471)+AG$15&lt;0.000001,0,IF($C472&gt;='H-32A-WP06 - Debt Service'!AD$24,'H-32A-WP06 - Debt Service'!AD$27/12,0)),"-")</f>
        <v>0</v>
      </c>
      <c r="AH472" s="269">
        <f>IFERROR(IF(-SUM(AH$20:AH471)+AH$15&lt;0.000001,0,IF($C472&gt;='H-32A-WP06 - Debt Service'!AE$24,'H-32A-WP06 - Debt Service'!AE$27/12,0)),"-")</f>
        <v>0</v>
      </c>
      <c r="AI472" s="269">
        <f>IFERROR(IF(-SUM(AI$20:AI471)+AI$15&lt;0.000001,0,IF($C472&gt;='H-32A-WP06 - Debt Service'!AF$24,'H-32A-WP06 - Debt Service'!AF$27/12,0)),"-")</f>
        <v>0</v>
      </c>
      <c r="AJ472" s="269">
        <f>IFERROR(IF(-SUM(AJ$20:AJ471)+AJ$15&lt;0.000001,0,IF($C472&gt;='H-32A-WP06 - Debt Service'!AG$24,'H-32A-WP06 - Debt Service'!AG$27/12,0)),"-")</f>
        <v>0</v>
      </c>
    </row>
    <row r="473" spans="2:36" hidden="1">
      <c r="B473" s="260">
        <f t="shared" si="28"/>
        <v>2060</v>
      </c>
      <c r="C473" s="281">
        <f t="shared" si="30"/>
        <v>58715</v>
      </c>
      <c r="D473" s="281"/>
      <c r="E473" s="269">
        <f>IFERROR(IF(-SUM(E$20:E472)+E$15&lt;0.000001,0,IF($C473&gt;='H-32A-WP06 - Debt Service'!C$24,'H-32A-WP06 - Debt Service'!C$27/12,0)),"-")</f>
        <v>0</v>
      </c>
      <c r="F473" s="269">
        <f>IFERROR(IF(-SUM(F$20:F472)+F$15&lt;0.000001,0,IF($C473&gt;='H-32A-WP06 - Debt Service'!D$24,'H-32A-WP06 - Debt Service'!D$27/12,0)),"-")</f>
        <v>0</v>
      </c>
      <c r="G473" s="269">
        <f>IFERROR(IF(-SUM(G$20:G472)+G$15&lt;0.000001,0,IF($C473&gt;='H-32A-WP06 - Debt Service'!E$24,'H-32A-WP06 - Debt Service'!E$27/12,0)),"-")</f>
        <v>0</v>
      </c>
      <c r="H473" s="269">
        <f>IFERROR(IF(-SUM(H$20:H472)+H$15&lt;0.000001,0,IF($C473&gt;='H-32A-WP06 - Debt Service'!F$24,'H-32A-WP06 - Debt Service'!F$27/12,0)),"-")</f>
        <v>0</v>
      </c>
      <c r="I473" s="269">
        <f>IFERROR(IF(-SUM(I$20:I472)+I$15&lt;0.000001,0,IF($C473&gt;='H-32A-WP06 - Debt Service'!G$24,'H-32A-WP06 - Debt Service'!#REF!/12,0)),"-")</f>
        <v>0</v>
      </c>
      <c r="J473" s="269">
        <f>IFERROR(IF(-SUM(J$20:J472)+J$15&lt;0.000001,0,IF($C473&gt;='H-32A-WP06 - Debt Service'!H$24,'H-32A-WP06 - Debt Service'!H$27/12,0)),"-")</f>
        <v>0</v>
      </c>
      <c r="K473" s="269">
        <f>IFERROR(IF(-SUM(K$20:K472)+K$15&lt;0.000001,0,IF($C473&gt;='H-32A-WP06 - Debt Service'!I$24,'H-32A-WP06 - Debt Service'!I$27/12,0)),"-")</f>
        <v>0</v>
      </c>
      <c r="L473" s="269">
        <f>IFERROR(IF(-SUM(L$20:L472)+L$15&lt;0.000001,0,IF($C473&gt;='H-32A-WP06 - Debt Service'!J$24,'H-32A-WP06 - Debt Service'!J$27/12,0)),"-")</f>
        <v>0</v>
      </c>
      <c r="M473" s="269">
        <f>IFERROR(IF(-SUM(M$20:M472)+M$15&lt;0.000001,0,IF($C473&gt;='H-32A-WP06 - Debt Service'!L$24,'H-32A-WP06 - Debt Service'!L$27/12,0)),"-")</f>
        <v>0</v>
      </c>
      <c r="N473" s="269">
        <v>0</v>
      </c>
      <c r="O473" s="269">
        <v>0</v>
      </c>
      <c r="P473" s="269">
        <v>0</v>
      </c>
      <c r="Q473" s="269">
        <f>IFERROR(IF(-SUM(Q$20:Q472)+Q$15&lt;0.000001,0,IF($C473&gt;='H-32A-WP06 - Debt Service'!#REF!,'H-32A-WP06 - Debt Service'!#REF!/12,0)),"-")</f>
        <v>0</v>
      </c>
      <c r="R473" s="269"/>
      <c r="S473" s="269"/>
      <c r="T473" s="269"/>
      <c r="U473" s="269"/>
      <c r="V473" s="269"/>
      <c r="X473" s="260">
        <f t="shared" si="29"/>
        <v>2060</v>
      </c>
      <c r="Y473" s="281">
        <f t="shared" si="31"/>
        <v>58715</v>
      </c>
      <c r="Z473" s="281"/>
      <c r="AA473" s="269">
        <f>IFERROR(IF(-SUM(AA$20:AA472)+AA$15&lt;0.000001,0,IF($C473&gt;='H-32A-WP06 - Debt Service'!X$24,'H-32A-WP06 - Debt Service'!X$27/12,0)),"-")</f>
        <v>0</v>
      </c>
      <c r="AB473" s="269">
        <f>IFERROR(IF(-SUM(AB$20:AB472)+AB$15&lt;0.000001,0,IF($C473&gt;='H-32A-WP06 - Debt Service'!Y$24,'H-32A-WP06 - Debt Service'!Y$27/12,0)),"-")</f>
        <v>0</v>
      </c>
      <c r="AC473" s="269">
        <f>IFERROR(IF(-SUM(AC$20:AC472)+AC$15&lt;0.000001,0,IF($C473&gt;='H-32A-WP06 - Debt Service'!Z$24,'H-32A-WP06 - Debt Service'!Z$27/12,0)),"-")</f>
        <v>0</v>
      </c>
      <c r="AD473" s="269">
        <f>IFERROR(IF(-SUM(AD$20:AD472)+AD$15&lt;0.000001,0,IF($C473&gt;='H-32A-WP06 - Debt Service'!AA$24,'H-32A-WP06 - Debt Service'!AA$27/12,0)),"-")</f>
        <v>0</v>
      </c>
      <c r="AE473" s="269">
        <f>IFERROR(IF(-SUM(AE$20:AE472)+AE$15&lt;0.000001,0,IF($C473&gt;='H-32A-WP06 - Debt Service'!AB$24,'H-32A-WP06 - Debt Service'!AB$27/12,0)),"-")</f>
        <v>0</v>
      </c>
      <c r="AF473" s="269">
        <f>IFERROR(IF(-SUM(AF$20:AF472)+AF$15&lt;0.000001,0,IF($C473&gt;='H-32A-WP06 - Debt Service'!AC$24,'H-32A-WP06 - Debt Service'!AC$27/12,0)),"-")</f>
        <v>0</v>
      </c>
      <c r="AG473" s="269">
        <f>IFERROR(IF(-SUM(AG$20:AG472)+AG$15&lt;0.000001,0,IF($C473&gt;='H-32A-WP06 - Debt Service'!AD$24,'H-32A-WP06 - Debt Service'!AD$27/12,0)),"-")</f>
        <v>0</v>
      </c>
      <c r="AH473" s="269">
        <f>IFERROR(IF(-SUM(AH$20:AH472)+AH$15&lt;0.000001,0,IF($C473&gt;='H-32A-WP06 - Debt Service'!AE$24,'H-32A-WP06 - Debt Service'!AE$27/12,0)),"-")</f>
        <v>0</v>
      </c>
      <c r="AI473" s="269">
        <f>IFERROR(IF(-SUM(AI$20:AI472)+AI$15&lt;0.000001,0,IF($C473&gt;='H-32A-WP06 - Debt Service'!AF$24,'H-32A-WP06 - Debt Service'!AF$27/12,0)),"-")</f>
        <v>0</v>
      </c>
      <c r="AJ473" s="269">
        <f>IFERROR(IF(-SUM(AJ$20:AJ472)+AJ$15&lt;0.000001,0,IF($C473&gt;='H-32A-WP06 - Debt Service'!AG$24,'H-32A-WP06 - Debt Service'!AG$27/12,0)),"-")</f>
        <v>0</v>
      </c>
    </row>
    <row r="474" spans="2:36" hidden="1">
      <c r="B474" s="260">
        <f t="shared" si="28"/>
        <v>2060</v>
      </c>
      <c r="C474" s="281">
        <f t="shared" si="30"/>
        <v>58746</v>
      </c>
      <c r="D474" s="281"/>
      <c r="E474" s="269">
        <f>IFERROR(IF(-SUM(E$20:E473)+E$15&lt;0.000001,0,IF($C474&gt;='H-32A-WP06 - Debt Service'!C$24,'H-32A-WP06 - Debt Service'!C$27/12,0)),"-")</f>
        <v>0</v>
      </c>
      <c r="F474" s="269">
        <f>IFERROR(IF(-SUM(F$20:F473)+F$15&lt;0.000001,0,IF($C474&gt;='H-32A-WP06 - Debt Service'!D$24,'H-32A-WP06 - Debt Service'!D$27/12,0)),"-")</f>
        <v>0</v>
      </c>
      <c r="G474" s="269">
        <f>IFERROR(IF(-SUM(G$20:G473)+G$15&lt;0.000001,0,IF($C474&gt;='H-32A-WP06 - Debt Service'!E$24,'H-32A-WP06 - Debt Service'!E$27/12,0)),"-")</f>
        <v>0</v>
      </c>
      <c r="H474" s="269">
        <f>IFERROR(IF(-SUM(H$20:H473)+H$15&lt;0.000001,0,IF($C474&gt;='H-32A-WP06 - Debt Service'!F$24,'H-32A-WP06 - Debt Service'!F$27/12,0)),"-")</f>
        <v>0</v>
      </c>
      <c r="I474" s="269">
        <f>IFERROR(IF(-SUM(I$20:I473)+I$15&lt;0.000001,0,IF($C474&gt;='H-32A-WP06 - Debt Service'!G$24,'H-32A-WP06 - Debt Service'!#REF!/12,0)),"-")</f>
        <v>0</v>
      </c>
      <c r="J474" s="269">
        <f>IFERROR(IF(-SUM(J$20:J473)+J$15&lt;0.000001,0,IF($C474&gt;='H-32A-WP06 - Debt Service'!H$24,'H-32A-WP06 - Debt Service'!H$27/12,0)),"-")</f>
        <v>0</v>
      </c>
      <c r="K474" s="269">
        <f>IFERROR(IF(-SUM(K$20:K473)+K$15&lt;0.000001,0,IF($C474&gt;='H-32A-WP06 - Debt Service'!I$24,'H-32A-WP06 - Debt Service'!I$27/12,0)),"-")</f>
        <v>0</v>
      </c>
      <c r="L474" s="269">
        <f>IFERROR(IF(-SUM(L$20:L473)+L$15&lt;0.000001,0,IF($C474&gt;='H-32A-WP06 - Debt Service'!J$24,'H-32A-WP06 - Debt Service'!J$27/12,0)),"-")</f>
        <v>0</v>
      </c>
      <c r="M474" s="269">
        <f>IFERROR(IF(-SUM(M$20:M473)+M$15&lt;0.000001,0,IF($C474&gt;='H-32A-WP06 - Debt Service'!L$24,'H-32A-WP06 - Debt Service'!L$27/12,0)),"-")</f>
        <v>0</v>
      </c>
      <c r="N474" s="269">
        <v>0</v>
      </c>
      <c r="O474" s="269">
        <v>0</v>
      </c>
      <c r="P474" s="269">
        <v>0</v>
      </c>
      <c r="Q474" s="269">
        <f>IFERROR(IF(-SUM(Q$20:Q473)+Q$15&lt;0.000001,0,IF($C474&gt;='H-32A-WP06 - Debt Service'!#REF!,'H-32A-WP06 - Debt Service'!#REF!/12,0)),"-")</f>
        <v>0</v>
      </c>
      <c r="R474" s="269"/>
      <c r="S474" s="269"/>
      <c r="T474" s="269"/>
      <c r="U474" s="269"/>
      <c r="V474" s="269"/>
      <c r="X474" s="260">
        <f t="shared" si="29"/>
        <v>2060</v>
      </c>
      <c r="Y474" s="281">
        <f t="shared" si="31"/>
        <v>58746</v>
      </c>
      <c r="Z474" s="281"/>
      <c r="AA474" s="269">
        <f>IFERROR(IF(-SUM(AA$20:AA473)+AA$15&lt;0.000001,0,IF($C474&gt;='H-32A-WP06 - Debt Service'!X$24,'H-32A-WP06 - Debt Service'!X$27/12,0)),"-")</f>
        <v>0</v>
      </c>
      <c r="AB474" s="269">
        <f>IFERROR(IF(-SUM(AB$20:AB473)+AB$15&lt;0.000001,0,IF($C474&gt;='H-32A-WP06 - Debt Service'!Y$24,'H-32A-WP06 - Debt Service'!Y$27/12,0)),"-")</f>
        <v>0</v>
      </c>
      <c r="AC474" s="269">
        <f>IFERROR(IF(-SUM(AC$20:AC473)+AC$15&lt;0.000001,0,IF($C474&gt;='H-32A-WP06 - Debt Service'!Z$24,'H-32A-WP06 - Debt Service'!Z$27/12,0)),"-")</f>
        <v>0</v>
      </c>
      <c r="AD474" s="269">
        <f>IFERROR(IF(-SUM(AD$20:AD473)+AD$15&lt;0.000001,0,IF($C474&gt;='H-32A-WP06 - Debt Service'!AA$24,'H-32A-WP06 - Debt Service'!AA$27/12,0)),"-")</f>
        <v>0</v>
      </c>
      <c r="AE474" s="269">
        <f>IFERROR(IF(-SUM(AE$20:AE473)+AE$15&lt;0.000001,0,IF($C474&gt;='H-32A-WP06 - Debt Service'!AB$24,'H-32A-WP06 - Debt Service'!AB$27/12,0)),"-")</f>
        <v>0</v>
      </c>
      <c r="AF474" s="269">
        <f>IFERROR(IF(-SUM(AF$20:AF473)+AF$15&lt;0.000001,0,IF($C474&gt;='H-32A-WP06 - Debt Service'!AC$24,'H-32A-WP06 - Debt Service'!AC$27/12,0)),"-")</f>
        <v>0</v>
      </c>
      <c r="AG474" s="269">
        <f>IFERROR(IF(-SUM(AG$20:AG473)+AG$15&lt;0.000001,0,IF($C474&gt;='H-32A-WP06 - Debt Service'!AD$24,'H-32A-WP06 - Debt Service'!AD$27/12,0)),"-")</f>
        <v>0</v>
      </c>
      <c r="AH474" s="269">
        <f>IFERROR(IF(-SUM(AH$20:AH473)+AH$15&lt;0.000001,0,IF($C474&gt;='H-32A-WP06 - Debt Service'!AE$24,'H-32A-WP06 - Debt Service'!AE$27/12,0)),"-")</f>
        <v>0</v>
      </c>
      <c r="AI474" s="269">
        <f>IFERROR(IF(-SUM(AI$20:AI473)+AI$15&lt;0.000001,0,IF($C474&gt;='H-32A-WP06 - Debt Service'!AF$24,'H-32A-WP06 - Debt Service'!AF$27/12,0)),"-")</f>
        <v>0</v>
      </c>
      <c r="AJ474" s="269">
        <f>IFERROR(IF(-SUM(AJ$20:AJ473)+AJ$15&lt;0.000001,0,IF($C474&gt;='H-32A-WP06 - Debt Service'!AG$24,'H-32A-WP06 - Debt Service'!AG$27/12,0)),"-")</f>
        <v>0</v>
      </c>
    </row>
    <row r="475" spans="2:36" hidden="1">
      <c r="B475" s="260">
        <f t="shared" si="28"/>
        <v>2060</v>
      </c>
      <c r="C475" s="281">
        <f t="shared" si="30"/>
        <v>58776</v>
      </c>
      <c r="D475" s="281"/>
      <c r="E475" s="269">
        <f>IFERROR(IF(-SUM(E$20:E474)+E$15&lt;0.000001,0,IF($C475&gt;='H-32A-WP06 - Debt Service'!C$24,'H-32A-WP06 - Debt Service'!C$27/12,0)),"-")</f>
        <v>0</v>
      </c>
      <c r="F475" s="269">
        <f>IFERROR(IF(-SUM(F$20:F474)+F$15&lt;0.000001,0,IF($C475&gt;='H-32A-WP06 - Debt Service'!D$24,'H-32A-WP06 - Debt Service'!D$27/12,0)),"-")</f>
        <v>0</v>
      </c>
      <c r="G475" s="269">
        <f>IFERROR(IF(-SUM(G$20:G474)+G$15&lt;0.000001,0,IF($C475&gt;='H-32A-WP06 - Debt Service'!E$24,'H-32A-WP06 - Debt Service'!E$27/12,0)),"-")</f>
        <v>0</v>
      </c>
      <c r="H475" s="269">
        <f>IFERROR(IF(-SUM(H$20:H474)+H$15&lt;0.000001,0,IF($C475&gt;='H-32A-WP06 - Debt Service'!F$24,'H-32A-WP06 - Debt Service'!F$27/12,0)),"-")</f>
        <v>0</v>
      </c>
      <c r="I475" s="269">
        <f>IFERROR(IF(-SUM(I$20:I474)+I$15&lt;0.000001,0,IF($C475&gt;='H-32A-WP06 - Debt Service'!G$24,'H-32A-WP06 - Debt Service'!#REF!/12,0)),"-")</f>
        <v>0</v>
      </c>
      <c r="J475" s="269">
        <f>IFERROR(IF(-SUM(J$20:J474)+J$15&lt;0.000001,0,IF($C475&gt;='H-32A-WP06 - Debt Service'!H$24,'H-32A-WP06 - Debt Service'!H$27/12,0)),"-")</f>
        <v>0</v>
      </c>
      <c r="K475" s="269">
        <f>IFERROR(IF(-SUM(K$20:K474)+K$15&lt;0.000001,0,IF($C475&gt;='H-32A-WP06 - Debt Service'!I$24,'H-32A-WP06 - Debt Service'!I$27/12,0)),"-")</f>
        <v>0</v>
      </c>
      <c r="L475" s="269">
        <f>IFERROR(IF(-SUM(L$20:L474)+L$15&lt;0.000001,0,IF($C475&gt;='H-32A-WP06 - Debt Service'!J$24,'H-32A-WP06 - Debt Service'!J$27/12,0)),"-")</f>
        <v>0</v>
      </c>
      <c r="M475" s="269">
        <f>IFERROR(IF(-SUM(M$20:M474)+M$15&lt;0.000001,0,IF($C475&gt;='H-32A-WP06 - Debt Service'!L$24,'H-32A-WP06 - Debt Service'!L$27/12,0)),"-")</f>
        <v>0</v>
      </c>
      <c r="N475" s="269">
        <v>0</v>
      </c>
      <c r="O475" s="269">
        <v>0</v>
      </c>
      <c r="P475" s="269">
        <v>0</v>
      </c>
      <c r="Q475" s="269">
        <f>IFERROR(IF(-SUM(Q$20:Q474)+Q$15&lt;0.000001,0,IF($C475&gt;='H-32A-WP06 - Debt Service'!#REF!,'H-32A-WP06 - Debt Service'!#REF!/12,0)),"-")</f>
        <v>0</v>
      </c>
      <c r="R475" s="269"/>
      <c r="S475" s="269"/>
      <c r="T475" s="269"/>
      <c r="U475" s="269"/>
      <c r="V475" s="269"/>
      <c r="X475" s="260">
        <f t="shared" si="29"/>
        <v>2060</v>
      </c>
      <c r="Y475" s="281">
        <f t="shared" si="31"/>
        <v>58776</v>
      </c>
      <c r="Z475" s="281"/>
      <c r="AA475" s="269">
        <f>IFERROR(IF(-SUM(AA$20:AA474)+AA$15&lt;0.000001,0,IF($C475&gt;='H-32A-WP06 - Debt Service'!X$24,'H-32A-WP06 - Debt Service'!X$27/12,0)),"-")</f>
        <v>0</v>
      </c>
      <c r="AB475" s="269">
        <f>IFERROR(IF(-SUM(AB$20:AB474)+AB$15&lt;0.000001,0,IF($C475&gt;='H-32A-WP06 - Debt Service'!Y$24,'H-32A-WP06 - Debt Service'!Y$27/12,0)),"-")</f>
        <v>0</v>
      </c>
      <c r="AC475" s="269">
        <f>IFERROR(IF(-SUM(AC$20:AC474)+AC$15&lt;0.000001,0,IF($C475&gt;='H-32A-WP06 - Debt Service'!Z$24,'H-32A-WP06 - Debt Service'!Z$27/12,0)),"-")</f>
        <v>0</v>
      </c>
      <c r="AD475" s="269">
        <f>IFERROR(IF(-SUM(AD$20:AD474)+AD$15&lt;0.000001,0,IF($C475&gt;='H-32A-WP06 - Debt Service'!AA$24,'H-32A-WP06 - Debt Service'!AA$27/12,0)),"-")</f>
        <v>0</v>
      </c>
      <c r="AE475" s="269">
        <f>IFERROR(IF(-SUM(AE$20:AE474)+AE$15&lt;0.000001,0,IF($C475&gt;='H-32A-WP06 - Debt Service'!AB$24,'H-32A-WP06 - Debt Service'!AB$27/12,0)),"-")</f>
        <v>0</v>
      </c>
      <c r="AF475" s="269">
        <f>IFERROR(IF(-SUM(AF$20:AF474)+AF$15&lt;0.000001,0,IF($C475&gt;='H-32A-WP06 - Debt Service'!AC$24,'H-32A-WP06 - Debt Service'!AC$27/12,0)),"-")</f>
        <v>0</v>
      </c>
      <c r="AG475" s="269">
        <f>IFERROR(IF(-SUM(AG$20:AG474)+AG$15&lt;0.000001,0,IF($C475&gt;='H-32A-WP06 - Debt Service'!AD$24,'H-32A-WP06 - Debt Service'!AD$27/12,0)),"-")</f>
        <v>0</v>
      </c>
      <c r="AH475" s="269">
        <f>IFERROR(IF(-SUM(AH$20:AH474)+AH$15&lt;0.000001,0,IF($C475&gt;='H-32A-WP06 - Debt Service'!AE$24,'H-32A-WP06 - Debt Service'!AE$27/12,0)),"-")</f>
        <v>0</v>
      </c>
      <c r="AI475" s="269">
        <f>IFERROR(IF(-SUM(AI$20:AI474)+AI$15&lt;0.000001,0,IF($C475&gt;='H-32A-WP06 - Debt Service'!AF$24,'H-32A-WP06 - Debt Service'!AF$27/12,0)),"-")</f>
        <v>0</v>
      </c>
      <c r="AJ475" s="269">
        <f>IFERROR(IF(-SUM(AJ$20:AJ474)+AJ$15&lt;0.000001,0,IF($C475&gt;='H-32A-WP06 - Debt Service'!AG$24,'H-32A-WP06 - Debt Service'!AG$27/12,0)),"-")</f>
        <v>0</v>
      </c>
    </row>
    <row r="476" spans="2:36" hidden="1">
      <c r="B476" s="260">
        <f t="shared" si="28"/>
        <v>2061</v>
      </c>
      <c r="C476" s="281">
        <f t="shared" si="30"/>
        <v>58807</v>
      </c>
      <c r="D476" s="281"/>
      <c r="E476" s="269">
        <f>IFERROR(IF(-SUM(E$20:E475)+E$15&lt;0.000001,0,IF($C476&gt;='H-32A-WP06 - Debt Service'!C$24,'H-32A-WP06 - Debt Service'!C$27/12,0)),"-")</f>
        <v>0</v>
      </c>
      <c r="F476" s="269">
        <f>IFERROR(IF(-SUM(F$20:F475)+F$15&lt;0.000001,0,IF($C476&gt;='H-32A-WP06 - Debt Service'!D$24,'H-32A-WP06 - Debt Service'!D$27/12,0)),"-")</f>
        <v>0</v>
      </c>
      <c r="G476" s="269">
        <f>IFERROR(IF(-SUM(G$20:G475)+G$15&lt;0.000001,0,IF($C476&gt;='H-32A-WP06 - Debt Service'!E$24,'H-32A-WP06 - Debt Service'!E$27/12,0)),"-")</f>
        <v>0</v>
      </c>
      <c r="H476" s="269">
        <f>IFERROR(IF(-SUM(H$20:H475)+H$15&lt;0.000001,0,IF($C476&gt;='H-32A-WP06 - Debt Service'!F$24,'H-32A-WP06 - Debt Service'!F$27/12,0)),"-")</f>
        <v>0</v>
      </c>
      <c r="I476" s="269">
        <f>IFERROR(IF(-SUM(I$20:I475)+I$15&lt;0.000001,0,IF($C476&gt;='H-32A-WP06 - Debt Service'!G$24,'H-32A-WP06 - Debt Service'!#REF!/12,0)),"-")</f>
        <v>0</v>
      </c>
      <c r="J476" s="269">
        <f>IFERROR(IF(-SUM(J$20:J475)+J$15&lt;0.000001,0,IF($C476&gt;='H-32A-WP06 - Debt Service'!H$24,'H-32A-WP06 - Debt Service'!H$27/12,0)),"-")</f>
        <v>0</v>
      </c>
      <c r="K476" s="269">
        <f>IFERROR(IF(-SUM(K$20:K475)+K$15&lt;0.000001,0,IF($C476&gt;='H-32A-WP06 - Debt Service'!I$24,'H-32A-WP06 - Debt Service'!I$27/12,0)),"-")</f>
        <v>0</v>
      </c>
      <c r="L476" s="269">
        <f>IFERROR(IF(-SUM(L$20:L475)+L$15&lt;0.000001,0,IF($C476&gt;='H-32A-WP06 - Debt Service'!J$24,'H-32A-WP06 - Debt Service'!J$27/12,0)),"-")</f>
        <v>0</v>
      </c>
      <c r="M476" s="269">
        <f>IFERROR(IF(-SUM(M$20:M475)+M$15&lt;0.000001,0,IF($C476&gt;='H-32A-WP06 - Debt Service'!L$24,'H-32A-WP06 - Debt Service'!L$27/12,0)),"-")</f>
        <v>0</v>
      </c>
      <c r="N476" s="269">
        <v>0</v>
      </c>
      <c r="O476" s="269">
        <v>0</v>
      </c>
      <c r="P476" s="269">
        <v>0</v>
      </c>
      <c r="Q476" s="269">
        <f>IFERROR(IF(-SUM(Q$20:Q475)+Q$15&lt;0.000001,0,IF($C476&gt;='H-32A-WP06 - Debt Service'!#REF!,'H-32A-WP06 - Debt Service'!#REF!/12,0)),"-")</f>
        <v>0</v>
      </c>
      <c r="R476" s="269"/>
      <c r="S476" s="269"/>
      <c r="T476" s="269"/>
      <c r="U476" s="269"/>
      <c r="V476" s="269"/>
      <c r="X476" s="260">
        <f t="shared" si="29"/>
        <v>2061</v>
      </c>
      <c r="Y476" s="281">
        <f t="shared" si="31"/>
        <v>58807</v>
      </c>
      <c r="Z476" s="281"/>
      <c r="AA476" s="269">
        <f>IFERROR(IF(-SUM(AA$20:AA475)+AA$15&lt;0.000001,0,IF($C476&gt;='H-32A-WP06 - Debt Service'!X$24,'H-32A-WP06 - Debt Service'!X$27/12,0)),"-")</f>
        <v>0</v>
      </c>
      <c r="AB476" s="269">
        <f>IFERROR(IF(-SUM(AB$20:AB475)+AB$15&lt;0.000001,0,IF($C476&gt;='H-32A-WP06 - Debt Service'!Y$24,'H-32A-WP06 - Debt Service'!Y$27/12,0)),"-")</f>
        <v>0</v>
      </c>
      <c r="AC476" s="269">
        <f>IFERROR(IF(-SUM(AC$20:AC475)+AC$15&lt;0.000001,0,IF($C476&gt;='H-32A-WP06 - Debt Service'!Z$24,'H-32A-WP06 - Debt Service'!Z$27/12,0)),"-")</f>
        <v>0</v>
      </c>
      <c r="AD476" s="269">
        <f>IFERROR(IF(-SUM(AD$20:AD475)+AD$15&lt;0.000001,0,IF($C476&gt;='H-32A-WP06 - Debt Service'!AA$24,'H-32A-WP06 - Debt Service'!AA$27/12,0)),"-")</f>
        <v>0</v>
      </c>
      <c r="AE476" s="269">
        <f>IFERROR(IF(-SUM(AE$20:AE475)+AE$15&lt;0.000001,0,IF($C476&gt;='H-32A-WP06 - Debt Service'!AB$24,'H-32A-WP06 - Debt Service'!AB$27/12,0)),"-")</f>
        <v>0</v>
      </c>
      <c r="AF476" s="269">
        <f>IFERROR(IF(-SUM(AF$20:AF475)+AF$15&lt;0.000001,0,IF($C476&gt;='H-32A-WP06 - Debt Service'!AC$24,'H-32A-WP06 - Debt Service'!AC$27/12,0)),"-")</f>
        <v>0</v>
      </c>
      <c r="AG476" s="269">
        <f>IFERROR(IF(-SUM(AG$20:AG475)+AG$15&lt;0.000001,0,IF($C476&gt;='H-32A-WP06 - Debt Service'!AD$24,'H-32A-WP06 - Debt Service'!AD$27/12,0)),"-")</f>
        <v>0</v>
      </c>
      <c r="AH476" s="269">
        <f>IFERROR(IF(-SUM(AH$20:AH475)+AH$15&lt;0.000001,0,IF($C476&gt;='H-32A-WP06 - Debt Service'!AE$24,'H-32A-WP06 - Debt Service'!AE$27/12,0)),"-")</f>
        <v>0</v>
      </c>
      <c r="AI476" s="269">
        <f>IFERROR(IF(-SUM(AI$20:AI475)+AI$15&lt;0.000001,0,IF($C476&gt;='H-32A-WP06 - Debt Service'!AF$24,'H-32A-WP06 - Debt Service'!AF$27/12,0)),"-")</f>
        <v>0</v>
      </c>
      <c r="AJ476" s="269">
        <f>IFERROR(IF(-SUM(AJ$20:AJ475)+AJ$15&lt;0.000001,0,IF($C476&gt;='H-32A-WP06 - Debt Service'!AG$24,'H-32A-WP06 - Debt Service'!AG$27/12,0)),"-")</f>
        <v>0</v>
      </c>
    </row>
    <row r="477" spans="2:36" hidden="1">
      <c r="B477" s="260">
        <f t="shared" si="28"/>
        <v>2061</v>
      </c>
      <c r="C477" s="281">
        <f t="shared" si="30"/>
        <v>58838</v>
      </c>
      <c r="D477" s="281"/>
      <c r="E477" s="269">
        <f>IFERROR(IF(-SUM(E$20:E476)+E$15&lt;0.000001,0,IF($C477&gt;='H-32A-WP06 - Debt Service'!C$24,'H-32A-WP06 - Debt Service'!C$27/12,0)),"-")</f>
        <v>0</v>
      </c>
      <c r="F477" s="269">
        <f>IFERROR(IF(-SUM(F$20:F476)+F$15&lt;0.000001,0,IF($C477&gt;='H-32A-WP06 - Debt Service'!D$24,'H-32A-WP06 - Debt Service'!D$27/12,0)),"-")</f>
        <v>0</v>
      </c>
      <c r="G477" s="269">
        <f>IFERROR(IF(-SUM(G$20:G476)+G$15&lt;0.000001,0,IF($C477&gt;='H-32A-WP06 - Debt Service'!E$24,'H-32A-WP06 - Debt Service'!E$27/12,0)),"-")</f>
        <v>0</v>
      </c>
      <c r="H477" s="269">
        <f>IFERROR(IF(-SUM(H$20:H476)+H$15&lt;0.000001,0,IF($C477&gt;='H-32A-WP06 - Debt Service'!F$24,'H-32A-WP06 - Debt Service'!F$27/12,0)),"-")</f>
        <v>0</v>
      </c>
      <c r="I477" s="269">
        <f>IFERROR(IF(-SUM(I$20:I476)+I$15&lt;0.000001,0,IF($C477&gt;='H-32A-WP06 - Debt Service'!G$24,'H-32A-WP06 - Debt Service'!#REF!/12,0)),"-")</f>
        <v>0</v>
      </c>
      <c r="J477" s="269">
        <f>IFERROR(IF(-SUM(J$20:J476)+J$15&lt;0.000001,0,IF($C477&gt;='H-32A-WP06 - Debt Service'!H$24,'H-32A-WP06 - Debt Service'!H$27/12,0)),"-")</f>
        <v>0</v>
      </c>
      <c r="K477" s="269">
        <f>IFERROR(IF(-SUM(K$20:K476)+K$15&lt;0.000001,0,IF($C477&gt;='H-32A-WP06 - Debt Service'!I$24,'H-32A-WP06 - Debt Service'!I$27/12,0)),"-")</f>
        <v>0</v>
      </c>
      <c r="L477" s="269">
        <f>IFERROR(IF(-SUM(L$20:L476)+L$15&lt;0.000001,0,IF($C477&gt;='H-32A-WP06 - Debt Service'!J$24,'H-32A-WP06 - Debt Service'!J$27/12,0)),"-")</f>
        <v>0</v>
      </c>
      <c r="M477" s="269">
        <f>IFERROR(IF(-SUM(M$20:M476)+M$15&lt;0.000001,0,IF($C477&gt;='H-32A-WP06 - Debt Service'!L$24,'H-32A-WP06 - Debt Service'!L$27/12,0)),"-")</f>
        <v>0</v>
      </c>
      <c r="N477" s="269">
        <v>0</v>
      </c>
      <c r="O477" s="269">
        <v>0</v>
      </c>
      <c r="P477" s="269">
        <v>0</v>
      </c>
      <c r="Q477" s="269">
        <f>IFERROR(IF(-SUM(Q$20:Q476)+Q$15&lt;0.000001,0,IF($C477&gt;='H-32A-WP06 - Debt Service'!#REF!,'H-32A-WP06 - Debt Service'!#REF!/12,0)),"-")</f>
        <v>0</v>
      </c>
      <c r="R477" s="269"/>
      <c r="S477" s="269"/>
      <c r="T477" s="269"/>
      <c r="U477" s="269"/>
      <c r="V477" s="269"/>
      <c r="X477" s="260">
        <f t="shared" si="29"/>
        <v>2061</v>
      </c>
      <c r="Y477" s="281">
        <f t="shared" si="31"/>
        <v>58838</v>
      </c>
      <c r="Z477" s="281"/>
      <c r="AA477" s="269">
        <f>IFERROR(IF(-SUM(AA$20:AA476)+AA$15&lt;0.000001,0,IF($C477&gt;='H-32A-WP06 - Debt Service'!X$24,'H-32A-WP06 - Debt Service'!X$27/12,0)),"-")</f>
        <v>0</v>
      </c>
      <c r="AB477" s="269">
        <f>IFERROR(IF(-SUM(AB$20:AB476)+AB$15&lt;0.000001,0,IF($C477&gt;='H-32A-WP06 - Debt Service'!Y$24,'H-32A-WP06 - Debt Service'!Y$27/12,0)),"-")</f>
        <v>0</v>
      </c>
      <c r="AC477" s="269">
        <f>IFERROR(IF(-SUM(AC$20:AC476)+AC$15&lt;0.000001,0,IF($C477&gt;='H-32A-WP06 - Debt Service'!Z$24,'H-32A-WP06 - Debt Service'!Z$27/12,0)),"-")</f>
        <v>0</v>
      </c>
      <c r="AD477" s="269">
        <f>IFERROR(IF(-SUM(AD$20:AD476)+AD$15&lt;0.000001,0,IF($C477&gt;='H-32A-WP06 - Debt Service'!AA$24,'H-32A-WP06 - Debt Service'!AA$27/12,0)),"-")</f>
        <v>0</v>
      </c>
      <c r="AE477" s="269">
        <f>IFERROR(IF(-SUM(AE$20:AE476)+AE$15&lt;0.000001,0,IF($C477&gt;='H-32A-WP06 - Debt Service'!AB$24,'H-32A-WP06 - Debt Service'!AB$27/12,0)),"-")</f>
        <v>0</v>
      </c>
      <c r="AF477" s="269">
        <f>IFERROR(IF(-SUM(AF$20:AF476)+AF$15&lt;0.000001,0,IF($C477&gt;='H-32A-WP06 - Debt Service'!AC$24,'H-32A-WP06 - Debt Service'!AC$27/12,0)),"-")</f>
        <v>0</v>
      </c>
      <c r="AG477" s="269">
        <f>IFERROR(IF(-SUM(AG$20:AG476)+AG$15&lt;0.000001,0,IF($C477&gt;='H-32A-WP06 - Debt Service'!AD$24,'H-32A-WP06 - Debt Service'!AD$27/12,0)),"-")</f>
        <v>0</v>
      </c>
      <c r="AH477" s="269">
        <f>IFERROR(IF(-SUM(AH$20:AH476)+AH$15&lt;0.000001,0,IF($C477&gt;='H-32A-WP06 - Debt Service'!AE$24,'H-32A-WP06 - Debt Service'!AE$27/12,0)),"-")</f>
        <v>0</v>
      </c>
      <c r="AI477" s="269">
        <f>IFERROR(IF(-SUM(AI$20:AI476)+AI$15&lt;0.000001,0,IF($C477&gt;='H-32A-WP06 - Debt Service'!AF$24,'H-32A-WP06 - Debt Service'!AF$27/12,0)),"-")</f>
        <v>0</v>
      </c>
      <c r="AJ477" s="269">
        <f>IFERROR(IF(-SUM(AJ$20:AJ476)+AJ$15&lt;0.000001,0,IF($C477&gt;='H-32A-WP06 - Debt Service'!AG$24,'H-32A-WP06 - Debt Service'!AG$27/12,0)),"-")</f>
        <v>0</v>
      </c>
    </row>
    <row r="478" spans="2:36" hidden="1">
      <c r="B478" s="260">
        <f t="shared" si="28"/>
        <v>2061</v>
      </c>
      <c r="C478" s="281">
        <f t="shared" si="30"/>
        <v>58866</v>
      </c>
      <c r="D478" s="281"/>
      <c r="E478" s="269">
        <f>IFERROR(IF(-SUM(E$20:E477)+E$15&lt;0.000001,0,IF($C478&gt;='H-32A-WP06 - Debt Service'!C$24,'H-32A-WP06 - Debt Service'!C$27/12,0)),"-")</f>
        <v>0</v>
      </c>
      <c r="F478" s="269">
        <f>IFERROR(IF(-SUM(F$20:F477)+F$15&lt;0.000001,0,IF($C478&gt;='H-32A-WP06 - Debt Service'!D$24,'H-32A-WP06 - Debt Service'!D$27/12,0)),"-")</f>
        <v>0</v>
      </c>
      <c r="G478" s="269">
        <f>IFERROR(IF(-SUM(G$20:G477)+G$15&lt;0.000001,0,IF($C478&gt;='H-32A-WP06 - Debt Service'!E$24,'H-32A-WP06 - Debt Service'!E$27/12,0)),"-")</f>
        <v>0</v>
      </c>
      <c r="H478" s="269">
        <f>IFERROR(IF(-SUM(H$20:H477)+H$15&lt;0.000001,0,IF($C478&gt;='H-32A-WP06 - Debt Service'!F$24,'H-32A-WP06 - Debt Service'!F$27/12,0)),"-")</f>
        <v>0</v>
      </c>
      <c r="I478" s="269">
        <f>IFERROR(IF(-SUM(I$20:I477)+I$15&lt;0.000001,0,IF($C478&gt;='H-32A-WP06 - Debt Service'!G$24,'H-32A-WP06 - Debt Service'!#REF!/12,0)),"-")</f>
        <v>0</v>
      </c>
      <c r="J478" s="269">
        <f>IFERROR(IF(-SUM(J$20:J477)+J$15&lt;0.000001,0,IF($C478&gt;='H-32A-WP06 - Debt Service'!H$24,'H-32A-WP06 - Debt Service'!H$27/12,0)),"-")</f>
        <v>0</v>
      </c>
      <c r="K478" s="269">
        <f>IFERROR(IF(-SUM(K$20:K477)+K$15&lt;0.000001,0,IF($C478&gt;='H-32A-WP06 - Debt Service'!I$24,'H-32A-WP06 - Debt Service'!I$27/12,0)),"-")</f>
        <v>0</v>
      </c>
      <c r="L478" s="269">
        <f>IFERROR(IF(-SUM(L$20:L477)+L$15&lt;0.000001,0,IF($C478&gt;='H-32A-WP06 - Debt Service'!J$24,'H-32A-WP06 - Debt Service'!J$27/12,0)),"-")</f>
        <v>0</v>
      </c>
      <c r="M478" s="269">
        <f>IFERROR(IF(-SUM(M$20:M477)+M$15&lt;0.000001,0,IF($C478&gt;='H-32A-WP06 - Debt Service'!L$24,'H-32A-WP06 - Debt Service'!L$27/12,0)),"-")</f>
        <v>0</v>
      </c>
      <c r="N478" s="269">
        <v>0</v>
      </c>
      <c r="O478" s="269">
        <v>0</v>
      </c>
      <c r="P478" s="269">
        <v>0</v>
      </c>
      <c r="Q478" s="269">
        <f>IFERROR(IF(-SUM(Q$20:Q477)+Q$15&lt;0.000001,0,IF($C478&gt;='H-32A-WP06 - Debt Service'!#REF!,'H-32A-WP06 - Debt Service'!#REF!/12,0)),"-")</f>
        <v>0</v>
      </c>
      <c r="R478" s="269"/>
      <c r="S478" s="269"/>
      <c r="T478" s="269"/>
      <c r="U478" s="269"/>
      <c r="V478" s="269"/>
      <c r="X478" s="260">
        <f t="shared" si="29"/>
        <v>2061</v>
      </c>
      <c r="Y478" s="281">
        <f t="shared" si="31"/>
        <v>58866</v>
      </c>
      <c r="Z478" s="281"/>
      <c r="AA478" s="269">
        <f>IFERROR(IF(-SUM(AA$20:AA477)+AA$15&lt;0.000001,0,IF($C478&gt;='H-32A-WP06 - Debt Service'!X$24,'H-32A-WP06 - Debt Service'!X$27/12,0)),"-")</f>
        <v>0</v>
      </c>
      <c r="AB478" s="269">
        <f>IFERROR(IF(-SUM(AB$20:AB477)+AB$15&lt;0.000001,0,IF($C478&gt;='H-32A-WP06 - Debt Service'!Y$24,'H-32A-WP06 - Debt Service'!Y$27/12,0)),"-")</f>
        <v>0</v>
      </c>
      <c r="AC478" s="269">
        <f>IFERROR(IF(-SUM(AC$20:AC477)+AC$15&lt;0.000001,0,IF($C478&gt;='H-32A-WP06 - Debt Service'!Z$24,'H-32A-WP06 - Debt Service'!Z$27/12,0)),"-")</f>
        <v>0</v>
      </c>
      <c r="AD478" s="269">
        <f>IFERROR(IF(-SUM(AD$20:AD477)+AD$15&lt;0.000001,0,IF($C478&gt;='H-32A-WP06 - Debt Service'!AA$24,'H-32A-WP06 - Debt Service'!AA$27/12,0)),"-")</f>
        <v>0</v>
      </c>
      <c r="AE478" s="269">
        <f>IFERROR(IF(-SUM(AE$20:AE477)+AE$15&lt;0.000001,0,IF($C478&gt;='H-32A-WP06 - Debt Service'!AB$24,'H-32A-WP06 - Debt Service'!AB$27/12,0)),"-")</f>
        <v>0</v>
      </c>
      <c r="AF478" s="269">
        <f>IFERROR(IF(-SUM(AF$20:AF477)+AF$15&lt;0.000001,0,IF($C478&gt;='H-32A-WP06 - Debt Service'!AC$24,'H-32A-WP06 - Debt Service'!AC$27/12,0)),"-")</f>
        <v>0</v>
      </c>
      <c r="AG478" s="269">
        <f>IFERROR(IF(-SUM(AG$20:AG477)+AG$15&lt;0.000001,0,IF($C478&gt;='H-32A-WP06 - Debt Service'!AD$24,'H-32A-WP06 - Debt Service'!AD$27/12,0)),"-")</f>
        <v>0</v>
      </c>
      <c r="AH478" s="269">
        <f>IFERROR(IF(-SUM(AH$20:AH477)+AH$15&lt;0.000001,0,IF($C478&gt;='H-32A-WP06 - Debt Service'!AE$24,'H-32A-WP06 - Debt Service'!AE$27/12,0)),"-")</f>
        <v>0</v>
      </c>
      <c r="AI478" s="269">
        <f>IFERROR(IF(-SUM(AI$20:AI477)+AI$15&lt;0.000001,0,IF($C478&gt;='H-32A-WP06 - Debt Service'!AF$24,'H-32A-WP06 - Debt Service'!AF$27/12,0)),"-")</f>
        <v>0</v>
      </c>
      <c r="AJ478" s="269">
        <f>IFERROR(IF(-SUM(AJ$20:AJ477)+AJ$15&lt;0.000001,0,IF($C478&gt;='H-32A-WP06 - Debt Service'!AG$24,'H-32A-WP06 - Debt Service'!AG$27/12,0)),"-")</f>
        <v>0</v>
      </c>
    </row>
    <row r="479" spans="2:36" hidden="1">
      <c r="B479" s="260">
        <f t="shared" si="28"/>
        <v>2061</v>
      </c>
      <c r="C479" s="281">
        <f t="shared" si="30"/>
        <v>58897</v>
      </c>
      <c r="D479" s="281"/>
      <c r="E479" s="269">
        <f>IFERROR(IF(-SUM(E$20:E478)+E$15&lt;0.000001,0,IF($C479&gt;='H-32A-WP06 - Debt Service'!C$24,'H-32A-WP06 - Debt Service'!C$27/12,0)),"-")</f>
        <v>0</v>
      </c>
      <c r="F479" s="269">
        <f>IFERROR(IF(-SUM(F$20:F478)+F$15&lt;0.000001,0,IF($C479&gt;='H-32A-WP06 - Debt Service'!D$24,'H-32A-WP06 - Debt Service'!D$27/12,0)),"-")</f>
        <v>0</v>
      </c>
      <c r="G479" s="269">
        <f>IFERROR(IF(-SUM(G$20:G478)+G$15&lt;0.000001,0,IF($C479&gt;='H-32A-WP06 - Debt Service'!E$24,'H-32A-WP06 - Debt Service'!E$27/12,0)),"-")</f>
        <v>0</v>
      </c>
      <c r="H479" s="269">
        <f>IFERROR(IF(-SUM(H$20:H478)+H$15&lt;0.000001,0,IF($C479&gt;='H-32A-WP06 - Debt Service'!F$24,'H-32A-WP06 - Debt Service'!F$27/12,0)),"-")</f>
        <v>0</v>
      </c>
      <c r="I479" s="269">
        <f>IFERROR(IF(-SUM(I$20:I478)+I$15&lt;0.000001,0,IF($C479&gt;='H-32A-WP06 - Debt Service'!G$24,'H-32A-WP06 - Debt Service'!#REF!/12,0)),"-")</f>
        <v>0</v>
      </c>
      <c r="J479" s="269">
        <f>IFERROR(IF(-SUM(J$20:J478)+J$15&lt;0.000001,0,IF($C479&gt;='H-32A-WP06 - Debt Service'!H$24,'H-32A-WP06 - Debt Service'!H$27/12,0)),"-")</f>
        <v>0</v>
      </c>
      <c r="K479" s="269">
        <f>IFERROR(IF(-SUM(K$20:K478)+K$15&lt;0.000001,0,IF($C479&gt;='H-32A-WP06 - Debt Service'!I$24,'H-32A-WP06 - Debt Service'!I$27/12,0)),"-")</f>
        <v>0</v>
      </c>
      <c r="L479" s="269">
        <f>IFERROR(IF(-SUM(L$20:L478)+L$15&lt;0.000001,0,IF($C479&gt;='H-32A-WP06 - Debt Service'!J$24,'H-32A-WP06 - Debt Service'!J$27/12,0)),"-")</f>
        <v>0</v>
      </c>
      <c r="M479" s="269">
        <f>IFERROR(IF(-SUM(M$20:M478)+M$15&lt;0.000001,0,IF($C479&gt;='H-32A-WP06 - Debt Service'!L$24,'H-32A-WP06 - Debt Service'!L$27/12,0)),"-")</f>
        <v>0</v>
      </c>
      <c r="N479" s="269">
        <v>0</v>
      </c>
      <c r="O479" s="269">
        <v>0</v>
      </c>
      <c r="P479" s="269">
        <v>0</v>
      </c>
      <c r="Q479" s="269">
        <f>IFERROR(IF(-SUM(Q$20:Q478)+Q$15&lt;0.000001,0,IF($C479&gt;='H-32A-WP06 - Debt Service'!#REF!,'H-32A-WP06 - Debt Service'!#REF!/12,0)),"-")</f>
        <v>0</v>
      </c>
      <c r="R479" s="269"/>
      <c r="S479" s="269"/>
      <c r="T479" s="269"/>
      <c r="U479" s="269"/>
      <c r="V479" s="269"/>
      <c r="X479" s="260">
        <f t="shared" si="29"/>
        <v>2061</v>
      </c>
      <c r="Y479" s="281">
        <f t="shared" si="31"/>
        <v>58897</v>
      </c>
      <c r="Z479" s="281"/>
      <c r="AA479" s="269">
        <f>IFERROR(IF(-SUM(AA$20:AA478)+AA$15&lt;0.000001,0,IF($C479&gt;='H-32A-WP06 - Debt Service'!X$24,'H-32A-WP06 - Debt Service'!X$27/12,0)),"-")</f>
        <v>0</v>
      </c>
      <c r="AB479" s="269">
        <f>IFERROR(IF(-SUM(AB$20:AB478)+AB$15&lt;0.000001,0,IF($C479&gt;='H-32A-WP06 - Debt Service'!Y$24,'H-32A-WP06 - Debt Service'!Y$27/12,0)),"-")</f>
        <v>0</v>
      </c>
      <c r="AC479" s="269">
        <f>IFERROR(IF(-SUM(AC$20:AC478)+AC$15&lt;0.000001,0,IF($C479&gt;='H-32A-WP06 - Debt Service'!Z$24,'H-32A-WP06 - Debt Service'!Z$27/12,0)),"-")</f>
        <v>0</v>
      </c>
      <c r="AD479" s="269">
        <f>IFERROR(IF(-SUM(AD$20:AD478)+AD$15&lt;0.000001,0,IF($C479&gt;='H-32A-WP06 - Debt Service'!AA$24,'H-32A-WP06 - Debt Service'!AA$27/12,0)),"-")</f>
        <v>0</v>
      </c>
      <c r="AE479" s="269">
        <f>IFERROR(IF(-SUM(AE$20:AE478)+AE$15&lt;0.000001,0,IF($C479&gt;='H-32A-WP06 - Debt Service'!AB$24,'H-32A-WP06 - Debt Service'!AB$27/12,0)),"-")</f>
        <v>0</v>
      </c>
      <c r="AF479" s="269">
        <f>IFERROR(IF(-SUM(AF$20:AF478)+AF$15&lt;0.000001,0,IF($C479&gt;='H-32A-WP06 - Debt Service'!AC$24,'H-32A-WP06 - Debt Service'!AC$27/12,0)),"-")</f>
        <v>0</v>
      </c>
      <c r="AG479" s="269">
        <f>IFERROR(IF(-SUM(AG$20:AG478)+AG$15&lt;0.000001,0,IF($C479&gt;='H-32A-WP06 - Debt Service'!AD$24,'H-32A-WP06 - Debt Service'!AD$27/12,0)),"-")</f>
        <v>0</v>
      </c>
      <c r="AH479" s="269">
        <f>IFERROR(IF(-SUM(AH$20:AH478)+AH$15&lt;0.000001,0,IF($C479&gt;='H-32A-WP06 - Debt Service'!AE$24,'H-32A-WP06 - Debt Service'!AE$27/12,0)),"-")</f>
        <v>0</v>
      </c>
      <c r="AI479" s="269">
        <f>IFERROR(IF(-SUM(AI$20:AI478)+AI$15&lt;0.000001,0,IF($C479&gt;='H-32A-WP06 - Debt Service'!AF$24,'H-32A-WP06 - Debt Service'!AF$27/12,0)),"-")</f>
        <v>0</v>
      </c>
      <c r="AJ479" s="269">
        <f>IFERROR(IF(-SUM(AJ$20:AJ478)+AJ$15&lt;0.000001,0,IF($C479&gt;='H-32A-WP06 - Debt Service'!AG$24,'H-32A-WP06 - Debt Service'!AG$27/12,0)),"-")</f>
        <v>0</v>
      </c>
    </row>
    <row r="480" spans="2:36" hidden="1">
      <c r="B480" s="260">
        <f t="shared" si="28"/>
        <v>2061</v>
      </c>
      <c r="C480" s="281">
        <f t="shared" si="30"/>
        <v>58927</v>
      </c>
      <c r="D480" s="281"/>
      <c r="E480" s="269">
        <f>IFERROR(IF(-SUM(E$20:E479)+E$15&lt;0.000001,0,IF($C480&gt;='H-32A-WP06 - Debt Service'!C$24,'H-32A-WP06 - Debt Service'!C$27/12,0)),"-")</f>
        <v>0</v>
      </c>
      <c r="F480" s="269">
        <f>IFERROR(IF(-SUM(F$20:F479)+F$15&lt;0.000001,0,IF($C480&gt;='H-32A-WP06 - Debt Service'!D$24,'H-32A-WP06 - Debt Service'!D$27/12,0)),"-")</f>
        <v>0</v>
      </c>
      <c r="G480" s="269">
        <f>IFERROR(IF(-SUM(G$20:G479)+G$15&lt;0.000001,0,IF($C480&gt;='H-32A-WP06 - Debt Service'!E$24,'H-32A-WP06 - Debt Service'!E$27/12,0)),"-")</f>
        <v>0</v>
      </c>
      <c r="H480" s="269">
        <f>IFERROR(IF(-SUM(H$20:H479)+H$15&lt;0.000001,0,IF($C480&gt;='H-32A-WP06 - Debt Service'!F$24,'H-32A-WP06 - Debt Service'!F$27/12,0)),"-")</f>
        <v>0</v>
      </c>
      <c r="I480" s="269">
        <f>IFERROR(IF(-SUM(I$20:I479)+I$15&lt;0.000001,0,IF($C480&gt;='H-32A-WP06 - Debt Service'!G$24,'H-32A-WP06 - Debt Service'!#REF!/12,0)),"-")</f>
        <v>0</v>
      </c>
      <c r="J480" s="269">
        <f>IFERROR(IF(-SUM(J$20:J479)+J$15&lt;0.000001,0,IF($C480&gt;='H-32A-WP06 - Debt Service'!H$24,'H-32A-WP06 - Debt Service'!H$27/12,0)),"-")</f>
        <v>0</v>
      </c>
      <c r="K480" s="269">
        <f>IFERROR(IF(-SUM(K$20:K479)+K$15&lt;0.000001,0,IF($C480&gt;='H-32A-WP06 - Debt Service'!I$24,'H-32A-WP06 - Debt Service'!I$27/12,0)),"-")</f>
        <v>0</v>
      </c>
      <c r="L480" s="269">
        <f>IFERROR(IF(-SUM(L$20:L479)+L$15&lt;0.000001,0,IF($C480&gt;='H-32A-WP06 - Debt Service'!J$24,'H-32A-WP06 - Debt Service'!J$27/12,0)),"-")</f>
        <v>0</v>
      </c>
      <c r="M480" s="269">
        <f>IFERROR(IF(-SUM(M$20:M479)+M$15&lt;0.000001,0,IF($C480&gt;='H-32A-WP06 - Debt Service'!L$24,'H-32A-WP06 - Debt Service'!L$27/12,0)),"-")</f>
        <v>0</v>
      </c>
      <c r="N480" s="269">
        <v>0</v>
      </c>
      <c r="O480" s="269">
        <v>0</v>
      </c>
      <c r="P480" s="269">
        <v>0</v>
      </c>
      <c r="Q480" s="269">
        <f>IFERROR(IF(-SUM(Q$20:Q479)+Q$15&lt;0.000001,0,IF($C480&gt;='H-32A-WP06 - Debt Service'!#REF!,'H-32A-WP06 - Debt Service'!#REF!/12,0)),"-")</f>
        <v>0</v>
      </c>
      <c r="R480" s="269"/>
      <c r="S480" s="269"/>
      <c r="T480" s="269"/>
      <c r="U480" s="269"/>
      <c r="V480" s="269"/>
      <c r="X480" s="260">
        <f t="shared" si="29"/>
        <v>2061</v>
      </c>
      <c r="Y480" s="281">
        <f t="shared" si="31"/>
        <v>58927</v>
      </c>
      <c r="Z480" s="281"/>
      <c r="AA480" s="269">
        <f>IFERROR(IF(-SUM(AA$20:AA479)+AA$15&lt;0.000001,0,IF($C480&gt;='H-32A-WP06 - Debt Service'!X$24,'H-32A-WP06 - Debt Service'!X$27/12,0)),"-")</f>
        <v>0</v>
      </c>
      <c r="AB480" s="269">
        <f>IFERROR(IF(-SUM(AB$20:AB479)+AB$15&lt;0.000001,0,IF($C480&gt;='H-32A-WP06 - Debt Service'!Y$24,'H-32A-WP06 - Debt Service'!Y$27/12,0)),"-")</f>
        <v>0</v>
      </c>
      <c r="AC480" s="269">
        <f>IFERROR(IF(-SUM(AC$20:AC479)+AC$15&lt;0.000001,0,IF($C480&gt;='H-32A-WP06 - Debt Service'!Z$24,'H-32A-WP06 - Debt Service'!Z$27/12,0)),"-")</f>
        <v>0</v>
      </c>
      <c r="AD480" s="269">
        <f>IFERROR(IF(-SUM(AD$20:AD479)+AD$15&lt;0.000001,0,IF($C480&gt;='H-32A-WP06 - Debt Service'!AA$24,'H-32A-WP06 - Debt Service'!AA$27/12,0)),"-")</f>
        <v>0</v>
      </c>
      <c r="AE480" s="269">
        <f>IFERROR(IF(-SUM(AE$20:AE479)+AE$15&lt;0.000001,0,IF($C480&gt;='H-32A-WP06 - Debt Service'!AB$24,'H-32A-WP06 - Debt Service'!AB$27/12,0)),"-")</f>
        <v>0</v>
      </c>
      <c r="AF480" s="269">
        <f>IFERROR(IF(-SUM(AF$20:AF479)+AF$15&lt;0.000001,0,IF($C480&gt;='H-32A-WP06 - Debt Service'!AC$24,'H-32A-WP06 - Debt Service'!AC$27/12,0)),"-")</f>
        <v>0</v>
      </c>
      <c r="AG480" s="269">
        <f>IFERROR(IF(-SUM(AG$20:AG479)+AG$15&lt;0.000001,0,IF($C480&gt;='H-32A-WP06 - Debt Service'!AD$24,'H-32A-WP06 - Debt Service'!AD$27/12,0)),"-")</f>
        <v>0</v>
      </c>
      <c r="AH480" s="269">
        <f>IFERROR(IF(-SUM(AH$20:AH479)+AH$15&lt;0.000001,0,IF($C480&gt;='H-32A-WP06 - Debt Service'!AE$24,'H-32A-WP06 - Debt Service'!AE$27/12,0)),"-")</f>
        <v>0</v>
      </c>
      <c r="AI480" s="269">
        <f>IFERROR(IF(-SUM(AI$20:AI479)+AI$15&lt;0.000001,0,IF($C480&gt;='H-32A-WP06 - Debt Service'!AF$24,'H-32A-WP06 - Debt Service'!AF$27/12,0)),"-")</f>
        <v>0</v>
      </c>
      <c r="AJ480" s="269">
        <f>IFERROR(IF(-SUM(AJ$20:AJ479)+AJ$15&lt;0.000001,0,IF($C480&gt;='H-32A-WP06 - Debt Service'!AG$24,'H-32A-WP06 - Debt Service'!AG$27/12,0)),"-")</f>
        <v>0</v>
      </c>
    </row>
    <row r="481" spans="2:36" hidden="1">
      <c r="B481" s="260">
        <f t="shared" si="28"/>
        <v>2061</v>
      </c>
      <c r="C481" s="281">
        <f t="shared" si="30"/>
        <v>58958</v>
      </c>
      <c r="D481" s="281"/>
      <c r="E481" s="269">
        <f>IFERROR(IF(-SUM(E$20:E480)+E$15&lt;0.000001,0,IF($C481&gt;='H-32A-WP06 - Debt Service'!C$24,'H-32A-WP06 - Debt Service'!C$27/12,0)),"-")</f>
        <v>0</v>
      </c>
      <c r="F481" s="269">
        <f>IFERROR(IF(-SUM(F$20:F480)+F$15&lt;0.000001,0,IF($C481&gt;='H-32A-WP06 - Debt Service'!D$24,'H-32A-WP06 - Debt Service'!D$27/12,0)),"-")</f>
        <v>0</v>
      </c>
      <c r="G481" s="269">
        <f>IFERROR(IF(-SUM(G$20:G480)+G$15&lt;0.000001,0,IF($C481&gt;='H-32A-WP06 - Debt Service'!E$24,'H-32A-WP06 - Debt Service'!E$27/12,0)),"-")</f>
        <v>0</v>
      </c>
      <c r="H481" s="269">
        <f>IFERROR(IF(-SUM(H$20:H480)+H$15&lt;0.000001,0,IF($C481&gt;='H-32A-WP06 - Debt Service'!F$24,'H-32A-WP06 - Debt Service'!F$27/12,0)),"-")</f>
        <v>0</v>
      </c>
      <c r="I481" s="269">
        <f>IFERROR(IF(-SUM(I$20:I480)+I$15&lt;0.000001,0,IF($C481&gt;='H-32A-WP06 - Debt Service'!G$24,'H-32A-WP06 - Debt Service'!#REF!/12,0)),"-")</f>
        <v>0</v>
      </c>
      <c r="J481" s="269">
        <f>IFERROR(IF(-SUM(J$20:J480)+J$15&lt;0.000001,0,IF($C481&gt;='H-32A-WP06 - Debt Service'!H$24,'H-32A-WP06 - Debt Service'!H$27/12,0)),"-")</f>
        <v>0</v>
      </c>
      <c r="K481" s="269">
        <f>IFERROR(IF(-SUM(K$20:K480)+K$15&lt;0.000001,0,IF($C481&gt;='H-32A-WP06 - Debt Service'!I$24,'H-32A-WP06 - Debt Service'!I$27/12,0)),"-")</f>
        <v>0</v>
      </c>
      <c r="L481" s="269">
        <f>IFERROR(IF(-SUM(L$20:L480)+L$15&lt;0.000001,0,IF($C481&gt;='H-32A-WP06 - Debt Service'!J$24,'H-32A-WP06 - Debt Service'!J$27/12,0)),"-")</f>
        <v>0</v>
      </c>
      <c r="M481" s="269">
        <f>IFERROR(IF(-SUM(M$20:M480)+M$15&lt;0.000001,0,IF($C481&gt;='H-32A-WP06 - Debt Service'!L$24,'H-32A-WP06 - Debt Service'!L$27/12,0)),"-")</f>
        <v>0</v>
      </c>
      <c r="N481" s="269">
        <v>0</v>
      </c>
      <c r="O481" s="269">
        <v>0</v>
      </c>
      <c r="P481" s="269">
        <v>0</v>
      </c>
      <c r="Q481" s="269">
        <f>IFERROR(IF(-SUM(Q$20:Q480)+Q$15&lt;0.000001,0,IF($C481&gt;='H-32A-WP06 - Debt Service'!#REF!,'H-32A-WP06 - Debt Service'!#REF!/12,0)),"-")</f>
        <v>0</v>
      </c>
      <c r="R481" s="269"/>
      <c r="S481" s="269"/>
      <c r="T481" s="269"/>
      <c r="U481" s="269"/>
      <c r="V481" s="269"/>
      <c r="X481" s="260">
        <f t="shared" si="29"/>
        <v>2061</v>
      </c>
      <c r="Y481" s="281">
        <f t="shared" si="31"/>
        <v>58958</v>
      </c>
      <c r="Z481" s="281"/>
      <c r="AA481" s="269">
        <f>IFERROR(IF(-SUM(AA$20:AA480)+AA$15&lt;0.000001,0,IF($C481&gt;='H-32A-WP06 - Debt Service'!X$24,'H-32A-WP06 - Debt Service'!X$27/12,0)),"-")</f>
        <v>0</v>
      </c>
      <c r="AB481" s="269">
        <f>IFERROR(IF(-SUM(AB$20:AB480)+AB$15&lt;0.000001,0,IF($C481&gt;='H-32A-WP06 - Debt Service'!Y$24,'H-32A-WP06 - Debt Service'!Y$27/12,0)),"-")</f>
        <v>0</v>
      </c>
      <c r="AC481" s="269">
        <f>IFERROR(IF(-SUM(AC$20:AC480)+AC$15&lt;0.000001,0,IF($C481&gt;='H-32A-WP06 - Debt Service'!Z$24,'H-32A-WP06 - Debt Service'!Z$27/12,0)),"-")</f>
        <v>0</v>
      </c>
      <c r="AD481" s="269">
        <f>IFERROR(IF(-SUM(AD$20:AD480)+AD$15&lt;0.000001,0,IF($C481&gt;='H-32A-WP06 - Debt Service'!AA$24,'H-32A-WP06 - Debt Service'!AA$27/12,0)),"-")</f>
        <v>0</v>
      </c>
      <c r="AE481" s="269">
        <f>IFERROR(IF(-SUM(AE$20:AE480)+AE$15&lt;0.000001,0,IF($C481&gt;='H-32A-WP06 - Debt Service'!AB$24,'H-32A-WP06 - Debt Service'!AB$27/12,0)),"-")</f>
        <v>0</v>
      </c>
      <c r="AF481" s="269">
        <f>IFERROR(IF(-SUM(AF$20:AF480)+AF$15&lt;0.000001,0,IF($C481&gt;='H-32A-WP06 - Debt Service'!AC$24,'H-32A-WP06 - Debt Service'!AC$27/12,0)),"-")</f>
        <v>0</v>
      </c>
      <c r="AG481" s="269">
        <f>IFERROR(IF(-SUM(AG$20:AG480)+AG$15&lt;0.000001,0,IF($C481&gt;='H-32A-WP06 - Debt Service'!AD$24,'H-32A-WP06 - Debt Service'!AD$27/12,0)),"-")</f>
        <v>0</v>
      </c>
      <c r="AH481" s="269">
        <f>IFERROR(IF(-SUM(AH$20:AH480)+AH$15&lt;0.000001,0,IF($C481&gt;='H-32A-WP06 - Debt Service'!AE$24,'H-32A-WP06 - Debt Service'!AE$27/12,0)),"-")</f>
        <v>0</v>
      </c>
      <c r="AI481" s="269">
        <f>IFERROR(IF(-SUM(AI$20:AI480)+AI$15&lt;0.000001,0,IF($C481&gt;='H-32A-WP06 - Debt Service'!AF$24,'H-32A-WP06 - Debt Service'!AF$27/12,0)),"-")</f>
        <v>0</v>
      </c>
      <c r="AJ481" s="269">
        <f>IFERROR(IF(-SUM(AJ$20:AJ480)+AJ$15&lt;0.000001,0,IF($C481&gt;='H-32A-WP06 - Debt Service'!AG$24,'H-32A-WP06 - Debt Service'!AG$27/12,0)),"-")</f>
        <v>0</v>
      </c>
    </row>
    <row r="482" spans="2:36" hidden="1">
      <c r="B482" s="260">
        <f t="shared" si="28"/>
        <v>2061</v>
      </c>
      <c r="C482" s="281">
        <f t="shared" si="30"/>
        <v>58988</v>
      </c>
      <c r="D482" s="281"/>
      <c r="E482" s="269">
        <f>IFERROR(IF(-SUM(E$20:E481)+E$15&lt;0.000001,0,IF($C482&gt;='H-32A-WP06 - Debt Service'!C$24,'H-32A-WP06 - Debt Service'!C$27/12,0)),"-")</f>
        <v>0</v>
      </c>
      <c r="F482" s="269">
        <f>IFERROR(IF(-SUM(F$20:F481)+F$15&lt;0.000001,0,IF($C482&gt;='H-32A-WP06 - Debt Service'!D$24,'H-32A-WP06 - Debt Service'!D$27/12,0)),"-")</f>
        <v>0</v>
      </c>
      <c r="G482" s="269">
        <f>IFERROR(IF(-SUM(G$20:G481)+G$15&lt;0.000001,0,IF($C482&gt;='H-32A-WP06 - Debt Service'!E$24,'H-32A-WP06 - Debt Service'!E$27/12,0)),"-")</f>
        <v>0</v>
      </c>
      <c r="H482" s="269">
        <f>IFERROR(IF(-SUM(H$20:H481)+H$15&lt;0.000001,0,IF($C482&gt;='H-32A-WP06 - Debt Service'!F$24,'H-32A-WP06 - Debt Service'!F$27/12,0)),"-")</f>
        <v>0</v>
      </c>
      <c r="I482" s="269">
        <f>IFERROR(IF(-SUM(I$20:I481)+I$15&lt;0.000001,0,IF($C482&gt;='H-32A-WP06 - Debt Service'!G$24,'H-32A-WP06 - Debt Service'!#REF!/12,0)),"-")</f>
        <v>0</v>
      </c>
      <c r="J482" s="269">
        <f>IFERROR(IF(-SUM(J$20:J481)+J$15&lt;0.000001,0,IF($C482&gt;='H-32A-WP06 - Debt Service'!H$24,'H-32A-WP06 - Debt Service'!H$27/12,0)),"-")</f>
        <v>0</v>
      </c>
      <c r="K482" s="269">
        <f>IFERROR(IF(-SUM(K$20:K481)+K$15&lt;0.000001,0,IF($C482&gt;='H-32A-WP06 - Debt Service'!I$24,'H-32A-WP06 - Debt Service'!I$27/12,0)),"-")</f>
        <v>0</v>
      </c>
      <c r="L482" s="269">
        <f>IFERROR(IF(-SUM(L$20:L481)+L$15&lt;0.000001,0,IF($C482&gt;='H-32A-WP06 - Debt Service'!J$24,'H-32A-WP06 - Debt Service'!J$27/12,0)),"-")</f>
        <v>0</v>
      </c>
      <c r="M482" s="269">
        <f>IFERROR(IF(-SUM(M$20:M481)+M$15&lt;0.000001,0,IF($C482&gt;='H-32A-WP06 - Debt Service'!L$24,'H-32A-WP06 - Debt Service'!L$27/12,0)),"-")</f>
        <v>0</v>
      </c>
      <c r="N482" s="269">
        <v>0</v>
      </c>
      <c r="O482" s="269">
        <v>0</v>
      </c>
      <c r="P482" s="269">
        <v>0</v>
      </c>
      <c r="Q482" s="269">
        <f>IFERROR(IF(-SUM(Q$20:Q481)+Q$15&lt;0.000001,0,IF($C482&gt;='H-32A-WP06 - Debt Service'!#REF!,'H-32A-WP06 - Debt Service'!#REF!/12,0)),"-")</f>
        <v>0</v>
      </c>
      <c r="R482" s="269"/>
      <c r="S482" s="269"/>
      <c r="T482" s="269"/>
      <c r="U482" s="269"/>
      <c r="V482" s="269"/>
      <c r="X482" s="260">
        <f t="shared" si="29"/>
        <v>2061</v>
      </c>
      <c r="Y482" s="281">
        <f t="shared" si="31"/>
        <v>58988</v>
      </c>
      <c r="Z482" s="281"/>
      <c r="AA482" s="269">
        <f>IFERROR(IF(-SUM(AA$20:AA481)+AA$15&lt;0.000001,0,IF($C482&gt;='H-32A-WP06 - Debt Service'!X$24,'H-32A-WP06 - Debt Service'!X$27/12,0)),"-")</f>
        <v>0</v>
      </c>
      <c r="AB482" s="269">
        <f>IFERROR(IF(-SUM(AB$20:AB481)+AB$15&lt;0.000001,0,IF($C482&gt;='H-32A-WP06 - Debt Service'!Y$24,'H-32A-WP06 - Debt Service'!Y$27/12,0)),"-")</f>
        <v>0</v>
      </c>
      <c r="AC482" s="269">
        <f>IFERROR(IF(-SUM(AC$20:AC481)+AC$15&lt;0.000001,0,IF($C482&gt;='H-32A-WP06 - Debt Service'!Z$24,'H-32A-WP06 - Debt Service'!Z$27/12,0)),"-")</f>
        <v>0</v>
      </c>
      <c r="AD482" s="269">
        <f>IFERROR(IF(-SUM(AD$20:AD481)+AD$15&lt;0.000001,0,IF($C482&gt;='H-32A-WP06 - Debt Service'!AA$24,'H-32A-WP06 - Debt Service'!AA$27/12,0)),"-")</f>
        <v>0</v>
      </c>
      <c r="AE482" s="269">
        <f>IFERROR(IF(-SUM(AE$20:AE481)+AE$15&lt;0.000001,0,IF($C482&gt;='H-32A-WP06 - Debt Service'!AB$24,'H-32A-WP06 - Debt Service'!AB$27/12,0)),"-")</f>
        <v>0</v>
      </c>
      <c r="AF482" s="269">
        <f>IFERROR(IF(-SUM(AF$20:AF481)+AF$15&lt;0.000001,0,IF($C482&gt;='H-32A-WP06 - Debt Service'!AC$24,'H-32A-WP06 - Debt Service'!AC$27/12,0)),"-")</f>
        <v>0</v>
      </c>
      <c r="AG482" s="269">
        <f>IFERROR(IF(-SUM(AG$20:AG481)+AG$15&lt;0.000001,0,IF($C482&gt;='H-32A-WP06 - Debt Service'!AD$24,'H-32A-WP06 - Debt Service'!AD$27/12,0)),"-")</f>
        <v>0</v>
      </c>
      <c r="AH482" s="269">
        <f>IFERROR(IF(-SUM(AH$20:AH481)+AH$15&lt;0.000001,0,IF($C482&gt;='H-32A-WP06 - Debt Service'!AE$24,'H-32A-WP06 - Debt Service'!AE$27/12,0)),"-")</f>
        <v>0</v>
      </c>
      <c r="AI482" s="269">
        <f>IFERROR(IF(-SUM(AI$20:AI481)+AI$15&lt;0.000001,0,IF($C482&gt;='H-32A-WP06 - Debt Service'!AF$24,'H-32A-WP06 - Debt Service'!AF$27/12,0)),"-")</f>
        <v>0</v>
      </c>
      <c r="AJ482" s="269">
        <f>IFERROR(IF(-SUM(AJ$20:AJ481)+AJ$15&lt;0.000001,0,IF($C482&gt;='H-32A-WP06 - Debt Service'!AG$24,'H-32A-WP06 - Debt Service'!AG$27/12,0)),"-")</f>
        <v>0</v>
      </c>
    </row>
    <row r="483" spans="2:36" hidden="1">
      <c r="B483" s="260">
        <f t="shared" si="28"/>
        <v>2061</v>
      </c>
      <c r="C483" s="281">
        <f t="shared" si="30"/>
        <v>59019</v>
      </c>
      <c r="D483" s="281"/>
      <c r="E483" s="269">
        <f>IFERROR(IF(-SUM(E$20:E482)+E$15&lt;0.000001,0,IF($C483&gt;='H-32A-WP06 - Debt Service'!C$24,'H-32A-WP06 - Debt Service'!C$27/12,0)),"-")</f>
        <v>0</v>
      </c>
      <c r="F483" s="269">
        <f>IFERROR(IF(-SUM(F$20:F482)+F$15&lt;0.000001,0,IF($C483&gt;='H-32A-WP06 - Debt Service'!D$24,'H-32A-WP06 - Debt Service'!D$27/12,0)),"-")</f>
        <v>0</v>
      </c>
      <c r="G483" s="269">
        <f>IFERROR(IF(-SUM(G$20:G482)+G$15&lt;0.000001,0,IF($C483&gt;='H-32A-WP06 - Debt Service'!E$24,'H-32A-WP06 - Debt Service'!E$27/12,0)),"-")</f>
        <v>0</v>
      </c>
      <c r="H483" s="269">
        <f>IFERROR(IF(-SUM(H$20:H482)+H$15&lt;0.000001,0,IF($C483&gt;='H-32A-WP06 - Debt Service'!F$24,'H-32A-WP06 - Debt Service'!F$27/12,0)),"-")</f>
        <v>0</v>
      </c>
      <c r="I483" s="269">
        <f>IFERROR(IF(-SUM(I$20:I482)+I$15&lt;0.000001,0,IF($C483&gt;='H-32A-WP06 - Debt Service'!G$24,'H-32A-WP06 - Debt Service'!#REF!/12,0)),"-")</f>
        <v>0</v>
      </c>
      <c r="J483" s="269">
        <f>IFERROR(IF(-SUM(J$20:J482)+J$15&lt;0.000001,0,IF($C483&gt;='H-32A-WP06 - Debt Service'!H$24,'H-32A-WP06 - Debt Service'!H$27/12,0)),"-")</f>
        <v>0</v>
      </c>
      <c r="K483" s="269">
        <f>IFERROR(IF(-SUM(K$20:K482)+K$15&lt;0.000001,0,IF($C483&gt;='H-32A-WP06 - Debt Service'!I$24,'H-32A-WP06 - Debt Service'!I$27/12,0)),"-")</f>
        <v>0</v>
      </c>
      <c r="L483" s="269">
        <f>IFERROR(IF(-SUM(L$20:L482)+L$15&lt;0.000001,0,IF($C483&gt;='H-32A-WP06 - Debt Service'!J$24,'H-32A-WP06 - Debt Service'!J$27/12,0)),"-")</f>
        <v>0</v>
      </c>
      <c r="M483" s="269">
        <f>IFERROR(IF(-SUM(M$20:M482)+M$15&lt;0.000001,0,IF($C483&gt;='H-32A-WP06 - Debt Service'!L$24,'H-32A-WP06 - Debt Service'!L$27/12,0)),"-")</f>
        <v>0</v>
      </c>
      <c r="N483" s="269">
        <v>0</v>
      </c>
      <c r="O483" s="269">
        <v>0</v>
      </c>
      <c r="P483" s="269">
        <v>0</v>
      </c>
      <c r="Q483" s="269">
        <f>IFERROR(IF(-SUM(Q$20:Q482)+Q$15&lt;0.000001,0,IF($C483&gt;='H-32A-WP06 - Debt Service'!#REF!,'H-32A-WP06 - Debt Service'!#REF!/12,0)),"-")</f>
        <v>0</v>
      </c>
      <c r="R483" s="269"/>
      <c r="S483" s="269"/>
      <c r="T483" s="269"/>
      <c r="U483" s="269"/>
      <c r="V483" s="269"/>
      <c r="X483" s="260">
        <f t="shared" si="29"/>
        <v>2061</v>
      </c>
      <c r="Y483" s="281">
        <f t="shared" si="31"/>
        <v>59019</v>
      </c>
      <c r="Z483" s="281"/>
      <c r="AA483" s="269">
        <f>IFERROR(IF(-SUM(AA$20:AA482)+AA$15&lt;0.000001,0,IF($C483&gt;='H-32A-WP06 - Debt Service'!X$24,'H-32A-WP06 - Debt Service'!X$27/12,0)),"-")</f>
        <v>0</v>
      </c>
      <c r="AB483" s="269">
        <f>IFERROR(IF(-SUM(AB$20:AB482)+AB$15&lt;0.000001,0,IF($C483&gt;='H-32A-WP06 - Debt Service'!Y$24,'H-32A-WP06 - Debt Service'!Y$27/12,0)),"-")</f>
        <v>0</v>
      </c>
      <c r="AC483" s="269">
        <f>IFERROR(IF(-SUM(AC$20:AC482)+AC$15&lt;0.000001,0,IF($C483&gt;='H-32A-WP06 - Debt Service'!Z$24,'H-32A-WP06 - Debt Service'!Z$27/12,0)),"-")</f>
        <v>0</v>
      </c>
      <c r="AD483" s="269">
        <f>IFERROR(IF(-SUM(AD$20:AD482)+AD$15&lt;0.000001,0,IF($C483&gt;='H-32A-WP06 - Debt Service'!AA$24,'H-32A-WP06 - Debt Service'!AA$27/12,0)),"-")</f>
        <v>0</v>
      </c>
      <c r="AE483" s="269">
        <f>IFERROR(IF(-SUM(AE$20:AE482)+AE$15&lt;0.000001,0,IF($C483&gt;='H-32A-WP06 - Debt Service'!AB$24,'H-32A-WP06 - Debt Service'!AB$27/12,0)),"-")</f>
        <v>0</v>
      </c>
      <c r="AF483" s="269">
        <f>IFERROR(IF(-SUM(AF$20:AF482)+AF$15&lt;0.000001,0,IF($C483&gt;='H-32A-WP06 - Debt Service'!AC$24,'H-32A-WP06 - Debt Service'!AC$27/12,0)),"-")</f>
        <v>0</v>
      </c>
      <c r="AG483" s="269">
        <f>IFERROR(IF(-SUM(AG$20:AG482)+AG$15&lt;0.000001,0,IF($C483&gt;='H-32A-WP06 - Debt Service'!AD$24,'H-32A-WP06 - Debt Service'!AD$27/12,0)),"-")</f>
        <v>0</v>
      </c>
      <c r="AH483" s="269">
        <f>IFERROR(IF(-SUM(AH$20:AH482)+AH$15&lt;0.000001,0,IF($C483&gt;='H-32A-WP06 - Debt Service'!AE$24,'H-32A-WP06 - Debt Service'!AE$27/12,0)),"-")</f>
        <v>0</v>
      </c>
      <c r="AI483" s="269">
        <f>IFERROR(IF(-SUM(AI$20:AI482)+AI$15&lt;0.000001,0,IF($C483&gt;='H-32A-WP06 - Debt Service'!AF$24,'H-32A-WP06 - Debt Service'!AF$27/12,0)),"-")</f>
        <v>0</v>
      </c>
      <c r="AJ483" s="269">
        <f>IFERROR(IF(-SUM(AJ$20:AJ482)+AJ$15&lt;0.000001,0,IF($C483&gt;='H-32A-WP06 - Debt Service'!AG$24,'H-32A-WP06 - Debt Service'!AG$27/12,0)),"-")</f>
        <v>0</v>
      </c>
    </row>
    <row r="484" spans="2:36" hidden="1">
      <c r="B484" s="260">
        <f t="shared" si="28"/>
        <v>2061</v>
      </c>
      <c r="C484" s="281">
        <f t="shared" si="30"/>
        <v>59050</v>
      </c>
      <c r="D484" s="281"/>
      <c r="E484" s="269">
        <f>IFERROR(IF(-SUM(E$20:E483)+E$15&lt;0.000001,0,IF($C484&gt;='H-32A-WP06 - Debt Service'!C$24,'H-32A-WP06 - Debt Service'!C$27/12,0)),"-")</f>
        <v>0</v>
      </c>
      <c r="F484" s="269">
        <f>IFERROR(IF(-SUM(F$20:F483)+F$15&lt;0.000001,0,IF($C484&gt;='H-32A-WP06 - Debt Service'!D$24,'H-32A-WP06 - Debt Service'!D$27/12,0)),"-")</f>
        <v>0</v>
      </c>
      <c r="G484" s="269">
        <f>IFERROR(IF(-SUM(G$20:G483)+G$15&lt;0.000001,0,IF($C484&gt;='H-32A-WP06 - Debt Service'!E$24,'H-32A-WP06 - Debt Service'!E$27/12,0)),"-")</f>
        <v>0</v>
      </c>
      <c r="H484" s="269">
        <f>IFERROR(IF(-SUM(H$20:H483)+H$15&lt;0.000001,0,IF($C484&gt;='H-32A-WP06 - Debt Service'!F$24,'H-32A-WP06 - Debt Service'!F$27/12,0)),"-")</f>
        <v>0</v>
      </c>
      <c r="I484" s="269">
        <f>IFERROR(IF(-SUM(I$20:I483)+I$15&lt;0.000001,0,IF($C484&gt;='H-32A-WP06 - Debt Service'!G$24,'H-32A-WP06 - Debt Service'!#REF!/12,0)),"-")</f>
        <v>0</v>
      </c>
      <c r="J484" s="269">
        <f>IFERROR(IF(-SUM(J$20:J483)+J$15&lt;0.000001,0,IF($C484&gt;='H-32A-WP06 - Debt Service'!H$24,'H-32A-WP06 - Debt Service'!H$27/12,0)),"-")</f>
        <v>0</v>
      </c>
      <c r="K484" s="269">
        <f>IFERROR(IF(-SUM(K$20:K483)+K$15&lt;0.000001,0,IF($C484&gt;='H-32A-WP06 - Debt Service'!I$24,'H-32A-WP06 - Debt Service'!I$27/12,0)),"-")</f>
        <v>0</v>
      </c>
      <c r="L484" s="269">
        <f>IFERROR(IF(-SUM(L$20:L483)+L$15&lt;0.000001,0,IF($C484&gt;='H-32A-WP06 - Debt Service'!J$24,'H-32A-WP06 - Debt Service'!J$27/12,0)),"-")</f>
        <v>0</v>
      </c>
      <c r="M484" s="269">
        <f>IFERROR(IF(-SUM(M$20:M483)+M$15&lt;0.000001,0,IF($C484&gt;='H-32A-WP06 - Debt Service'!L$24,'H-32A-WP06 - Debt Service'!L$27/12,0)),"-")</f>
        <v>0</v>
      </c>
      <c r="N484" s="269">
        <v>0</v>
      </c>
      <c r="O484" s="269">
        <v>0</v>
      </c>
      <c r="P484" s="269">
        <v>0</v>
      </c>
      <c r="Q484" s="269">
        <f>IFERROR(IF(-SUM(Q$20:Q483)+Q$15&lt;0.000001,0,IF($C484&gt;='H-32A-WP06 - Debt Service'!#REF!,'H-32A-WP06 - Debt Service'!#REF!/12,0)),"-")</f>
        <v>0</v>
      </c>
      <c r="R484" s="269"/>
      <c r="S484" s="269"/>
      <c r="T484" s="269"/>
      <c r="U484" s="269"/>
      <c r="V484" s="269"/>
      <c r="X484" s="260">
        <f t="shared" si="29"/>
        <v>2061</v>
      </c>
      <c r="Y484" s="281">
        <f t="shared" si="31"/>
        <v>59050</v>
      </c>
      <c r="Z484" s="281"/>
      <c r="AA484" s="269">
        <f>IFERROR(IF(-SUM(AA$20:AA483)+AA$15&lt;0.000001,0,IF($C484&gt;='H-32A-WP06 - Debt Service'!X$24,'H-32A-WP06 - Debt Service'!X$27/12,0)),"-")</f>
        <v>0</v>
      </c>
      <c r="AB484" s="269">
        <f>IFERROR(IF(-SUM(AB$20:AB483)+AB$15&lt;0.000001,0,IF($C484&gt;='H-32A-WP06 - Debt Service'!Y$24,'H-32A-WP06 - Debt Service'!Y$27/12,0)),"-")</f>
        <v>0</v>
      </c>
      <c r="AC484" s="269">
        <f>IFERROR(IF(-SUM(AC$20:AC483)+AC$15&lt;0.000001,0,IF($C484&gt;='H-32A-WP06 - Debt Service'!Z$24,'H-32A-WP06 - Debt Service'!Z$27/12,0)),"-")</f>
        <v>0</v>
      </c>
      <c r="AD484" s="269">
        <f>IFERROR(IF(-SUM(AD$20:AD483)+AD$15&lt;0.000001,0,IF($C484&gt;='H-32A-WP06 - Debt Service'!AA$24,'H-32A-WP06 - Debt Service'!AA$27/12,0)),"-")</f>
        <v>0</v>
      </c>
      <c r="AE484" s="269">
        <f>IFERROR(IF(-SUM(AE$20:AE483)+AE$15&lt;0.000001,0,IF($C484&gt;='H-32A-WP06 - Debt Service'!AB$24,'H-32A-WP06 - Debt Service'!AB$27/12,0)),"-")</f>
        <v>0</v>
      </c>
      <c r="AF484" s="269">
        <f>IFERROR(IF(-SUM(AF$20:AF483)+AF$15&lt;0.000001,0,IF($C484&gt;='H-32A-WP06 - Debt Service'!AC$24,'H-32A-WP06 - Debt Service'!AC$27/12,0)),"-")</f>
        <v>0</v>
      </c>
      <c r="AG484" s="269">
        <f>IFERROR(IF(-SUM(AG$20:AG483)+AG$15&lt;0.000001,0,IF($C484&gt;='H-32A-WP06 - Debt Service'!AD$24,'H-32A-WP06 - Debt Service'!AD$27/12,0)),"-")</f>
        <v>0</v>
      </c>
      <c r="AH484" s="269">
        <f>IFERROR(IF(-SUM(AH$20:AH483)+AH$15&lt;0.000001,0,IF($C484&gt;='H-32A-WP06 - Debt Service'!AE$24,'H-32A-WP06 - Debt Service'!AE$27/12,0)),"-")</f>
        <v>0</v>
      </c>
      <c r="AI484" s="269">
        <f>IFERROR(IF(-SUM(AI$20:AI483)+AI$15&lt;0.000001,0,IF($C484&gt;='H-32A-WP06 - Debt Service'!AF$24,'H-32A-WP06 - Debt Service'!AF$27/12,0)),"-")</f>
        <v>0</v>
      </c>
      <c r="AJ484" s="269">
        <f>IFERROR(IF(-SUM(AJ$20:AJ483)+AJ$15&lt;0.000001,0,IF($C484&gt;='H-32A-WP06 - Debt Service'!AG$24,'H-32A-WP06 - Debt Service'!AG$27/12,0)),"-")</f>
        <v>0</v>
      </c>
    </row>
    <row r="485" spans="2:36" hidden="1">
      <c r="B485" s="260">
        <f t="shared" ref="B485:B548" si="32">YEAR(C485)</f>
        <v>2061</v>
      </c>
      <c r="C485" s="281">
        <f t="shared" si="30"/>
        <v>59080</v>
      </c>
      <c r="D485" s="281"/>
      <c r="E485" s="269">
        <f>IFERROR(IF(-SUM(E$20:E484)+E$15&lt;0.000001,0,IF($C485&gt;='H-32A-WP06 - Debt Service'!C$24,'H-32A-WP06 - Debt Service'!C$27/12,0)),"-")</f>
        <v>0</v>
      </c>
      <c r="F485" s="269">
        <f>IFERROR(IF(-SUM(F$20:F484)+F$15&lt;0.000001,0,IF($C485&gt;='H-32A-WP06 - Debt Service'!D$24,'H-32A-WP06 - Debt Service'!D$27/12,0)),"-")</f>
        <v>0</v>
      </c>
      <c r="G485" s="269">
        <f>IFERROR(IF(-SUM(G$20:G484)+G$15&lt;0.000001,0,IF($C485&gt;='H-32A-WP06 - Debt Service'!E$24,'H-32A-WP06 - Debt Service'!E$27/12,0)),"-")</f>
        <v>0</v>
      </c>
      <c r="H485" s="269">
        <f>IFERROR(IF(-SUM(H$20:H484)+H$15&lt;0.000001,0,IF($C485&gt;='H-32A-WP06 - Debt Service'!F$24,'H-32A-WP06 - Debt Service'!F$27/12,0)),"-")</f>
        <v>0</v>
      </c>
      <c r="I485" s="269">
        <f>IFERROR(IF(-SUM(I$20:I484)+I$15&lt;0.000001,0,IF($C485&gt;='H-32A-WP06 - Debt Service'!G$24,'H-32A-WP06 - Debt Service'!#REF!/12,0)),"-")</f>
        <v>0</v>
      </c>
      <c r="J485" s="269">
        <f>IFERROR(IF(-SUM(J$20:J484)+J$15&lt;0.000001,0,IF($C485&gt;='H-32A-WP06 - Debt Service'!H$24,'H-32A-WP06 - Debt Service'!H$27/12,0)),"-")</f>
        <v>0</v>
      </c>
      <c r="K485" s="269">
        <f>IFERROR(IF(-SUM(K$20:K484)+K$15&lt;0.000001,0,IF($C485&gt;='H-32A-WP06 - Debt Service'!I$24,'H-32A-WP06 - Debt Service'!I$27/12,0)),"-")</f>
        <v>0</v>
      </c>
      <c r="L485" s="269">
        <f>IFERROR(IF(-SUM(L$20:L484)+L$15&lt;0.000001,0,IF($C485&gt;='H-32A-WP06 - Debt Service'!J$24,'H-32A-WP06 - Debt Service'!J$27/12,0)),"-")</f>
        <v>0</v>
      </c>
      <c r="M485" s="269">
        <f>IFERROR(IF(-SUM(M$20:M484)+M$15&lt;0.000001,0,IF($C485&gt;='H-32A-WP06 - Debt Service'!L$24,'H-32A-WP06 - Debt Service'!L$27/12,0)),"-")</f>
        <v>0</v>
      </c>
      <c r="N485" s="269">
        <v>0</v>
      </c>
      <c r="O485" s="269">
        <v>0</v>
      </c>
      <c r="P485" s="269">
        <v>0</v>
      </c>
      <c r="Q485" s="269">
        <f>IFERROR(IF(-SUM(Q$20:Q484)+Q$15&lt;0.000001,0,IF($C485&gt;='H-32A-WP06 - Debt Service'!#REF!,'H-32A-WP06 - Debt Service'!#REF!/12,0)),"-")</f>
        <v>0</v>
      </c>
      <c r="R485" s="269"/>
      <c r="S485" s="269"/>
      <c r="T485" s="269"/>
      <c r="U485" s="269"/>
      <c r="V485" s="269"/>
      <c r="X485" s="260">
        <f t="shared" ref="X485:X548" si="33">YEAR(Y485)</f>
        <v>2061</v>
      </c>
      <c r="Y485" s="281">
        <f t="shared" si="31"/>
        <v>59080</v>
      </c>
      <c r="Z485" s="281"/>
      <c r="AA485" s="269">
        <f>IFERROR(IF(-SUM(AA$20:AA484)+AA$15&lt;0.000001,0,IF($C485&gt;='H-32A-WP06 - Debt Service'!X$24,'H-32A-WP06 - Debt Service'!X$27/12,0)),"-")</f>
        <v>0</v>
      </c>
      <c r="AB485" s="269">
        <f>IFERROR(IF(-SUM(AB$20:AB484)+AB$15&lt;0.000001,0,IF($C485&gt;='H-32A-WP06 - Debt Service'!Y$24,'H-32A-WP06 - Debt Service'!Y$27/12,0)),"-")</f>
        <v>0</v>
      </c>
      <c r="AC485" s="269">
        <f>IFERROR(IF(-SUM(AC$20:AC484)+AC$15&lt;0.000001,0,IF($C485&gt;='H-32A-WP06 - Debt Service'!Z$24,'H-32A-WP06 - Debt Service'!Z$27/12,0)),"-")</f>
        <v>0</v>
      </c>
      <c r="AD485" s="269">
        <f>IFERROR(IF(-SUM(AD$20:AD484)+AD$15&lt;0.000001,0,IF($C485&gt;='H-32A-WP06 - Debt Service'!AA$24,'H-32A-WP06 - Debt Service'!AA$27/12,0)),"-")</f>
        <v>0</v>
      </c>
      <c r="AE485" s="269">
        <f>IFERROR(IF(-SUM(AE$20:AE484)+AE$15&lt;0.000001,0,IF($C485&gt;='H-32A-WP06 - Debt Service'!AB$24,'H-32A-WP06 - Debt Service'!AB$27/12,0)),"-")</f>
        <v>0</v>
      </c>
      <c r="AF485" s="269">
        <f>IFERROR(IF(-SUM(AF$20:AF484)+AF$15&lt;0.000001,0,IF($C485&gt;='H-32A-WP06 - Debt Service'!AC$24,'H-32A-WP06 - Debt Service'!AC$27/12,0)),"-")</f>
        <v>0</v>
      </c>
      <c r="AG485" s="269">
        <f>IFERROR(IF(-SUM(AG$20:AG484)+AG$15&lt;0.000001,0,IF($C485&gt;='H-32A-WP06 - Debt Service'!AD$24,'H-32A-WP06 - Debt Service'!AD$27/12,0)),"-")</f>
        <v>0</v>
      </c>
      <c r="AH485" s="269">
        <f>IFERROR(IF(-SUM(AH$20:AH484)+AH$15&lt;0.000001,0,IF($C485&gt;='H-32A-WP06 - Debt Service'!AE$24,'H-32A-WP06 - Debt Service'!AE$27/12,0)),"-")</f>
        <v>0</v>
      </c>
      <c r="AI485" s="269">
        <f>IFERROR(IF(-SUM(AI$20:AI484)+AI$15&lt;0.000001,0,IF($C485&gt;='H-32A-WP06 - Debt Service'!AF$24,'H-32A-WP06 - Debt Service'!AF$27/12,0)),"-")</f>
        <v>0</v>
      </c>
      <c r="AJ485" s="269">
        <f>IFERROR(IF(-SUM(AJ$20:AJ484)+AJ$15&lt;0.000001,0,IF($C485&gt;='H-32A-WP06 - Debt Service'!AG$24,'H-32A-WP06 - Debt Service'!AG$27/12,0)),"-")</f>
        <v>0</v>
      </c>
    </row>
    <row r="486" spans="2:36" hidden="1">
      <c r="B486" s="260">
        <f t="shared" si="32"/>
        <v>2061</v>
      </c>
      <c r="C486" s="281">
        <f t="shared" ref="C486:C549" si="34">EOMONTH(C485,0)+1</f>
        <v>59111</v>
      </c>
      <c r="D486" s="281"/>
      <c r="E486" s="269">
        <f>IFERROR(IF(-SUM(E$20:E485)+E$15&lt;0.000001,0,IF($C486&gt;='H-32A-WP06 - Debt Service'!C$24,'H-32A-WP06 - Debt Service'!C$27/12,0)),"-")</f>
        <v>0</v>
      </c>
      <c r="F486" s="269">
        <f>IFERROR(IF(-SUM(F$20:F485)+F$15&lt;0.000001,0,IF($C486&gt;='H-32A-WP06 - Debt Service'!D$24,'H-32A-WP06 - Debt Service'!D$27/12,0)),"-")</f>
        <v>0</v>
      </c>
      <c r="G486" s="269">
        <f>IFERROR(IF(-SUM(G$20:G485)+G$15&lt;0.000001,0,IF($C486&gt;='H-32A-WP06 - Debt Service'!E$24,'H-32A-WP06 - Debt Service'!E$27/12,0)),"-")</f>
        <v>0</v>
      </c>
      <c r="H486" s="269">
        <f>IFERROR(IF(-SUM(H$20:H485)+H$15&lt;0.000001,0,IF($C486&gt;='H-32A-WP06 - Debt Service'!F$24,'H-32A-WP06 - Debt Service'!F$27/12,0)),"-")</f>
        <v>0</v>
      </c>
      <c r="I486" s="269">
        <f>IFERROR(IF(-SUM(I$20:I485)+I$15&lt;0.000001,0,IF($C486&gt;='H-32A-WP06 - Debt Service'!G$24,'H-32A-WP06 - Debt Service'!#REF!/12,0)),"-")</f>
        <v>0</v>
      </c>
      <c r="J486" s="269">
        <f>IFERROR(IF(-SUM(J$20:J485)+J$15&lt;0.000001,0,IF($C486&gt;='H-32A-WP06 - Debt Service'!H$24,'H-32A-WP06 - Debt Service'!H$27/12,0)),"-")</f>
        <v>0</v>
      </c>
      <c r="K486" s="269">
        <f>IFERROR(IF(-SUM(K$20:K485)+K$15&lt;0.000001,0,IF($C486&gt;='H-32A-WP06 - Debt Service'!I$24,'H-32A-WP06 - Debt Service'!I$27/12,0)),"-")</f>
        <v>0</v>
      </c>
      <c r="L486" s="269">
        <f>IFERROR(IF(-SUM(L$20:L485)+L$15&lt;0.000001,0,IF($C486&gt;='H-32A-WP06 - Debt Service'!J$24,'H-32A-WP06 - Debt Service'!J$27/12,0)),"-")</f>
        <v>0</v>
      </c>
      <c r="M486" s="269">
        <f>IFERROR(IF(-SUM(M$20:M485)+M$15&lt;0.000001,0,IF($C486&gt;='H-32A-WP06 - Debt Service'!L$24,'H-32A-WP06 - Debt Service'!L$27/12,0)),"-")</f>
        <v>0</v>
      </c>
      <c r="N486" s="269">
        <v>0</v>
      </c>
      <c r="O486" s="269">
        <v>0</v>
      </c>
      <c r="P486" s="269">
        <v>0</v>
      </c>
      <c r="Q486" s="269">
        <f>IFERROR(IF(-SUM(Q$20:Q485)+Q$15&lt;0.000001,0,IF($C486&gt;='H-32A-WP06 - Debt Service'!#REF!,'H-32A-WP06 - Debt Service'!#REF!/12,0)),"-")</f>
        <v>0</v>
      </c>
      <c r="R486" s="269"/>
      <c r="S486" s="269"/>
      <c r="T486" s="269"/>
      <c r="U486" s="269"/>
      <c r="V486" s="269"/>
      <c r="X486" s="260">
        <f t="shared" si="33"/>
        <v>2061</v>
      </c>
      <c r="Y486" s="281">
        <f t="shared" ref="Y486:Y549" si="35">EOMONTH(Y485,0)+1</f>
        <v>59111</v>
      </c>
      <c r="Z486" s="281"/>
      <c r="AA486" s="269">
        <f>IFERROR(IF(-SUM(AA$20:AA485)+AA$15&lt;0.000001,0,IF($C486&gt;='H-32A-WP06 - Debt Service'!X$24,'H-32A-WP06 - Debt Service'!X$27/12,0)),"-")</f>
        <v>0</v>
      </c>
      <c r="AB486" s="269">
        <f>IFERROR(IF(-SUM(AB$20:AB485)+AB$15&lt;0.000001,0,IF($C486&gt;='H-32A-WP06 - Debt Service'!Y$24,'H-32A-WP06 - Debt Service'!Y$27/12,0)),"-")</f>
        <v>0</v>
      </c>
      <c r="AC486" s="269">
        <f>IFERROR(IF(-SUM(AC$20:AC485)+AC$15&lt;0.000001,0,IF($C486&gt;='H-32A-WP06 - Debt Service'!Z$24,'H-32A-WP06 - Debt Service'!Z$27/12,0)),"-")</f>
        <v>0</v>
      </c>
      <c r="AD486" s="269">
        <f>IFERROR(IF(-SUM(AD$20:AD485)+AD$15&lt;0.000001,0,IF($C486&gt;='H-32A-WP06 - Debt Service'!AA$24,'H-32A-WP06 - Debt Service'!AA$27/12,0)),"-")</f>
        <v>0</v>
      </c>
      <c r="AE486" s="269">
        <f>IFERROR(IF(-SUM(AE$20:AE485)+AE$15&lt;0.000001,0,IF($C486&gt;='H-32A-WP06 - Debt Service'!AB$24,'H-32A-WP06 - Debt Service'!AB$27/12,0)),"-")</f>
        <v>0</v>
      </c>
      <c r="AF486" s="269">
        <f>IFERROR(IF(-SUM(AF$20:AF485)+AF$15&lt;0.000001,0,IF($C486&gt;='H-32A-WP06 - Debt Service'!AC$24,'H-32A-WP06 - Debt Service'!AC$27/12,0)),"-")</f>
        <v>0</v>
      </c>
      <c r="AG486" s="269">
        <f>IFERROR(IF(-SUM(AG$20:AG485)+AG$15&lt;0.000001,0,IF($C486&gt;='H-32A-WP06 - Debt Service'!AD$24,'H-32A-WP06 - Debt Service'!AD$27/12,0)),"-")</f>
        <v>0</v>
      </c>
      <c r="AH486" s="269">
        <f>IFERROR(IF(-SUM(AH$20:AH485)+AH$15&lt;0.000001,0,IF($C486&gt;='H-32A-WP06 - Debt Service'!AE$24,'H-32A-WP06 - Debt Service'!AE$27/12,0)),"-")</f>
        <v>0</v>
      </c>
      <c r="AI486" s="269">
        <f>IFERROR(IF(-SUM(AI$20:AI485)+AI$15&lt;0.000001,0,IF($C486&gt;='H-32A-WP06 - Debt Service'!AF$24,'H-32A-WP06 - Debt Service'!AF$27/12,0)),"-")</f>
        <v>0</v>
      </c>
      <c r="AJ486" s="269">
        <f>IFERROR(IF(-SUM(AJ$20:AJ485)+AJ$15&lt;0.000001,0,IF($C486&gt;='H-32A-WP06 - Debt Service'!AG$24,'H-32A-WP06 - Debt Service'!AG$27/12,0)),"-")</f>
        <v>0</v>
      </c>
    </row>
    <row r="487" spans="2:36" hidden="1">
      <c r="B487" s="260">
        <f t="shared" si="32"/>
        <v>2061</v>
      </c>
      <c r="C487" s="281">
        <f t="shared" si="34"/>
        <v>59141</v>
      </c>
      <c r="D487" s="281"/>
      <c r="E487" s="269">
        <f>IFERROR(IF(-SUM(E$20:E486)+E$15&lt;0.000001,0,IF($C487&gt;='H-32A-WP06 - Debt Service'!C$24,'H-32A-WP06 - Debt Service'!C$27/12,0)),"-")</f>
        <v>0</v>
      </c>
      <c r="F487" s="269">
        <f>IFERROR(IF(-SUM(F$20:F486)+F$15&lt;0.000001,0,IF($C487&gt;='H-32A-WP06 - Debt Service'!D$24,'H-32A-WP06 - Debt Service'!D$27/12,0)),"-")</f>
        <v>0</v>
      </c>
      <c r="G487" s="269">
        <f>IFERROR(IF(-SUM(G$20:G486)+G$15&lt;0.000001,0,IF($C487&gt;='H-32A-WP06 - Debt Service'!E$24,'H-32A-WP06 - Debt Service'!E$27/12,0)),"-")</f>
        <v>0</v>
      </c>
      <c r="H487" s="269">
        <f>IFERROR(IF(-SUM(H$20:H486)+H$15&lt;0.000001,0,IF($C487&gt;='H-32A-WP06 - Debt Service'!F$24,'H-32A-WP06 - Debt Service'!F$27/12,0)),"-")</f>
        <v>0</v>
      </c>
      <c r="I487" s="269">
        <f>IFERROR(IF(-SUM(I$20:I486)+I$15&lt;0.000001,0,IF($C487&gt;='H-32A-WP06 - Debt Service'!G$24,'H-32A-WP06 - Debt Service'!#REF!/12,0)),"-")</f>
        <v>0</v>
      </c>
      <c r="J487" s="269">
        <f>IFERROR(IF(-SUM(J$20:J486)+J$15&lt;0.000001,0,IF($C487&gt;='H-32A-WP06 - Debt Service'!H$24,'H-32A-WP06 - Debt Service'!H$27/12,0)),"-")</f>
        <v>0</v>
      </c>
      <c r="K487" s="269">
        <f>IFERROR(IF(-SUM(K$20:K486)+K$15&lt;0.000001,0,IF($C487&gt;='H-32A-WP06 - Debt Service'!I$24,'H-32A-WP06 - Debt Service'!I$27/12,0)),"-")</f>
        <v>0</v>
      </c>
      <c r="L487" s="269">
        <f>IFERROR(IF(-SUM(L$20:L486)+L$15&lt;0.000001,0,IF($C487&gt;='H-32A-WP06 - Debt Service'!J$24,'H-32A-WP06 - Debt Service'!J$27/12,0)),"-")</f>
        <v>0</v>
      </c>
      <c r="M487" s="269">
        <f>IFERROR(IF(-SUM(M$20:M486)+M$15&lt;0.000001,0,IF($C487&gt;='H-32A-WP06 - Debt Service'!L$24,'H-32A-WP06 - Debt Service'!L$27/12,0)),"-")</f>
        <v>0</v>
      </c>
      <c r="N487" s="269">
        <v>0</v>
      </c>
      <c r="O487" s="269">
        <v>0</v>
      </c>
      <c r="P487" s="269">
        <v>0</v>
      </c>
      <c r="Q487" s="269">
        <f>IFERROR(IF(-SUM(Q$20:Q486)+Q$15&lt;0.000001,0,IF($C487&gt;='H-32A-WP06 - Debt Service'!#REF!,'H-32A-WP06 - Debt Service'!#REF!/12,0)),"-")</f>
        <v>0</v>
      </c>
      <c r="R487" s="269"/>
      <c r="S487" s="269"/>
      <c r="T487" s="269"/>
      <c r="U487" s="269"/>
      <c r="V487" s="269"/>
      <c r="X487" s="260">
        <f t="shared" si="33"/>
        <v>2061</v>
      </c>
      <c r="Y487" s="281">
        <f t="shared" si="35"/>
        <v>59141</v>
      </c>
      <c r="Z487" s="281"/>
      <c r="AA487" s="269">
        <f>IFERROR(IF(-SUM(AA$20:AA486)+AA$15&lt;0.000001,0,IF($C487&gt;='H-32A-WP06 - Debt Service'!X$24,'H-32A-WP06 - Debt Service'!X$27/12,0)),"-")</f>
        <v>0</v>
      </c>
      <c r="AB487" s="269">
        <f>IFERROR(IF(-SUM(AB$20:AB486)+AB$15&lt;0.000001,0,IF($C487&gt;='H-32A-WP06 - Debt Service'!Y$24,'H-32A-WP06 - Debt Service'!Y$27/12,0)),"-")</f>
        <v>0</v>
      </c>
      <c r="AC487" s="269">
        <f>IFERROR(IF(-SUM(AC$20:AC486)+AC$15&lt;0.000001,0,IF($C487&gt;='H-32A-WP06 - Debt Service'!Z$24,'H-32A-WP06 - Debt Service'!Z$27/12,0)),"-")</f>
        <v>0</v>
      </c>
      <c r="AD487" s="269">
        <f>IFERROR(IF(-SUM(AD$20:AD486)+AD$15&lt;0.000001,0,IF($C487&gt;='H-32A-WP06 - Debt Service'!AA$24,'H-32A-WP06 - Debt Service'!AA$27/12,0)),"-")</f>
        <v>0</v>
      </c>
      <c r="AE487" s="269">
        <f>IFERROR(IF(-SUM(AE$20:AE486)+AE$15&lt;0.000001,0,IF($C487&gt;='H-32A-WP06 - Debt Service'!AB$24,'H-32A-WP06 - Debt Service'!AB$27/12,0)),"-")</f>
        <v>0</v>
      </c>
      <c r="AF487" s="269">
        <f>IFERROR(IF(-SUM(AF$20:AF486)+AF$15&lt;0.000001,0,IF($C487&gt;='H-32A-WP06 - Debt Service'!AC$24,'H-32A-WP06 - Debt Service'!AC$27/12,0)),"-")</f>
        <v>0</v>
      </c>
      <c r="AG487" s="269">
        <f>IFERROR(IF(-SUM(AG$20:AG486)+AG$15&lt;0.000001,0,IF($C487&gt;='H-32A-WP06 - Debt Service'!AD$24,'H-32A-WP06 - Debt Service'!AD$27/12,0)),"-")</f>
        <v>0</v>
      </c>
      <c r="AH487" s="269">
        <f>IFERROR(IF(-SUM(AH$20:AH486)+AH$15&lt;0.000001,0,IF($C487&gt;='H-32A-WP06 - Debt Service'!AE$24,'H-32A-WP06 - Debt Service'!AE$27/12,0)),"-")</f>
        <v>0</v>
      </c>
      <c r="AI487" s="269">
        <f>IFERROR(IF(-SUM(AI$20:AI486)+AI$15&lt;0.000001,0,IF($C487&gt;='H-32A-WP06 - Debt Service'!AF$24,'H-32A-WP06 - Debt Service'!AF$27/12,0)),"-")</f>
        <v>0</v>
      </c>
      <c r="AJ487" s="269">
        <f>IFERROR(IF(-SUM(AJ$20:AJ486)+AJ$15&lt;0.000001,0,IF($C487&gt;='H-32A-WP06 - Debt Service'!AG$24,'H-32A-WP06 - Debt Service'!AG$27/12,0)),"-")</f>
        <v>0</v>
      </c>
    </row>
    <row r="488" spans="2:36" hidden="1">
      <c r="B488" s="260">
        <f t="shared" si="32"/>
        <v>2062</v>
      </c>
      <c r="C488" s="281">
        <f t="shared" si="34"/>
        <v>59172</v>
      </c>
      <c r="D488" s="281"/>
      <c r="E488" s="269">
        <f>IFERROR(IF(-SUM(E$20:E487)+E$15&lt;0.000001,0,IF($C488&gt;='H-32A-WP06 - Debt Service'!C$24,'H-32A-WP06 - Debt Service'!C$27/12,0)),"-")</f>
        <v>0</v>
      </c>
      <c r="F488" s="269">
        <f>IFERROR(IF(-SUM(F$20:F487)+F$15&lt;0.000001,0,IF($C488&gt;='H-32A-WP06 - Debt Service'!D$24,'H-32A-WP06 - Debt Service'!D$27/12,0)),"-")</f>
        <v>0</v>
      </c>
      <c r="G488" s="269">
        <f>IFERROR(IF(-SUM(G$20:G487)+G$15&lt;0.000001,0,IF($C488&gt;='H-32A-WP06 - Debt Service'!E$24,'H-32A-WP06 - Debt Service'!E$27/12,0)),"-")</f>
        <v>0</v>
      </c>
      <c r="H488" s="269">
        <f>IFERROR(IF(-SUM(H$20:H487)+H$15&lt;0.000001,0,IF($C488&gt;='H-32A-WP06 - Debt Service'!F$24,'H-32A-WP06 - Debt Service'!F$27/12,0)),"-")</f>
        <v>0</v>
      </c>
      <c r="I488" s="269">
        <f>IFERROR(IF(-SUM(I$20:I487)+I$15&lt;0.000001,0,IF($C488&gt;='H-32A-WP06 - Debt Service'!G$24,'H-32A-WP06 - Debt Service'!#REF!/12,0)),"-")</f>
        <v>0</v>
      </c>
      <c r="J488" s="269">
        <f>IFERROR(IF(-SUM(J$20:J487)+J$15&lt;0.000001,0,IF($C488&gt;='H-32A-WP06 - Debt Service'!H$24,'H-32A-WP06 - Debt Service'!H$27/12,0)),"-")</f>
        <v>0</v>
      </c>
      <c r="K488" s="269">
        <f>IFERROR(IF(-SUM(K$20:K487)+K$15&lt;0.000001,0,IF($C488&gt;='H-32A-WP06 - Debt Service'!I$24,'H-32A-WP06 - Debt Service'!I$27/12,0)),"-")</f>
        <v>0</v>
      </c>
      <c r="L488" s="269">
        <f>IFERROR(IF(-SUM(L$20:L487)+L$15&lt;0.000001,0,IF($C488&gt;='H-32A-WP06 - Debt Service'!J$24,'H-32A-WP06 - Debt Service'!J$27/12,0)),"-")</f>
        <v>0</v>
      </c>
      <c r="M488" s="269">
        <f>IFERROR(IF(-SUM(M$20:M487)+M$15&lt;0.000001,0,IF($C488&gt;='H-32A-WP06 - Debt Service'!L$24,'H-32A-WP06 - Debt Service'!L$27/12,0)),"-")</f>
        <v>0</v>
      </c>
      <c r="N488" s="269">
        <v>0</v>
      </c>
      <c r="O488" s="269">
        <v>0</v>
      </c>
      <c r="P488" s="269">
        <v>0</v>
      </c>
      <c r="Q488" s="269">
        <f>IFERROR(IF(-SUM(Q$20:Q487)+Q$15&lt;0.000001,0,IF($C488&gt;='H-32A-WP06 - Debt Service'!#REF!,'H-32A-WP06 - Debt Service'!#REF!/12,0)),"-")</f>
        <v>0</v>
      </c>
      <c r="R488" s="269"/>
      <c r="S488" s="269"/>
      <c r="T488" s="269"/>
      <c r="U488" s="269"/>
      <c r="V488" s="269"/>
      <c r="X488" s="260">
        <f t="shared" si="33"/>
        <v>2062</v>
      </c>
      <c r="Y488" s="281">
        <f t="shared" si="35"/>
        <v>59172</v>
      </c>
      <c r="Z488" s="281"/>
      <c r="AA488" s="269">
        <f>IFERROR(IF(-SUM(AA$20:AA487)+AA$15&lt;0.000001,0,IF($C488&gt;='H-32A-WP06 - Debt Service'!X$24,'H-32A-WP06 - Debt Service'!X$27/12,0)),"-")</f>
        <v>0</v>
      </c>
      <c r="AB488" s="269">
        <f>IFERROR(IF(-SUM(AB$20:AB487)+AB$15&lt;0.000001,0,IF($C488&gt;='H-32A-WP06 - Debt Service'!Y$24,'H-32A-WP06 - Debt Service'!Y$27/12,0)),"-")</f>
        <v>0</v>
      </c>
      <c r="AC488" s="269">
        <f>IFERROR(IF(-SUM(AC$20:AC487)+AC$15&lt;0.000001,0,IF($C488&gt;='H-32A-WP06 - Debt Service'!Z$24,'H-32A-WP06 - Debt Service'!Z$27/12,0)),"-")</f>
        <v>0</v>
      </c>
      <c r="AD488" s="269">
        <f>IFERROR(IF(-SUM(AD$20:AD487)+AD$15&lt;0.000001,0,IF($C488&gt;='H-32A-WP06 - Debt Service'!AA$24,'H-32A-WP06 - Debt Service'!AA$27/12,0)),"-")</f>
        <v>0</v>
      </c>
      <c r="AE488" s="269">
        <f>IFERROR(IF(-SUM(AE$20:AE487)+AE$15&lt;0.000001,0,IF($C488&gt;='H-32A-WP06 - Debt Service'!AB$24,'H-32A-WP06 - Debt Service'!AB$27/12,0)),"-")</f>
        <v>0</v>
      </c>
      <c r="AF488" s="269">
        <f>IFERROR(IF(-SUM(AF$20:AF487)+AF$15&lt;0.000001,0,IF($C488&gt;='H-32A-WP06 - Debt Service'!AC$24,'H-32A-WP06 - Debt Service'!AC$27/12,0)),"-")</f>
        <v>0</v>
      </c>
      <c r="AG488" s="269">
        <f>IFERROR(IF(-SUM(AG$20:AG487)+AG$15&lt;0.000001,0,IF($C488&gt;='H-32A-WP06 - Debt Service'!AD$24,'H-32A-WP06 - Debt Service'!AD$27/12,0)),"-")</f>
        <v>0</v>
      </c>
      <c r="AH488" s="269">
        <f>IFERROR(IF(-SUM(AH$20:AH487)+AH$15&lt;0.000001,0,IF($C488&gt;='H-32A-WP06 - Debt Service'!AE$24,'H-32A-WP06 - Debt Service'!AE$27/12,0)),"-")</f>
        <v>0</v>
      </c>
      <c r="AI488" s="269">
        <f>IFERROR(IF(-SUM(AI$20:AI487)+AI$15&lt;0.000001,0,IF($C488&gt;='H-32A-WP06 - Debt Service'!AF$24,'H-32A-WP06 - Debt Service'!AF$27/12,0)),"-")</f>
        <v>0</v>
      </c>
      <c r="AJ488" s="269">
        <f>IFERROR(IF(-SUM(AJ$20:AJ487)+AJ$15&lt;0.000001,0,IF($C488&gt;='H-32A-WP06 - Debt Service'!AG$24,'H-32A-WP06 - Debt Service'!AG$27/12,0)),"-")</f>
        <v>0</v>
      </c>
    </row>
    <row r="489" spans="2:36" hidden="1">
      <c r="B489" s="260">
        <f t="shared" si="32"/>
        <v>2062</v>
      </c>
      <c r="C489" s="281">
        <f t="shared" si="34"/>
        <v>59203</v>
      </c>
      <c r="D489" s="281"/>
      <c r="E489" s="269">
        <f>IFERROR(IF(-SUM(E$20:E488)+E$15&lt;0.000001,0,IF($C489&gt;='H-32A-WP06 - Debt Service'!C$24,'H-32A-WP06 - Debt Service'!C$27/12,0)),"-")</f>
        <v>0</v>
      </c>
      <c r="F489" s="269">
        <f>IFERROR(IF(-SUM(F$20:F488)+F$15&lt;0.000001,0,IF($C489&gt;='H-32A-WP06 - Debt Service'!D$24,'H-32A-WP06 - Debt Service'!D$27/12,0)),"-")</f>
        <v>0</v>
      </c>
      <c r="G489" s="269">
        <f>IFERROR(IF(-SUM(G$20:G488)+G$15&lt;0.000001,0,IF($C489&gt;='H-32A-WP06 - Debt Service'!E$24,'H-32A-WP06 - Debt Service'!E$27/12,0)),"-")</f>
        <v>0</v>
      </c>
      <c r="H489" s="269">
        <f>IFERROR(IF(-SUM(H$20:H488)+H$15&lt;0.000001,0,IF($C489&gt;='H-32A-WP06 - Debt Service'!F$24,'H-32A-WP06 - Debt Service'!F$27/12,0)),"-")</f>
        <v>0</v>
      </c>
      <c r="I489" s="269">
        <f>IFERROR(IF(-SUM(I$20:I488)+I$15&lt;0.000001,0,IF($C489&gt;='H-32A-WP06 - Debt Service'!G$24,'H-32A-WP06 - Debt Service'!#REF!/12,0)),"-")</f>
        <v>0</v>
      </c>
      <c r="J489" s="269">
        <f>IFERROR(IF(-SUM(J$20:J488)+J$15&lt;0.000001,0,IF($C489&gt;='H-32A-WP06 - Debt Service'!H$24,'H-32A-WP06 - Debt Service'!H$27/12,0)),"-")</f>
        <v>0</v>
      </c>
      <c r="K489" s="269">
        <f>IFERROR(IF(-SUM(K$20:K488)+K$15&lt;0.000001,0,IF($C489&gt;='H-32A-WP06 - Debt Service'!I$24,'H-32A-WP06 - Debt Service'!I$27/12,0)),"-")</f>
        <v>0</v>
      </c>
      <c r="L489" s="269">
        <f>IFERROR(IF(-SUM(L$20:L488)+L$15&lt;0.000001,0,IF($C489&gt;='H-32A-WP06 - Debt Service'!J$24,'H-32A-WP06 - Debt Service'!J$27/12,0)),"-")</f>
        <v>0</v>
      </c>
      <c r="M489" s="269">
        <f>IFERROR(IF(-SUM(M$20:M488)+M$15&lt;0.000001,0,IF($C489&gt;='H-32A-WP06 - Debt Service'!L$24,'H-32A-WP06 - Debt Service'!L$27/12,0)),"-")</f>
        <v>0</v>
      </c>
      <c r="N489" s="269">
        <v>0</v>
      </c>
      <c r="O489" s="269">
        <v>0</v>
      </c>
      <c r="P489" s="269">
        <v>0</v>
      </c>
      <c r="Q489" s="269">
        <f>IFERROR(IF(-SUM(Q$20:Q488)+Q$15&lt;0.000001,0,IF($C489&gt;='H-32A-WP06 - Debt Service'!#REF!,'H-32A-WP06 - Debt Service'!#REF!/12,0)),"-")</f>
        <v>0</v>
      </c>
      <c r="R489" s="269"/>
      <c r="S489" s="269"/>
      <c r="T489" s="269"/>
      <c r="U489" s="269"/>
      <c r="V489" s="269"/>
      <c r="X489" s="260">
        <f t="shared" si="33"/>
        <v>2062</v>
      </c>
      <c r="Y489" s="281">
        <f t="shared" si="35"/>
        <v>59203</v>
      </c>
      <c r="Z489" s="281"/>
      <c r="AA489" s="269">
        <f>IFERROR(IF(-SUM(AA$20:AA488)+AA$15&lt;0.000001,0,IF($C489&gt;='H-32A-WP06 - Debt Service'!X$24,'H-32A-WP06 - Debt Service'!X$27/12,0)),"-")</f>
        <v>0</v>
      </c>
      <c r="AB489" s="269">
        <f>IFERROR(IF(-SUM(AB$20:AB488)+AB$15&lt;0.000001,0,IF($C489&gt;='H-32A-WP06 - Debt Service'!Y$24,'H-32A-WP06 - Debt Service'!Y$27/12,0)),"-")</f>
        <v>0</v>
      </c>
      <c r="AC489" s="269">
        <f>IFERROR(IF(-SUM(AC$20:AC488)+AC$15&lt;0.000001,0,IF($C489&gt;='H-32A-WP06 - Debt Service'!Z$24,'H-32A-WP06 - Debt Service'!Z$27/12,0)),"-")</f>
        <v>0</v>
      </c>
      <c r="AD489" s="269">
        <f>IFERROR(IF(-SUM(AD$20:AD488)+AD$15&lt;0.000001,0,IF($C489&gt;='H-32A-WP06 - Debt Service'!AA$24,'H-32A-WP06 - Debt Service'!AA$27/12,0)),"-")</f>
        <v>0</v>
      </c>
      <c r="AE489" s="269">
        <f>IFERROR(IF(-SUM(AE$20:AE488)+AE$15&lt;0.000001,0,IF($C489&gt;='H-32A-WP06 - Debt Service'!AB$24,'H-32A-WP06 - Debt Service'!AB$27/12,0)),"-")</f>
        <v>0</v>
      </c>
      <c r="AF489" s="269">
        <f>IFERROR(IF(-SUM(AF$20:AF488)+AF$15&lt;0.000001,0,IF($C489&gt;='H-32A-WP06 - Debt Service'!AC$24,'H-32A-WP06 - Debt Service'!AC$27/12,0)),"-")</f>
        <v>0</v>
      </c>
      <c r="AG489" s="269">
        <f>IFERROR(IF(-SUM(AG$20:AG488)+AG$15&lt;0.000001,0,IF($C489&gt;='H-32A-WP06 - Debt Service'!AD$24,'H-32A-WP06 - Debt Service'!AD$27/12,0)),"-")</f>
        <v>0</v>
      </c>
      <c r="AH489" s="269">
        <f>IFERROR(IF(-SUM(AH$20:AH488)+AH$15&lt;0.000001,0,IF($C489&gt;='H-32A-WP06 - Debt Service'!AE$24,'H-32A-WP06 - Debt Service'!AE$27/12,0)),"-")</f>
        <v>0</v>
      </c>
      <c r="AI489" s="269">
        <f>IFERROR(IF(-SUM(AI$20:AI488)+AI$15&lt;0.000001,0,IF($C489&gt;='H-32A-WP06 - Debt Service'!AF$24,'H-32A-WP06 - Debt Service'!AF$27/12,0)),"-")</f>
        <v>0</v>
      </c>
      <c r="AJ489" s="269">
        <f>IFERROR(IF(-SUM(AJ$20:AJ488)+AJ$15&lt;0.000001,0,IF($C489&gt;='H-32A-WP06 - Debt Service'!AG$24,'H-32A-WP06 - Debt Service'!AG$27/12,0)),"-")</f>
        <v>0</v>
      </c>
    </row>
    <row r="490" spans="2:36" hidden="1">
      <c r="B490" s="260">
        <f t="shared" si="32"/>
        <v>2062</v>
      </c>
      <c r="C490" s="281">
        <f t="shared" si="34"/>
        <v>59231</v>
      </c>
      <c r="D490" s="281"/>
      <c r="E490" s="269">
        <f>IFERROR(IF(-SUM(E$20:E489)+E$15&lt;0.000001,0,IF($C490&gt;='H-32A-WP06 - Debt Service'!C$24,'H-32A-WP06 - Debt Service'!C$27/12,0)),"-")</f>
        <v>0</v>
      </c>
      <c r="F490" s="269">
        <f>IFERROR(IF(-SUM(F$20:F489)+F$15&lt;0.000001,0,IF($C490&gt;='H-32A-WP06 - Debt Service'!D$24,'H-32A-WP06 - Debt Service'!D$27/12,0)),"-")</f>
        <v>0</v>
      </c>
      <c r="G490" s="269">
        <f>IFERROR(IF(-SUM(G$20:G489)+G$15&lt;0.000001,0,IF($C490&gt;='H-32A-WP06 - Debt Service'!E$24,'H-32A-WP06 - Debt Service'!E$27/12,0)),"-")</f>
        <v>0</v>
      </c>
      <c r="H490" s="269">
        <f>IFERROR(IF(-SUM(H$20:H489)+H$15&lt;0.000001,0,IF($C490&gt;='H-32A-WP06 - Debt Service'!F$24,'H-32A-WP06 - Debt Service'!F$27/12,0)),"-")</f>
        <v>0</v>
      </c>
      <c r="I490" s="269">
        <f>IFERROR(IF(-SUM(I$20:I489)+I$15&lt;0.000001,0,IF($C490&gt;='H-32A-WP06 - Debt Service'!G$24,'H-32A-WP06 - Debt Service'!#REF!/12,0)),"-")</f>
        <v>0</v>
      </c>
      <c r="J490" s="269">
        <f>IFERROR(IF(-SUM(J$20:J489)+J$15&lt;0.000001,0,IF($C490&gt;='H-32A-WP06 - Debt Service'!H$24,'H-32A-WP06 - Debt Service'!H$27/12,0)),"-")</f>
        <v>0</v>
      </c>
      <c r="K490" s="269">
        <f>IFERROR(IF(-SUM(K$20:K489)+K$15&lt;0.000001,0,IF($C490&gt;='H-32A-WP06 - Debt Service'!I$24,'H-32A-WP06 - Debt Service'!I$27/12,0)),"-")</f>
        <v>0</v>
      </c>
      <c r="L490" s="269">
        <f>IFERROR(IF(-SUM(L$20:L489)+L$15&lt;0.000001,0,IF($C490&gt;='H-32A-WP06 - Debt Service'!J$24,'H-32A-WP06 - Debt Service'!J$27/12,0)),"-")</f>
        <v>0</v>
      </c>
      <c r="M490" s="269">
        <f>IFERROR(IF(-SUM(M$20:M489)+M$15&lt;0.000001,0,IF($C490&gt;='H-32A-WP06 - Debt Service'!L$24,'H-32A-WP06 - Debt Service'!L$27/12,0)),"-")</f>
        <v>0</v>
      </c>
      <c r="N490" s="269">
        <v>0</v>
      </c>
      <c r="O490" s="269">
        <v>0</v>
      </c>
      <c r="P490" s="269">
        <v>0</v>
      </c>
      <c r="Q490" s="269">
        <f>IFERROR(IF(-SUM(Q$20:Q489)+Q$15&lt;0.000001,0,IF($C490&gt;='H-32A-WP06 - Debt Service'!#REF!,'H-32A-WP06 - Debt Service'!#REF!/12,0)),"-")</f>
        <v>0</v>
      </c>
      <c r="R490" s="269"/>
      <c r="S490" s="269"/>
      <c r="T490" s="269"/>
      <c r="U490" s="269"/>
      <c r="V490" s="269"/>
      <c r="X490" s="260">
        <f t="shared" si="33"/>
        <v>2062</v>
      </c>
      <c r="Y490" s="281">
        <f t="shared" si="35"/>
        <v>59231</v>
      </c>
      <c r="Z490" s="281"/>
      <c r="AA490" s="269">
        <f>IFERROR(IF(-SUM(AA$20:AA489)+AA$15&lt;0.000001,0,IF($C490&gt;='H-32A-WP06 - Debt Service'!X$24,'H-32A-WP06 - Debt Service'!X$27/12,0)),"-")</f>
        <v>0</v>
      </c>
      <c r="AB490" s="269">
        <f>IFERROR(IF(-SUM(AB$20:AB489)+AB$15&lt;0.000001,0,IF($C490&gt;='H-32A-WP06 - Debt Service'!Y$24,'H-32A-WP06 - Debt Service'!Y$27/12,0)),"-")</f>
        <v>0</v>
      </c>
      <c r="AC490" s="269">
        <f>IFERROR(IF(-SUM(AC$20:AC489)+AC$15&lt;0.000001,0,IF($C490&gt;='H-32A-WP06 - Debt Service'!Z$24,'H-32A-WP06 - Debt Service'!Z$27/12,0)),"-")</f>
        <v>0</v>
      </c>
      <c r="AD490" s="269">
        <f>IFERROR(IF(-SUM(AD$20:AD489)+AD$15&lt;0.000001,0,IF($C490&gt;='H-32A-WP06 - Debt Service'!AA$24,'H-32A-WP06 - Debt Service'!AA$27/12,0)),"-")</f>
        <v>0</v>
      </c>
      <c r="AE490" s="269">
        <f>IFERROR(IF(-SUM(AE$20:AE489)+AE$15&lt;0.000001,0,IF($C490&gt;='H-32A-WP06 - Debt Service'!AB$24,'H-32A-WP06 - Debt Service'!AB$27/12,0)),"-")</f>
        <v>0</v>
      </c>
      <c r="AF490" s="269">
        <f>IFERROR(IF(-SUM(AF$20:AF489)+AF$15&lt;0.000001,0,IF($C490&gt;='H-32A-WP06 - Debt Service'!AC$24,'H-32A-WP06 - Debt Service'!AC$27/12,0)),"-")</f>
        <v>0</v>
      </c>
      <c r="AG490" s="269">
        <f>IFERROR(IF(-SUM(AG$20:AG489)+AG$15&lt;0.000001,0,IF($C490&gt;='H-32A-WP06 - Debt Service'!AD$24,'H-32A-WP06 - Debt Service'!AD$27/12,0)),"-")</f>
        <v>0</v>
      </c>
      <c r="AH490" s="269">
        <f>IFERROR(IF(-SUM(AH$20:AH489)+AH$15&lt;0.000001,0,IF($C490&gt;='H-32A-WP06 - Debt Service'!AE$24,'H-32A-WP06 - Debt Service'!AE$27/12,0)),"-")</f>
        <v>0</v>
      </c>
      <c r="AI490" s="269">
        <f>IFERROR(IF(-SUM(AI$20:AI489)+AI$15&lt;0.000001,0,IF($C490&gt;='H-32A-WP06 - Debt Service'!AF$24,'H-32A-WP06 - Debt Service'!AF$27/12,0)),"-")</f>
        <v>0</v>
      </c>
      <c r="AJ490" s="269">
        <f>IFERROR(IF(-SUM(AJ$20:AJ489)+AJ$15&lt;0.000001,0,IF($C490&gt;='H-32A-WP06 - Debt Service'!AG$24,'H-32A-WP06 - Debt Service'!AG$27/12,0)),"-")</f>
        <v>0</v>
      </c>
    </row>
    <row r="491" spans="2:36" hidden="1">
      <c r="B491" s="260">
        <f t="shared" si="32"/>
        <v>2062</v>
      </c>
      <c r="C491" s="281">
        <f t="shared" si="34"/>
        <v>59262</v>
      </c>
      <c r="D491" s="281"/>
      <c r="E491" s="269">
        <f>IFERROR(IF(-SUM(E$20:E490)+E$15&lt;0.000001,0,IF($C491&gt;='H-32A-WP06 - Debt Service'!C$24,'H-32A-WP06 - Debt Service'!C$27/12,0)),"-")</f>
        <v>0</v>
      </c>
      <c r="F491" s="269">
        <f>IFERROR(IF(-SUM(F$20:F490)+F$15&lt;0.000001,0,IF($C491&gt;='H-32A-WP06 - Debt Service'!D$24,'H-32A-WP06 - Debt Service'!D$27/12,0)),"-")</f>
        <v>0</v>
      </c>
      <c r="G491" s="269">
        <f>IFERROR(IF(-SUM(G$20:G490)+G$15&lt;0.000001,0,IF($C491&gt;='H-32A-WP06 - Debt Service'!E$24,'H-32A-WP06 - Debt Service'!E$27/12,0)),"-")</f>
        <v>0</v>
      </c>
      <c r="H491" s="269">
        <f>IFERROR(IF(-SUM(H$20:H490)+H$15&lt;0.000001,0,IF($C491&gt;='H-32A-WP06 - Debt Service'!F$24,'H-32A-WP06 - Debt Service'!F$27/12,0)),"-")</f>
        <v>0</v>
      </c>
      <c r="I491" s="269">
        <f>IFERROR(IF(-SUM(I$20:I490)+I$15&lt;0.000001,0,IF($C491&gt;='H-32A-WP06 - Debt Service'!G$24,'H-32A-WP06 - Debt Service'!#REF!/12,0)),"-")</f>
        <v>0</v>
      </c>
      <c r="J491" s="269">
        <f>IFERROR(IF(-SUM(J$20:J490)+J$15&lt;0.000001,0,IF($C491&gt;='H-32A-WP06 - Debt Service'!H$24,'H-32A-WP06 - Debt Service'!H$27/12,0)),"-")</f>
        <v>0</v>
      </c>
      <c r="K491" s="269">
        <f>IFERROR(IF(-SUM(K$20:K490)+K$15&lt;0.000001,0,IF($C491&gt;='H-32A-WP06 - Debt Service'!I$24,'H-32A-WP06 - Debt Service'!I$27/12,0)),"-")</f>
        <v>0</v>
      </c>
      <c r="L491" s="269">
        <f>IFERROR(IF(-SUM(L$20:L490)+L$15&lt;0.000001,0,IF($C491&gt;='H-32A-WP06 - Debt Service'!J$24,'H-32A-WP06 - Debt Service'!J$27/12,0)),"-")</f>
        <v>0</v>
      </c>
      <c r="M491" s="269">
        <f>IFERROR(IF(-SUM(M$20:M490)+M$15&lt;0.000001,0,IF($C491&gt;='H-32A-WP06 - Debt Service'!L$24,'H-32A-WP06 - Debt Service'!L$27/12,0)),"-")</f>
        <v>0</v>
      </c>
      <c r="N491" s="269">
        <v>0</v>
      </c>
      <c r="O491" s="269">
        <v>0</v>
      </c>
      <c r="P491" s="269">
        <v>0</v>
      </c>
      <c r="Q491" s="269">
        <f>IFERROR(IF(-SUM(Q$20:Q490)+Q$15&lt;0.000001,0,IF($C491&gt;='H-32A-WP06 - Debt Service'!#REF!,'H-32A-WP06 - Debt Service'!#REF!/12,0)),"-")</f>
        <v>0</v>
      </c>
      <c r="R491" s="269"/>
      <c r="S491" s="269"/>
      <c r="T491" s="269"/>
      <c r="U491" s="269"/>
      <c r="V491" s="269"/>
      <c r="X491" s="260">
        <f t="shared" si="33"/>
        <v>2062</v>
      </c>
      <c r="Y491" s="281">
        <f t="shared" si="35"/>
        <v>59262</v>
      </c>
      <c r="Z491" s="281"/>
      <c r="AA491" s="269">
        <f>IFERROR(IF(-SUM(AA$20:AA490)+AA$15&lt;0.000001,0,IF($C491&gt;='H-32A-WP06 - Debt Service'!X$24,'H-32A-WP06 - Debt Service'!X$27/12,0)),"-")</f>
        <v>0</v>
      </c>
      <c r="AB491" s="269">
        <f>IFERROR(IF(-SUM(AB$20:AB490)+AB$15&lt;0.000001,0,IF($C491&gt;='H-32A-WP06 - Debt Service'!Y$24,'H-32A-WP06 - Debt Service'!Y$27/12,0)),"-")</f>
        <v>0</v>
      </c>
      <c r="AC491" s="269">
        <f>IFERROR(IF(-SUM(AC$20:AC490)+AC$15&lt;0.000001,0,IF($C491&gt;='H-32A-WP06 - Debt Service'!Z$24,'H-32A-WP06 - Debt Service'!Z$27/12,0)),"-")</f>
        <v>0</v>
      </c>
      <c r="AD491" s="269">
        <f>IFERROR(IF(-SUM(AD$20:AD490)+AD$15&lt;0.000001,0,IF($C491&gt;='H-32A-WP06 - Debt Service'!AA$24,'H-32A-WP06 - Debt Service'!AA$27/12,0)),"-")</f>
        <v>0</v>
      </c>
      <c r="AE491" s="269">
        <f>IFERROR(IF(-SUM(AE$20:AE490)+AE$15&lt;0.000001,0,IF($C491&gt;='H-32A-WP06 - Debt Service'!AB$24,'H-32A-WP06 - Debt Service'!AB$27/12,0)),"-")</f>
        <v>0</v>
      </c>
      <c r="AF491" s="269">
        <f>IFERROR(IF(-SUM(AF$20:AF490)+AF$15&lt;0.000001,0,IF($C491&gt;='H-32A-WP06 - Debt Service'!AC$24,'H-32A-WP06 - Debt Service'!AC$27/12,0)),"-")</f>
        <v>0</v>
      </c>
      <c r="AG491" s="269">
        <f>IFERROR(IF(-SUM(AG$20:AG490)+AG$15&lt;0.000001,0,IF($C491&gt;='H-32A-WP06 - Debt Service'!AD$24,'H-32A-WP06 - Debt Service'!AD$27/12,0)),"-")</f>
        <v>0</v>
      </c>
      <c r="AH491" s="269">
        <f>IFERROR(IF(-SUM(AH$20:AH490)+AH$15&lt;0.000001,0,IF($C491&gt;='H-32A-WP06 - Debt Service'!AE$24,'H-32A-WP06 - Debt Service'!AE$27/12,0)),"-")</f>
        <v>0</v>
      </c>
      <c r="AI491" s="269">
        <f>IFERROR(IF(-SUM(AI$20:AI490)+AI$15&lt;0.000001,0,IF($C491&gt;='H-32A-WP06 - Debt Service'!AF$24,'H-32A-WP06 - Debt Service'!AF$27/12,0)),"-")</f>
        <v>0</v>
      </c>
      <c r="AJ491" s="269">
        <f>IFERROR(IF(-SUM(AJ$20:AJ490)+AJ$15&lt;0.000001,0,IF($C491&gt;='H-32A-WP06 - Debt Service'!AG$24,'H-32A-WP06 - Debt Service'!AG$27/12,0)),"-")</f>
        <v>0</v>
      </c>
    </row>
    <row r="492" spans="2:36" hidden="1">
      <c r="B492" s="260">
        <f t="shared" si="32"/>
        <v>2062</v>
      </c>
      <c r="C492" s="281">
        <f t="shared" si="34"/>
        <v>59292</v>
      </c>
      <c r="D492" s="281"/>
      <c r="E492" s="269">
        <f>IFERROR(IF(-SUM(E$20:E491)+E$15&lt;0.000001,0,IF($C492&gt;='H-32A-WP06 - Debt Service'!C$24,'H-32A-WP06 - Debt Service'!C$27/12,0)),"-")</f>
        <v>0</v>
      </c>
      <c r="F492" s="269">
        <f>IFERROR(IF(-SUM(F$20:F491)+F$15&lt;0.000001,0,IF($C492&gt;='H-32A-WP06 - Debt Service'!D$24,'H-32A-WP06 - Debt Service'!D$27/12,0)),"-")</f>
        <v>0</v>
      </c>
      <c r="G492" s="269">
        <f>IFERROR(IF(-SUM(G$20:G491)+G$15&lt;0.000001,0,IF($C492&gt;='H-32A-WP06 - Debt Service'!E$24,'H-32A-WP06 - Debt Service'!E$27/12,0)),"-")</f>
        <v>0</v>
      </c>
      <c r="H492" s="269">
        <f>IFERROR(IF(-SUM(H$20:H491)+H$15&lt;0.000001,0,IF($C492&gt;='H-32A-WP06 - Debt Service'!F$24,'H-32A-WP06 - Debt Service'!F$27/12,0)),"-")</f>
        <v>0</v>
      </c>
      <c r="I492" s="269">
        <f>IFERROR(IF(-SUM(I$20:I491)+I$15&lt;0.000001,0,IF($C492&gt;='H-32A-WP06 - Debt Service'!G$24,'H-32A-WP06 - Debt Service'!#REF!/12,0)),"-")</f>
        <v>0</v>
      </c>
      <c r="J492" s="269">
        <f>IFERROR(IF(-SUM(J$20:J491)+J$15&lt;0.000001,0,IF($C492&gt;='H-32A-WP06 - Debt Service'!H$24,'H-32A-WP06 - Debt Service'!H$27/12,0)),"-")</f>
        <v>0</v>
      </c>
      <c r="K492" s="269">
        <f>IFERROR(IF(-SUM(K$20:K491)+K$15&lt;0.000001,0,IF($C492&gt;='H-32A-WP06 - Debt Service'!I$24,'H-32A-WP06 - Debt Service'!I$27/12,0)),"-")</f>
        <v>0</v>
      </c>
      <c r="L492" s="269">
        <f>IFERROR(IF(-SUM(L$20:L491)+L$15&lt;0.000001,0,IF($C492&gt;='H-32A-WP06 - Debt Service'!J$24,'H-32A-WP06 - Debt Service'!J$27/12,0)),"-")</f>
        <v>0</v>
      </c>
      <c r="M492" s="269">
        <f>IFERROR(IF(-SUM(M$20:M491)+M$15&lt;0.000001,0,IF($C492&gt;='H-32A-WP06 - Debt Service'!L$24,'H-32A-WP06 - Debt Service'!L$27/12,0)),"-")</f>
        <v>0</v>
      </c>
      <c r="N492" s="269">
        <v>0</v>
      </c>
      <c r="O492" s="269">
        <v>0</v>
      </c>
      <c r="P492" s="269">
        <v>0</v>
      </c>
      <c r="Q492" s="269">
        <f>IFERROR(IF(-SUM(Q$20:Q491)+Q$15&lt;0.000001,0,IF($C492&gt;='H-32A-WP06 - Debt Service'!#REF!,'H-32A-WP06 - Debt Service'!#REF!/12,0)),"-")</f>
        <v>0</v>
      </c>
      <c r="R492" s="269"/>
      <c r="S492" s="269"/>
      <c r="T492" s="269"/>
      <c r="U492" s="269"/>
      <c r="V492" s="269"/>
      <c r="X492" s="260">
        <f t="shared" si="33"/>
        <v>2062</v>
      </c>
      <c r="Y492" s="281">
        <f t="shared" si="35"/>
        <v>59292</v>
      </c>
      <c r="Z492" s="281"/>
      <c r="AA492" s="269">
        <f>IFERROR(IF(-SUM(AA$20:AA491)+AA$15&lt;0.000001,0,IF($C492&gt;='H-32A-WP06 - Debt Service'!X$24,'H-32A-WP06 - Debt Service'!X$27/12,0)),"-")</f>
        <v>0</v>
      </c>
      <c r="AB492" s="269">
        <f>IFERROR(IF(-SUM(AB$20:AB491)+AB$15&lt;0.000001,0,IF($C492&gt;='H-32A-WP06 - Debt Service'!Y$24,'H-32A-WP06 - Debt Service'!Y$27/12,0)),"-")</f>
        <v>0</v>
      </c>
      <c r="AC492" s="269">
        <f>IFERROR(IF(-SUM(AC$20:AC491)+AC$15&lt;0.000001,0,IF($C492&gt;='H-32A-WP06 - Debt Service'!Z$24,'H-32A-WP06 - Debt Service'!Z$27/12,0)),"-")</f>
        <v>0</v>
      </c>
      <c r="AD492" s="269">
        <f>IFERROR(IF(-SUM(AD$20:AD491)+AD$15&lt;0.000001,0,IF($C492&gt;='H-32A-WP06 - Debt Service'!AA$24,'H-32A-WP06 - Debt Service'!AA$27/12,0)),"-")</f>
        <v>0</v>
      </c>
      <c r="AE492" s="269">
        <f>IFERROR(IF(-SUM(AE$20:AE491)+AE$15&lt;0.000001,0,IF($C492&gt;='H-32A-WP06 - Debt Service'!AB$24,'H-32A-WP06 - Debt Service'!AB$27/12,0)),"-")</f>
        <v>0</v>
      </c>
      <c r="AF492" s="269">
        <f>IFERROR(IF(-SUM(AF$20:AF491)+AF$15&lt;0.000001,0,IF($C492&gt;='H-32A-WP06 - Debt Service'!AC$24,'H-32A-WP06 - Debt Service'!AC$27/12,0)),"-")</f>
        <v>0</v>
      </c>
      <c r="AG492" s="269">
        <f>IFERROR(IF(-SUM(AG$20:AG491)+AG$15&lt;0.000001,0,IF($C492&gt;='H-32A-WP06 - Debt Service'!AD$24,'H-32A-WP06 - Debt Service'!AD$27/12,0)),"-")</f>
        <v>0</v>
      </c>
      <c r="AH492" s="269">
        <f>IFERROR(IF(-SUM(AH$20:AH491)+AH$15&lt;0.000001,0,IF($C492&gt;='H-32A-WP06 - Debt Service'!AE$24,'H-32A-WP06 - Debt Service'!AE$27/12,0)),"-")</f>
        <v>0</v>
      </c>
      <c r="AI492" s="269">
        <f>IFERROR(IF(-SUM(AI$20:AI491)+AI$15&lt;0.000001,0,IF($C492&gt;='H-32A-WP06 - Debt Service'!AF$24,'H-32A-WP06 - Debt Service'!AF$27/12,0)),"-")</f>
        <v>0</v>
      </c>
      <c r="AJ492" s="269">
        <f>IFERROR(IF(-SUM(AJ$20:AJ491)+AJ$15&lt;0.000001,0,IF($C492&gt;='H-32A-WP06 - Debt Service'!AG$24,'H-32A-WP06 - Debt Service'!AG$27/12,0)),"-")</f>
        <v>0</v>
      </c>
    </row>
    <row r="493" spans="2:36" hidden="1">
      <c r="B493" s="260">
        <f t="shared" si="32"/>
        <v>2062</v>
      </c>
      <c r="C493" s="281">
        <f t="shared" si="34"/>
        <v>59323</v>
      </c>
      <c r="D493" s="281"/>
      <c r="E493" s="269">
        <f>IFERROR(IF(-SUM(E$20:E492)+E$15&lt;0.000001,0,IF($C493&gt;='H-32A-WP06 - Debt Service'!C$24,'H-32A-WP06 - Debt Service'!C$27/12,0)),"-")</f>
        <v>0</v>
      </c>
      <c r="F493" s="269">
        <f>IFERROR(IF(-SUM(F$20:F492)+F$15&lt;0.000001,0,IF($C493&gt;='H-32A-WP06 - Debt Service'!D$24,'H-32A-WP06 - Debt Service'!D$27/12,0)),"-")</f>
        <v>0</v>
      </c>
      <c r="G493" s="269">
        <f>IFERROR(IF(-SUM(G$20:G492)+G$15&lt;0.000001,0,IF($C493&gt;='H-32A-WP06 - Debt Service'!E$24,'H-32A-WP06 - Debt Service'!E$27/12,0)),"-")</f>
        <v>0</v>
      </c>
      <c r="H493" s="269">
        <f>IFERROR(IF(-SUM(H$20:H492)+H$15&lt;0.000001,0,IF($C493&gt;='H-32A-WP06 - Debt Service'!F$24,'H-32A-WP06 - Debt Service'!F$27/12,0)),"-")</f>
        <v>0</v>
      </c>
      <c r="I493" s="269">
        <f>IFERROR(IF(-SUM(I$20:I492)+I$15&lt;0.000001,0,IF($C493&gt;='H-32A-WP06 - Debt Service'!G$24,'H-32A-WP06 - Debt Service'!#REF!/12,0)),"-")</f>
        <v>0</v>
      </c>
      <c r="J493" s="269">
        <f>IFERROR(IF(-SUM(J$20:J492)+J$15&lt;0.000001,0,IF($C493&gt;='H-32A-WP06 - Debt Service'!H$24,'H-32A-WP06 - Debt Service'!H$27/12,0)),"-")</f>
        <v>0</v>
      </c>
      <c r="K493" s="269">
        <f>IFERROR(IF(-SUM(K$20:K492)+K$15&lt;0.000001,0,IF($C493&gt;='H-32A-WP06 - Debt Service'!I$24,'H-32A-WP06 - Debt Service'!I$27/12,0)),"-")</f>
        <v>0</v>
      </c>
      <c r="L493" s="269">
        <f>IFERROR(IF(-SUM(L$20:L492)+L$15&lt;0.000001,0,IF($C493&gt;='H-32A-WP06 - Debt Service'!J$24,'H-32A-WP06 - Debt Service'!J$27/12,0)),"-")</f>
        <v>0</v>
      </c>
      <c r="M493" s="269">
        <f>IFERROR(IF(-SUM(M$20:M492)+M$15&lt;0.000001,0,IF($C493&gt;='H-32A-WP06 - Debt Service'!L$24,'H-32A-WP06 - Debt Service'!L$27/12,0)),"-")</f>
        <v>0</v>
      </c>
      <c r="N493" s="269">
        <v>0</v>
      </c>
      <c r="O493" s="269">
        <v>0</v>
      </c>
      <c r="P493" s="269">
        <v>0</v>
      </c>
      <c r="Q493" s="269">
        <f>IFERROR(IF(-SUM(Q$20:Q492)+Q$15&lt;0.000001,0,IF($C493&gt;='H-32A-WP06 - Debt Service'!#REF!,'H-32A-WP06 - Debt Service'!#REF!/12,0)),"-")</f>
        <v>0</v>
      </c>
      <c r="R493" s="269"/>
      <c r="S493" s="269"/>
      <c r="T493" s="269"/>
      <c r="U493" s="269"/>
      <c r="V493" s="269"/>
      <c r="X493" s="260">
        <f t="shared" si="33"/>
        <v>2062</v>
      </c>
      <c r="Y493" s="281">
        <f t="shared" si="35"/>
        <v>59323</v>
      </c>
      <c r="Z493" s="281"/>
      <c r="AA493" s="269">
        <f>IFERROR(IF(-SUM(AA$20:AA492)+AA$15&lt;0.000001,0,IF($C493&gt;='H-32A-WP06 - Debt Service'!X$24,'H-32A-WP06 - Debt Service'!X$27/12,0)),"-")</f>
        <v>0</v>
      </c>
      <c r="AB493" s="269">
        <f>IFERROR(IF(-SUM(AB$20:AB492)+AB$15&lt;0.000001,0,IF($C493&gt;='H-32A-WP06 - Debt Service'!Y$24,'H-32A-WP06 - Debt Service'!Y$27/12,0)),"-")</f>
        <v>0</v>
      </c>
      <c r="AC493" s="269">
        <f>IFERROR(IF(-SUM(AC$20:AC492)+AC$15&lt;0.000001,0,IF($C493&gt;='H-32A-WP06 - Debt Service'!Z$24,'H-32A-WP06 - Debt Service'!Z$27/12,0)),"-")</f>
        <v>0</v>
      </c>
      <c r="AD493" s="269">
        <f>IFERROR(IF(-SUM(AD$20:AD492)+AD$15&lt;0.000001,0,IF($C493&gt;='H-32A-WP06 - Debt Service'!AA$24,'H-32A-WP06 - Debt Service'!AA$27/12,0)),"-")</f>
        <v>0</v>
      </c>
      <c r="AE493" s="269">
        <f>IFERROR(IF(-SUM(AE$20:AE492)+AE$15&lt;0.000001,0,IF($C493&gt;='H-32A-WP06 - Debt Service'!AB$24,'H-32A-WP06 - Debt Service'!AB$27/12,0)),"-")</f>
        <v>0</v>
      </c>
      <c r="AF493" s="269">
        <f>IFERROR(IF(-SUM(AF$20:AF492)+AF$15&lt;0.000001,0,IF($C493&gt;='H-32A-WP06 - Debt Service'!AC$24,'H-32A-WP06 - Debt Service'!AC$27/12,0)),"-")</f>
        <v>0</v>
      </c>
      <c r="AG493" s="269">
        <f>IFERROR(IF(-SUM(AG$20:AG492)+AG$15&lt;0.000001,0,IF($C493&gt;='H-32A-WP06 - Debt Service'!AD$24,'H-32A-WP06 - Debt Service'!AD$27/12,0)),"-")</f>
        <v>0</v>
      </c>
      <c r="AH493" s="269">
        <f>IFERROR(IF(-SUM(AH$20:AH492)+AH$15&lt;0.000001,0,IF($C493&gt;='H-32A-WP06 - Debt Service'!AE$24,'H-32A-WP06 - Debt Service'!AE$27/12,0)),"-")</f>
        <v>0</v>
      </c>
      <c r="AI493" s="269">
        <f>IFERROR(IF(-SUM(AI$20:AI492)+AI$15&lt;0.000001,0,IF($C493&gt;='H-32A-WP06 - Debt Service'!AF$24,'H-32A-WP06 - Debt Service'!AF$27/12,0)),"-")</f>
        <v>0</v>
      </c>
      <c r="AJ493" s="269">
        <f>IFERROR(IF(-SUM(AJ$20:AJ492)+AJ$15&lt;0.000001,0,IF($C493&gt;='H-32A-WP06 - Debt Service'!AG$24,'H-32A-WP06 - Debt Service'!AG$27/12,0)),"-")</f>
        <v>0</v>
      </c>
    </row>
    <row r="494" spans="2:36" hidden="1">
      <c r="B494" s="260">
        <f t="shared" si="32"/>
        <v>2062</v>
      </c>
      <c r="C494" s="281">
        <f t="shared" si="34"/>
        <v>59353</v>
      </c>
      <c r="D494" s="281"/>
      <c r="E494" s="269">
        <f>IFERROR(IF(-SUM(E$20:E493)+E$15&lt;0.000001,0,IF($C494&gt;='H-32A-WP06 - Debt Service'!C$24,'H-32A-WP06 - Debt Service'!C$27/12,0)),"-")</f>
        <v>0</v>
      </c>
      <c r="F494" s="269">
        <f>IFERROR(IF(-SUM(F$20:F493)+F$15&lt;0.000001,0,IF($C494&gt;='H-32A-WP06 - Debt Service'!D$24,'H-32A-WP06 - Debt Service'!D$27/12,0)),"-")</f>
        <v>0</v>
      </c>
      <c r="G494" s="269">
        <f>IFERROR(IF(-SUM(G$20:G493)+G$15&lt;0.000001,0,IF($C494&gt;='H-32A-WP06 - Debt Service'!E$24,'H-32A-WP06 - Debt Service'!E$27/12,0)),"-")</f>
        <v>0</v>
      </c>
      <c r="H494" s="269">
        <f>IFERROR(IF(-SUM(H$20:H493)+H$15&lt;0.000001,0,IF($C494&gt;='H-32A-WP06 - Debt Service'!F$24,'H-32A-WP06 - Debt Service'!F$27/12,0)),"-")</f>
        <v>0</v>
      </c>
      <c r="I494" s="269">
        <f>IFERROR(IF(-SUM(I$20:I493)+I$15&lt;0.000001,0,IF($C494&gt;='H-32A-WP06 - Debt Service'!G$24,'H-32A-WP06 - Debt Service'!#REF!/12,0)),"-")</f>
        <v>0</v>
      </c>
      <c r="J494" s="269">
        <f>IFERROR(IF(-SUM(J$20:J493)+J$15&lt;0.000001,0,IF($C494&gt;='H-32A-WP06 - Debt Service'!H$24,'H-32A-WP06 - Debt Service'!H$27/12,0)),"-")</f>
        <v>0</v>
      </c>
      <c r="K494" s="269">
        <f>IFERROR(IF(-SUM(K$20:K493)+K$15&lt;0.000001,0,IF($C494&gt;='H-32A-WP06 - Debt Service'!I$24,'H-32A-WP06 - Debt Service'!I$27/12,0)),"-")</f>
        <v>0</v>
      </c>
      <c r="L494" s="269">
        <f>IFERROR(IF(-SUM(L$20:L493)+L$15&lt;0.000001,0,IF($C494&gt;='H-32A-WP06 - Debt Service'!J$24,'H-32A-WP06 - Debt Service'!J$27/12,0)),"-")</f>
        <v>0</v>
      </c>
      <c r="M494" s="269">
        <f>IFERROR(IF(-SUM(M$20:M493)+M$15&lt;0.000001,0,IF($C494&gt;='H-32A-WP06 - Debt Service'!L$24,'H-32A-WP06 - Debt Service'!L$27/12,0)),"-")</f>
        <v>0</v>
      </c>
      <c r="N494" s="269">
        <v>0</v>
      </c>
      <c r="O494" s="269">
        <v>0</v>
      </c>
      <c r="P494" s="269">
        <v>0</v>
      </c>
      <c r="Q494" s="269">
        <f>IFERROR(IF(-SUM(Q$20:Q493)+Q$15&lt;0.000001,0,IF($C494&gt;='H-32A-WP06 - Debt Service'!#REF!,'H-32A-WP06 - Debt Service'!#REF!/12,0)),"-")</f>
        <v>0</v>
      </c>
      <c r="R494" s="269"/>
      <c r="S494" s="269"/>
      <c r="T494" s="269"/>
      <c r="U494" s="269"/>
      <c r="V494" s="269"/>
      <c r="X494" s="260">
        <f t="shared" si="33"/>
        <v>2062</v>
      </c>
      <c r="Y494" s="281">
        <f t="shared" si="35"/>
        <v>59353</v>
      </c>
      <c r="Z494" s="281"/>
      <c r="AA494" s="269">
        <f>IFERROR(IF(-SUM(AA$20:AA493)+AA$15&lt;0.000001,0,IF($C494&gt;='H-32A-WP06 - Debt Service'!X$24,'H-32A-WP06 - Debt Service'!X$27/12,0)),"-")</f>
        <v>0</v>
      </c>
      <c r="AB494" s="269">
        <f>IFERROR(IF(-SUM(AB$20:AB493)+AB$15&lt;0.000001,0,IF($C494&gt;='H-32A-WP06 - Debt Service'!Y$24,'H-32A-WP06 - Debt Service'!Y$27/12,0)),"-")</f>
        <v>0</v>
      </c>
      <c r="AC494" s="269">
        <f>IFERROR(IF(-SUM(AC$20:AC493)+AC$15&lt;0.000001,0,IF($C494&gt;='H-32A-WP06 - Debt Service'!Z$24,'H-32A-WP06 - Debt Service'!Z$27/12,0)),"-")</f>
        <v>0</v>
      </c>
      <c r="AD494" s="269">
        <f>IFERROR(IF(-SUM(AD$20:AD493)+AD$15&lt;0.000001,0,IF($C494&gt;='H-32A-WP06 - Debt Service'!AA$24,'H-32A-WP06 - Debt Service'!AA$27/12,0)),"-")</f>
        <v>0</v>
      </c>
      <c r="AE494" s="269">
        <f>IFERROR(IF(-SUM(AE$20:AE493)+AE$15&lt;0.000001,0,IF($C494&gt;='H-32A-WP06 - Debt Service'!AB$24,'H-32A-WP06 - Debt Service'!AB$27/12,0)),"-")</f>
        <v>0</v>
      </c>
      <c r="AF494" s="269">
        <f>IFERROR(IF(-SUM(AF$20:AF493)+AF$15&lt;0.000001,0,IF($C494&gt;='H-32A-WP06 - Debt Service'!AC$24,'H-32A-WP06 - Debt Service'!AC$27/12,0)),"-")</f>
        <v>0</v>
      </c>
      <c r="AG494" s="269">
        <f>IFERROR(IF(-SUM(AG$20:AG493)+AG$15&lt;0.000001,0,IF($C494&gt;='H-32A-WP06 - Debt Service'!AD$24,'H-32A-WP06 - Debt Service'!AD$27/12,0)),"-")</f>
        <v>0</v>
      </c>
      <c r="AH494" s="269">
        <f>IFERROR(IF(-SUM(AH$20:AH493)+AH$15&lt;0.000001,0,IF($C494&gt;='H-32A-WP06 - Debt Service'!AE$24,'H-32A-WP06 - Debt Service'!AE$27/12,0)),"-")</f>
        <v>0</v>
      </c>
      <c r="AI494" s="269">
        <f>IFERROR(IF(-SUM(AI$20:AI493)+AI$15&lt;0.000001,0,IF($C494&gt;='H-32A-WP06 - Debt Service'!AF$24,'H-32A-WP06 - Debt Service'!AF$27/12,0)),"-")</f>
        <v>0</v>
      </c>
      <c r="AJ494" s="269">
        <f>IFERROR(IF(-SUM(AJ$20:AJ493)+AJ$15&lt;0.000001,0,IF($C494&gt;='H-32A-WP06 - Debt Service'!AG$24,'H-32A-WP06 - Debt Service'!AG$27/12,0)),"-")</f>
        <v>0</v>
      </c>
    </row>
    <row r="495" spans="2:36" hidden="1">
      <c r="B495" s="260">
        <f t="shared" si="32"/>
        <v>2062</v>
      </c>
      <c r="C495" s="281">
        <f t="shared" si="34"/>
        <v>59384</v>
      </c>
      <c r="D495" s="281"/>
      <c r="E495" s="269">
        <f>IFERROR(IF(-SUM(E$20:E494)+E$15&lt;0.000001,0,IF($C495&gt;='H-32A-WP06 - Debt Service'!C$24,'H-32A-WP06 - Debt Service'!C$27/12,0)),"-")</f>
        <v>0</v>
      </c>
      <c r="F495" s="269">
        <f>IFERROR(IF(-SUM(F$20:F494)+F$15&lt;0.000001,0,IF($C495&gt;='H-32A-WP06 - Debt Service'!D$24,'H-32A-WP06 - Debt Service'!D$27/12,0)),"-")</f>
        <v>0</v>
      </c>
      <c r="G495" s="269">
        <f>IFERROR(IF(-SUM(G$20:G494)+G$15&lt;0.000001,0,IF($C495&gt;='H-32A-WP06 - Debt Service'!E$24,'H-32A-WP06 - Debt Service'!E$27/12,0)),"-")</f>
        <v>0</v>
      </c>
      <c r="H495" s="269">
        <f>IFERROR(IF(-SUM(H$20:H494)+H$15&lt;0.000001,0,IF($C495&gt;='H-32A-WP06 - Debt Service'!F$24,'H-32A-WP06 - Debt Service'!F$27/12,0)),"-")</f>
        <v>0</v>
      </c>
      <c r="I495" s="269">
        <f>IFERROR(IF(-SUM(I$20:I494)+I$15&lt;0.000001,0,IF($C495&gt;='H-32A-WP06 - Debt Service'!G$24,'H-32A-WP06 - Debt Service'!#REF!/12,0)),"-")</f>
        <v>0</v>
      </c>
      <c r="J495" s="269">
        <f>IFERROR(IF(-SUM(J$20:J494)+J$15&lt;0.000001,0,IF($C495&gt;='H-32A-WP06 - Debt Service'!H$24,'H-32A-WP06 - Debt Service'!H$27/12,0)),"-")</f>
        <v>0</v>
      </c>
      <c r="K495" s="269">
        <f>IFERROR(IF(-SUM(K$20:K494)+K$15&lt;0.000001,0,IF($C495&gt;='H-32A-WP06 - Debt Service'!I$24,'H-32A-WP06 - Debt Service'!I$27/12,0)),"-")</f>
        <v>0</v>
      </c>
      <c r="L495" s="269">
        <f>IFERROR(IF(-SUM(L$20:L494)+L$15&lt;0.000001,0,IF($C495&gt;='H-32A-WP06 - Debt Service'!J$24,'H-32A-WP06 - Debt Service'!J$27/12,0)),"-")</f>
        <v>0</v>
      </c>
      <c r="M495" s="269">
        <f>IFERROR(IF(-SUM(M$20:M494)+M$15&lt;0.000001,0,IF($C495&gt;='H-32A-WP06 - Debt Service'!L$24,'H-32A-WP06 - Debt Service'!L$27/12,0)),"-")</f>
        <v>0</v>
      </c>
      <c r="N495" s="269">
        <v>0</v>
      </c>
      <c r="O495" s="269">
        <v>0</v>
      </c>
      <c r="P495" s="269">
        <v>0</v>
      </c>
      <c r="Q495" s="269">
        <f>IFERROR(IF(-SUM(Q$20:Q494)+Q$15&lt;0.000001,0,IF($C495&gt;='H-32A-WP06 - Debt Service'!#REF!,'H-32A-WP06 - Debt Service'!#REF!/12,0)),"-")</f>
        <v>0</v>
      </c>
      <c r="R495" s="269"/>
      <c r="S495" s="269"/>
      <c r="T495" s="269"/>
      <c r="U495" s="269"/>
      <c r="V495" s="269"/>
      <c r="X495" s="260">
        <f t="shared" si="33"/>
        <v>2062</v>
      </c>
      <c r="Y495" s="281">
        <f t="shared" si="35"/>
        <v>59384</v>
      </c>
      <c r="Z495" s="281"/>
      <c r="AA495" s="269">
        <f>IFERROR(IF(-SUM(AA$20:AA494)+AA$15&lt;0.000001,0,IF($C495&gt;='H-32A-WP06 - Debt Service'!X$24,'H-32A-WP06 - Debt Service'!X$27/12,0)),"-")</f>
        <v>0</v>
      </c>
      <c r="AB495" s="269">
        <f>IFERROR(IF(-SUM(AB$20:AB494)+AB$15&lt;0.000001,0,IF($C495&gt;='H-32A-WP06 - Debt Service'!Y$24,'H-32A-WP06 - Debt Service'!Y$27/12,0)),"-")</f>
        <v>0</v>
      </c>
      <c r="AC495" s="269">
        <f>IFERROR(IF(-SUM(AC$20:AC494)+AC$15&lt;0.000001,0,IF($C495&gt;='H-32A-WP06 - Debt Service'!Z$24,'H-32A-WP06 - Debt Service'!Z$27/12,0)),"-")</f>
        <v>0</v>
      </c>
      <c r="AD495" s="269">
        <f>IFERROR(IF(-SUM(AD$20:AD494)+AD$15&lt;0.000001,0,IF($C495&gt;='H-32A-WP06 - Debt Service'!AA$24,'H-32A-WP06 - Debt Service'!AA$27/12,0)),"-")</f>
        <v>0</v>
      </c>
      <c r="AE495" s="269">
        <f>IFERROR(IF(-SUM(AE$20:AE494)+AE$15&lt;0.000001,0,IF($C495&gt;='H-32A-WP06 - Debt Service'!AB$24,'H-32A-WP06 - Debt Service'!AB$27/12,0)),"-")</f>
        <v>0</v>
      </c>
      <c r="AF495" s="269">
        <f>IFERROR(IF(-SUM(AF$20:AF494)+AF$15&lt;0.000001,0,IF($C495&gt;='H-32A-WP06 - Debt Service'!AC$24,'H-32A-WP06 - Debt Service'!AC$27/12,0)),"-")</f>
        <v>0</v>
      </c>
      <c r="AG495" s="269">
        <f>IFERROR(IF(-SUM(AG$20:AG494)+AG$15&lt;0.000001,0,IF($C495&gt;='H-32A-WP06 - Debt Service'!AD$24,'H-32A-WP06 - Debt Service'!AD$27/12,0)),"-")</f>
        <v>0</v>
      </c>
      <c r="AH495" s="269">
        <f>IFERROR(IF(-SUM(AH$20:AH494)+AH$15&lt;0.000001,0,IF($C495&gt;='H-32A-WP06 - Debt Service'!AE$24,'H-32A-WP06 - Debt Service'!AE$27/12,0)),"-")</f>
        <v>0</v>
      </c>
      <c r="AI495" s="269">
        <f>IFERROR(IF(-SUM(AI$20:AI494)+AI$15&lt;0.000001,0,IF($C495&gt;='H-32A-WP06 - Debt Service'!AF$24,'H-32A-WP06 - Debt Service'!AF$27/12,0)),"-")</f>
        <v>0</v>
      </c>
      <c r="AJ495" s="269">
        <f>IFERROR(IF(-SUM(AJ$20:AJ494)+AJ$15&lt;0.000001,0,IF($C495&gt;='H-32A-WP06 - Debt Service'!AG$24,'H-32A-WP06 - Debt Service'!AG$27/12,0)),"-")</f>
        <v>0</v>
      </c>
    </row>
    <row r="496" spans="2:36" hidden="1">
      <c r="B496" s="260">
        <f t="shared" si="32"/>
        <v>2062</v>
      </c>
      <c r="C496" s="281">
        <f t="shared" si="34"/>
        <v>59415</v>
      </c>
      <c r="D496" s="281"/>
      <c r="E496" s="269">
        <f>IFERROR(IF(-SUM(E$20:E495)+E$15&lt;0.000001,0,IF($C496&gt;='H-32A-WP06 - Debt Service'!C$24,'H-32A-WP06 - Debt Service'!C$27/12,0)),"-")</f>
        <v>0</v>
      </c>
      <c r="F496" s="269">
        <f>IFERROR(IF(-SUM(F$20:F495)+F$15&lt;0.000001,0,IF($C496&gt;='H-32A-WP06 - Debt Service'!D$24,'H-32A-WP06 - Debt Service'!D$27/12,0)),"-")</f>
        <v>0</v>
      </c>
      <c r="G496" s="269">
        <f>IFERROR(IF(-SUM(G$20:G495)+G$15&lt;0.000001,0,IF($C496&gt;='H-32A-WP06 - Debt Service'!E$24,'H-32A-WP06 - Debt Service'!E$27/12,0)),"-")</f>
        <v>0</v>
      </c>
      <c r="H496" s="269">
        <f>IFERROR(IF(-SUM(H$20:H495)+H$15&lt;0.000001,0,IF($C496&gt;='H-32A-WP06 - Debt Service'!F$24,'H-32A-WP06 - Debt Service'!F$27/12,0)),"-")</f>
        <v>0</v>
      </c>
      <c r="I496" s="269">
        <f>IFERROR(IF(-SUM(I$20:I495)+I$15&lt;0.000001,0,IF($C496&gt;='H-32A-WP06 - Debt Service'!G$24,'H-32A-WP06 - Debt Service'!#REF!/12,0)),"-")</f>
        <v>0</v>
      </c>
      <c r="J496" s="269">
        <f>IFERROR(IF(-SUM(J$20:J495)+J$15&lt;0.000001,0,IF($C496&gt;='H-32A-WP06 - Debt Service'!H$24,'H-32A-WP06 - Debt Service'!H$27/12,0)),"-")</f>
        <v>0</v>
      </c>
      <c r="K496" s="269">
        <f>IFERROR(IF(-SUM(K$20:K495)+K$15&lt;0.000001,0,IF($C496&gt;='H-32A-WP06 - Debt Service'!I$24,'H-32A-WP06 - Debt Service'!I$27/12,0)),"-")</f>
        <v>0</v>
      </c>
      <c r="L496" s="269">
        <f>IFERROR(IF(-SUM(L$20:L495)+L$15&lt;0.000001,0,IF($C496&gt;='H-32A-WP06 - Debt Service'!J$24,'H-32A-WP06 - Debt Service'!J$27/12,0)),"-")</f>
        <v>0</v>
      </c>
      <c r="M496" s="269">
        <f>IFERROR(IF(-SUM(M$20:M495)+M$15&lt;0.000001,0,IF($C496&gt;='H-32A-WP06 - Debt Service'!L$24,'H-32A-WP06 - Debt Service'!L$27/12,0)),"-")</f>
        <v>0</v>
      </c>
      <c r="N496" s="269">
        <v>0</v>
      </c>
      <c r="O496" s="269">
        <v>0</v>
      </c>
      <c r="P496" s="269">
        <v>0</v>
      </c>
      <c r="Q496" s="269">
        <f>IFERROR(IF(-SUM(Q$20:Q495)+Q$15&lt;0.000001,0,IF($C496&gt;='H-32A-WP06 - Debt Service'!#REF!,'H-32A-WP06 - Debt Service'!#REF!/12,0)),"-")</f>
        <v>0</v>
      </c>
      <c r="R496" s="269"/>
      <c r="S496" s="269"/>
      <c r="T496" s="269"/>
      <c r="U496" s="269"/>
      <c r="V496" s="269"/>
      <c r="X496" s="260">
        <f t="shared" si="33"/>
        <v>2062</v>
      </c>
      <c r="Y496" s="281">
        <f t="shared" si="35"/>
        <v>59415</v>
      </c>
      <c r="Z496" s="281"/>
      <c r="AA496" s="269">
        <f>IFERROR(IF(-SUM(AA$20:AA495)+AA$15&lt;0.000001,0,IF($C496&gt;='H-32A-WP06 - Debt Service'!X$24,'H-32A-WP06 - Debt Service'!X$27/12,0)),"-")</f>
        <v>0</v>
      </c>
      <c r="AB496" s="269">
        <f>IFERROR(IF(-SUM(AB$20:AB495)+AB$15&lt;0.000001,0,IF($C496&gt;='H-32A-WP06 - Debt Service'!Y$24,'H-32A-WP06 - Debt Service'!Y$27/12,0)),"-")</f>
        <v>0</v>
      </c>
      <c r="AC496" s="269">
        <f>IFERROR(IF(-SUM(AC$20:AC495)+AC$15&lt;0.000001,0,IF($C496&gt;='H-32A-WP06 - Debt Service'!Z$24,'H-32A-WP06 - Debt Service'!Z$27/12,0)),"-")</f>
        <v>0</v>
      </c>
      <c r="AD496" s="269">
        <f>IFERROR(IF(-SUM(AD$20:AD495)+AD$15&lt;0.000001,0,IF($C496&gt;='H-32A-WP06 - Debt Service'!AA$24,'H-32A-WP06 - Debt Service'!AA$27/12,0)),"-")</f>
        <v>0</v>
      </c>
      <c r="AE496" s="269">
        <f>IFERROR(IF(-SUM(AE$20:AE495)+AE$15&lt;0.000001,0,IF($C496&gt;='H-32A-WP06 - Debt Service'!AB$24,'H-32A-WP06 - Debt Service'!AB$27/12,0)),"-")</f>
        <v>0</v>
      </c>
      <c r="AF496" s="269">
        <f>IFERROR(IF(-SUM(AF$20:AF495)+AF$15&lt;0.000001,0,IF($C496&gt;='H-32A-WP06 - Debt Service'!AC$24,'H-32A-WP06 - Debt Service'!AC$27/12,0)),"-")</f>
        <v>0</v>
      </c>
      <c r="AG496" s="269">
        <f>IFERROR(IF(-SUM(AG$20:AG495)+AG$15&lt;0.000001,0,IF($C496&gt;='H-32A-WP06 - Debt Service'!AD$24,'H-32A-WP06 - Debt Service'!AD$27/12,0)),"-")</f>
        <v>0</v>
      </c>
      <c r="AH496" s="269">
        <f>IFERROR(IF(-SUM(AH$20:AH495)+AH$15&lt;0.000001,0,IF($C496&gt;='H-32A-WP06 - Debt Service'!AE$24,'H-32A-WP06 - Debt Service'!AE$27/12,0)),"-")</f>
        <v>0</v>
      </c>
      <c r="AI496" s="269">
        <f>IFERROR(IF(-SUM(AI$20:AI495)+AI$15&lt;0.000001,0,IF($C496&gt;='H-32A-WP06 - Debt Service'!AF$24,'H-32A-WP06 - Debt Service'!AF$27/12,0)),"-")</f>
        <v>0</v>
      </c>
      <c r="AJ496" s="269">
        <f>IFERROR(IF(-SUM(AJ$20:AJ495)+AJ$15&lt;0.000001,0,IF($C496&gt;='H-32A-WP06 - Debt Service'!AG$24,'H-32A-WP06 - Debt Service'!AG$27/12,0)),"-")</f>
        <v>0</v>
      </c>
    </row>
    <row r="497" spans="2:36" hidden="1">
      <c r="B497" s="260">
        <f t="shared" si="32"/>
        <v>2062</v>
      </c>
      <c r="C497" s="281">
        <f t="shared" si="34"/>
        <v>59445</v>
      </c>
      <c r="D497" s="281"/>
      <c r="E497" s="269">
        <f>IFERROR(IF(-SUM(E$20:E496)+E$15&lt;0.000001,0,IF($C497&gt;='H-32A-WP06 - Debt Service'!C$24,'H-32A-WP06 - Debt Service'!C$27/12,0)),"-")</f>
        <v>0</v>
      </c>
      <c r="F497" s="269">
        <f>IFERROR(IF(-SUM(F$20:F496)+F$15&lt;0.000001,0,IF($C497&gt;='H-32A-WP06 - Debt Service'!D$24,'H-32A-WP06 - Debt Service'!D$27/12,0)),"-")</f>
        <v>0</v>
      </c>
      <c r="G497" s="269">
        <f>IFERROR(IF(-SUM(G$20:G496)+G$15&lt;0.000001,0,IF($C497&gt;='H-32A-WP06 - Debt Service'!E$24,'H-32A-WP06 - Debt Service'!E$27/12,0)),"-")</f>
        <v>0</v>
      </c>
      <c r="H497" s="269">
        <f>IFERROR(IF(-SUM(H$20:H496)+H$15&lt;0.000001,0,IF($C497&gt;='H-32A-WP06 - Debt Service'!F$24,'H-32A-WP06 - Debt Service'!F$27/12,0)),"-")</f>
        <v>0</v>
      </c>
      <c r="I497" s="269">
        <f>IFERROR(IF(-SUM(I$20:I496)+I$15&lt;0.000001,0,IF($C497&gt;='H-32A-WP06 - Debt Service'!G$24,'H-32A-WP06 - Debt Service'!#REF!/12,0)),"-")</f>
        <v>0</v>
      </c>
      <c r="J497" s="269">
        <f>IFERROR(IF(-SUM(J$20:J496)+J$15&lt;0.000001,0,IF($C497&gt;='H-32A-WP06 - Debt Service'!H$24,'H-32A-WP06 - Debt Service'!H$27/12,0)),"-")</f>
        <v>0</v>
      </c>
      <c r="K497" s="269">
        <f>IFERROR(IF(-SUM(K$20:K496)+K$15&lt;0.000001,0,IF($C497&gt;='H-32A-WP06 - Debt Service'!I$24,'H-32A-WP06 - Debt Service'!I$27/12,0)),"-")</f>
        <v>0</v>
      </c>
      <c r="L497" s="269">
        <f>IFERROR(IF(-SUM(L$20:L496)+L$15&lt;0.000001,0,IF($C497&gt;='H-32A-WP06 - Debt Service'!J$24,'H-32A-WP06 - Debt Service'!J$27/12,0)),"-")</f>
        <v>0</v>
      </c>
      <c r="M497" s="269">
        <f>IFERROR(IF(-SUM(M$20:M496)+M$15&lt;0.000001,0,IF($C497&gt;='H-32A-WP06 - Debt Service'!L$24,'H-32A-WP06 - Debt Service'!L$27/12,0)),"-")</f>
        <v>0</v>
      </c>
      <c r="N497" s="269">
        <v>0</v>
      </c>
      <c r="O497" s="269">
        <v>0</v>
      </c>
      <c r="P497" s="269">
        <v>0</v>
      </c>
      <c r="Q497" s="269">
        <f>IFERROR(IF(-SUM(Q$20:Q496)+Q$15&lt;0.000001,0,IF($C497&gt;='H-32A-WP06 - Debt Service'!#REF!,'H-32A-WP06 - Debt Service'!#REF!/12,0)),"-")</f>
        <v>0</v>
      </c>
      <c r="R497" s="269"/>
      <c r="S497" s="269"/>
      <c r="T497" s="269"/>
      <c r="U497" s="269"/>
      <c r="V497" s="269"/>
      <c r="X497" s="260">
        <f t="shared" si="33"/>
        <v>2062</v>
      </c>
      <c r="Y497" s="281">
        <f t="shared" si="35"/>
        <v>59445</v>
      </c>
      <c r="Z497" s="281"/>
      <c r="AA497" s="269">
        <f>IFERROR(IF(-SUM(AA$20:AA496)+AA$15&lt;0.000001,0,IF($C497&gt;='H-32A-WP06 - Debt Service'!X$24,'H-32A-WP06 - Debt Service'!X$27/12,0)),"-")</f>
        <v>0</v>
      </c>
      <c r="AB497" s="269">
        <f>IFERROR(IF(-SUM(AB$20:AB496)+AB$15&lt;0.000001,0,IF($C497&gt;='H-32A-WP06 - Debt Service'!Y$24,'H-32A-WP06 - Debt Service'!Y$27/12,0)),"-")</f>
        <v>0</v>
      </c>
      <c r="AC497" s="269">
        <f>IFERROR(IF(-SUM(AC$20:AC496)+AC$15&lt;0.000001,0,IF($C497&gt;='H-32A-WP06 - Debt Service'!Z$24,'H-32A-WP06 - Debt Service'!Z$27/12,0)),"-")</f>
        <v>0</v>
      </c>
      <c r="AD497" s="269">
        <f>IFERROR(IF(-SUM(AD$20:AD496)+AD$15&lt;0.000001,0,IF($C497&gt;='H-32A-WP06 - Debt Service'!AA$24,'H-32A-WP06 - Debt Service'!AA$27/12,0)),"-")</f>
        <v>0</v>
      </c>
      <c r="AE497" s="269">
        <f>IFERROR(IF(-SUM(AE$20:AE496)+AE$15&lt;0.000001,0,IF($C497&gt;='H-32A-WP06 - Debt Service'!AB$24,'H-32A-WP06 - Debt Service'!AB$27/12,0)),"-")</f>
        <v>0</v>
      </c>
      <c r="AF497" s="269">
        <f>IFERROR(IF(-SUM(AF$20:AF496)+AF$15&lt;0.000001,0,IF($C497&gt;='H-32A-WP06 - Debt Service'!AC$24,'H-32A-WP06 - Debt Service'!AC$27/12,0)),"-")</f>
        <v>0</v>
      </c>
      <c r="AG497" s="269">
        <f>IFERROR(IF(-SUM(AG$20:AG496)+AG$15&lt;0.000001,0,IF($C497&gt;='H-32A-WP06 - Debt Service'!AD$24,'H-32A-WP06 - Debt Service'!AD$27/12,0)),"-")</f>
        <v>0</v>
      </c>
      <c r="AH497" s="269">
        <f>IFERROR(IF(-SUM(AH$20:AH496)+AH$15&lt;0.000001,0,IF($C497&gt;='H-32A-WP06 - Debt Service'!AE$24,'H-32A-WP06 - Debt Service'!AE$27/12,0)),"-")</f>
        <v>0</v>
      </c>
      <c r="AI497" s="269">
        <f>IFERROR(IF(-SUM(AI$20:AI496)+AI$15&lt;0.000001,0,IF($C497&gt;='H-32A-WP06 - Debt Service'!AF$24,'H-32A-WP06 - Debt Service'!AF$27/12,0)),"-")</f>
        <v>0</v>
      </c>
      <c r="AJ497" s="269">
        <f>IFERROR(IF(-SUM(AJ$20:AJ496)+AJ$15&lt;0.000001,0,IF($C497&gt;='H-32A-WP06 - Debt Service'!AG$24,'H-32A-WP06 - Debt Service'!AG$27/12,0)),"-")</f>
        <v>0</v>
      </c>
    </row>
    <row r="498" spans="2:36" hidden="1">
      <c r="B498" s="260">
        <f t="shared" si="32"/>
        <v>2062</v>
      </c>
      <c r="C498" s="281">
        <f t="shared" si="34"/>
        <v>59476</v>
      </c>
      <c r="D498" s="281"/>
      <c r="E498" s="269">
        <f>IFERROR(IF(-SUM(E$20:E497)+E$15&lt;0.000001,0,IF($C498&gt;='H-32A-WP06 - Debt Service'!C$24,'H-32A-WP06 - Debt Service'!C$27/12,0)),"-")</f>
        <v>0</v>
      </c>
      <c r="F498" s="269">
        <f>IFERROR(IF(-SUM(F$20:F497)+F$15&lt;0.000001,0,IF($C498&gt;='H-32A-WP06 - Debt Service'!D$24,'H-32A-WP06 - Debt Service'!D$27/12,0)),"-")</f>
        <v>0</v>
      </c>
      <c r="G498" s="269">
        <f>IFERROR(IF(-SUM(G$20:G497)+G$15&lt;0.000001,0,IF($C498&gt;='H-32A-WP06 - Debt Service'!E$24,'H-32A-WP06 - Debt Service'!E$27/12,0)),"-")</f>
        <v>0</v>
      </c>
      <c r="H498" s="269">
        <f>IFERROR(IF(-SUM(H$20:H497)+H$15&lt;0.000001,0,IF($C498&gt;='H-32A-WP06 - Debt Service'!F$24,'H-32A-WP06 - Debt Service'!F$27/12,0)),"-")</f>
        <v>0</v>
      </c>
      <c r="I498" s="269">
        <f>IFERROR(IF(-SUM(I$20:I497)+I$15&lt;0.000001,0,IF($C498&gt;='H-32A-WP06 - Debt Service'!G$24,'H-32A-WP06 - Debt Service'!#REF!/12,0)),"-")</f>
        <v>0</v>
      </c>
      <c r="J498" s="269">
        <f>IFERROR(IF(-SUM(J$20:J497)+J$15&lt;0.000001,0,IF($C498&gt;='H-32A-WP06 - Debt Service'!H$24,'H-32A-WP06 - Debt Service'!H$27/12,0)),"-")</f>
        <v>0</v>
      </c>
      <c r="K498" s="269">
        <f>IFERROR(IF(-SUM(K$20:K497)+K$15&lt;0.000001,0,IF($C498&gt;='H-32A-WP06 - Debt Service'!I$24,'H-32A-WP06 - Debt Service'!I$27/12,0)),"-")</f>
        <v>0</v>
      </c>
      <c r="L498" s="269">
        <f>IFERROR(IF(-SUM(L$20:L497)+L$15&lt;0.000001,0,IF($C498&gt;='H-32A-WP06 - Debt Service'!J$24,'H-32A-WP06 - Debt Service'!J$27/12,0)),"-")</f>
        <v>0</v>
      </c>
      <c r="M498" s="269">
        <f>IFERROR(IF(-SUM(M$20:M497)+M$15&lt;0.000001,0,IF($C498&gt;='H-32A-WP06 - Debt Service'!L$24,'H-32A-WP06 - Debt Service'!L$27/12,0)),"-")</f>
        <v>0</v>
      </c>
      <c r="N498" s="269">
        <v>0</v>
      </c>
      <c r="O498" s="269">
        <v>0</v>
      </c>
      <c r="P498" s="269">
        <v>0</v>
      </c>
      <c r="Q498" s="269">
        <f>IFERROR(IF(-SUM(Q$20:Q497)+Q$15&lt;0.000001,0,IF($C498&gt;='H-32A-WP06 - Debt Service'!#REF!,'H-32A-WP06 - Debt Service'!#REF!/12,0)),"-")</f>
        <v>0</v>
      </c>
      <c r="R498" s="269"/>
      <c r="S498" s="269"/>
      <c r="T498" s="269"/>
      <c r="U498" s="269"/>
      <c r="V498" s="269"/>
      <c r="X498" s="260">
        <f t="shared" si="33"/>
        <v>2062</v>
      </c>
      <c r="Y498" s="281">
        <f t="shared" si="35"/>
        <v>59476</v>
      </c>
      <c r="Z498" s="281"/>
      <c r="AA498" s="269">
        <f>IFERROR(IF(-SUM(AA$20:AA497)+AA$15&lt;0.000001,0,IF($C498&gt;='H-32A-WP06 - Debt Service'!X$24,'H-32A-WP06 - Debt Service'!X$27/12,0)),"-")</f>
        <v>0</v>
      </c>
      <c r="AB498" s="269">
        <f>IFERROR(IF(-SUM(AB$20:AB497)+AB$15&lt;0.000001,0,IF($C498&gt;='H-32A-WP06 - Debt Service'!Y$24,'H-32A-WP06 - Debt Service'!Y$27/12,0)),"-")</f>
        <v>0</v>
      </c>
      <c r="AC498" s="269">
        <f>IFERROR(IF(-SUM(AC$20:AC497)+AC$15&lt;0.000001,0,IF($C498&gt;='H-32A-WP06 - Debt Service'!Z$24,'H-32A-WP06 - Debt Service'!Z$27/12,0)),"-")</f>
        <v>0</v>
      </c>
      <c r="AD498" s="269">
        <f>IFERROR(IF(-SUM(AD$20:AD497)+AD$15&lt;0.000001,0,IF($C498&gt;='H-32A-WP06 - Debt Service'!AA$24,'H-32A-WP06 - Debt Service'!AA$27/12,0)),"-")</f>
        <v>0</v>
      </c>
      <c r="AE498" s="269">
        <f>IFERROR(IF(-SUM(AE$20:AE497)+AE$15&lt;0.000001,0,IF($C498&gt;='H-32A-WP06 - Debt Service'!AB$24,'H-32A-WP06 - Debt Service'!AB$27/12,0)),"-")</f>
        <v>0</v>
      </c>
      <c r="AF498" s="269">
        <f>IFERROR(IF(-SUM(AF$20:AF497)+AF$15&lt;0.000001,0,IF($C498&gt;='H-32A-WP06 - Debt Service'!AC$24,'H-32A-WP06 - Debt Service'!AC$27/12,0)),"-")</f>
        <v>0</v>
      </c>
      <c r="AG498" s="269">
        <f>IFERROR(IF(-SUM(AG$20:AG497)+AG$15&lt;0.000001,0,IF($C498&gt;='H-32A-WP06 - Debt Service'!AD$24,'H-32A-WP06 - Debt Service'!AD$27/12,0)),"-")</f>
        <v>0</v>
      </c>
      <c r="AH498" s="269">
        <f>IFERROR(IF(-SUM(AH$20:AH497)+AH$15&lt;0.000001,0,IF($C498&gt;='H-32A-WP06 - Debt Service'!AE$24,'H-32A-WP06 - Debt Service'!AE$27/12,0)),"-")</f>
        <v>0</v>
      </c>
      <c r="AI498" s="269">
        <f>IFERROR(IF(-SUM(AI$20:AI497)+AI$15&lt;0.000001,0,IF($C498&gt;='H-32A-WP06 - Debt Service'!AF$24,'H-32A-WP06 - Debt Service'!AF$27/12,0)),"-")</f>
        <v>0</v>
      </c>
      <c r="AJ498" s="269">
        <f>IFERROR(IF(-SUM(AJ$20:AJ497)+AJ$15&lt;0.000001,0,IF($C498&gt;='H-32A-WP06 - Debt Service'!AG$24,'H-32A-WP06 - Debt Service'!AG$27/12,0)),"-")</f>
        <v>0</v>
      </c>
    </row>
    <row r="499" spans="2:36" hidden="1">
      <c r="B499" s="260">
        <f t="shared" si="32"/>
        <v>2062</v>
      </c>
      <c r="C499" s="281">
        <f t="shared" si="34"/>
        <v>59506</v>
      </c>
      <c r="D499" s="281"/>
      <c r="E499" s="269">
        <f>IFERROR(IF(-SUM(E$20:E498)+E$15&lt;0.000001,0,IF($C499&gt;='H-32A-WP06 - Debt Service'!C$24,'H-32A-WP06 - Debt Service'!C$27/12,0)),"-")</f>
        <v>0</v>
      </c>
      <c r="F499" s="269">
        <f>IFERROR(IF(-SUM(F$20:F498)+F$15&lt;0.000001,0,IF($C499&gt;='H-32A-WP06 - Debt Service'!D$24,'H-32A-WP06 - Debt Service'!D$27/12,0)),"-")</f>
        <v>0</v>
      </c>
      <c r="G499" s="269">
        <f>IFERROR(IF(-SUM(G$20:G498)+G$15&lt;0.000001,0,IF($C499&gt;='H-32A-WP06 - Debt Service'!E$24,'H-32A-WP06 - Debt Service'!E$27/12,0)),"-")</f>
        <v>0</v>
      </c>
      <c r="H499" s="269">
        <f>IFERROR(IF(-SUM(H$20:H498)+H$15&lt;0.000001,0,IF($C499&gt;='H-32A-WP06 - Debt Service'!F$24,'H-32A-WP06 - Debt Service'!F$27/12,0)),"-")</f>
        <v>0</v>
      </c>
      <c r="I499" s="269">
        <f>IFERROR(IF(-SUM(I$20:I498)+I$15&lt;0.000001,0,IF($C499&gt;='H-32A-WP06 - Debt Service'!G$24,'H-32A-WP06 - Debt Service'!#REF!/12,0)),"-")</f>
        <v>0</v>
      </c>
      <c r="J499" s="269">
        <f>IFERROR(IF(-SUM(J$20:J498)+J$15&lt;0.000001,0,IF($C499&gt;='H-32A-WP06 - Debt Service'!H$24,'H-32A-WP06 - Debt Service'!H$27/12,0)),"-")</f>
        <v>0</v>
      </c>
      <c r="K499" s="269">
        <f>IFERROR(IF(-SUM(K$20:K498)+K$15&lt;0.000001,0,IF($C499&gt;='H-32A-WP06 - Debt Service'!I$24,'H-32A-WP06 - Debt Service'!I$27/12,0)),"-")</f>
        <v>0</v>
      </c>
      <c r="L499" s="269">
        <f>IFERROR(IF(-SUM(L$20:L498)+L$15&lt;0.000001,0,IF($C499&gt;='H-32A-WP06 - Debt Service'!J$24,'H-32A-WP06 - Debt Service'!J$27/12,0)),"-")</f>
        <v>0</v>
      </c>
      <c r="M499" s="269">
        <f>IFERROR(IF(-SUM(M$20:M498)+M$15&lt;0.000001,0,IF($C499&gt;='H-32A-WP06 - Debt Service'!L$24,'H-32A-WP06 - Debt Service'!L$27/12,0)),"-")</f>
        <v>0</v>
      </c>
      <c r="N499" s="269">
        <v>0</v>
      </c>
      <c r="O499" s="269">
        <v>0</v>
      </c>
      <c r="P499" s="269">
        <v>0</v>
      </c>
      <c r="Q499" s="269">
        <f>IFERROR(IF(-SUM(Q$20:Q498)+Q$15&lt;0.000001,0,IF($C499&gt;='H-32A-WP06 - Debt Service'!#REF!,'H-32A-WP06 - Debt Service'!#REF!/12,0)),"-")</f>
        <v>0</v>
      </c>
      <c r="R499" s="269"/>
      <c r="S499" s="269"/>
      <c r="T499" s="269"/>
      <c r="U499" s="269"/>
      <c r="V499" s="269"/>
      <c r="X499" s="260">
        <f t="shared" si="33"/>
        <v>2062</v>
      </c>
      <c r="Y499" s="281">
        <f t="shared" si="35"/>
        <v>59506</v>
      </c>
      <c r="Z499" s="281"/>
      <c r="AA499" s="269">
        <f>IFERROR(IF(-SUM(AA$20:AA498)+AA$15&lt;0.000001,0,IF($C499&gt;='H-32A-WP06 - Debt Service'!X$24,'H-32A-WP06 - Debt Service'!X$27/12,0)),"-")</f>
        <v>0</v>
      </c>
      <c r="AB499" s="269">
        <f>IFERROR(IF(-SUM(AB$20:AB498)+AB$15&lt;0.000001,0,IF($C499&gt;='H-32A-WP06 - Debt Service'!Y$24,'H-32A-WP06 - Debt Service'!Y$27/12,0)),"-")</f>
        <v>0</v>
      </c>
      <c r="AC499" s="269">
        <f>IFERROR(IF(-SUM(AC$20:AC498)+AC$15&lt;0.000001,0,IF($C499&gt;='H-32A-WP06 - Debt Service'!Z$24,'H-32A-WP06 - Debt Service'!Z$27/12,0)),"-")</f>
        <v>0</v>
      </c>
      <c r="AD499" s="269">
        <f>IFERROR(IF(-SUM(AD$20:AD498)+AD$15&lt;0.000001,0,IF($C499&gt;='H-32A-WP06 - Debt Service'!AA$24,'H-32A-WP06 - Debt Service'!AA$27/12,0)),"-")</f>
        <v>0</v>
      </c>
      <c r="AE499" s="269">
        <f>IFERROR(IF(-SUM(AE$20:AE498)+AE$15&lt;0.000001,0,IF($C499&gt;='H-32A-WP06 - Debt Service'!AB$24,'H-32A-WP06 - Debt Service'!AB$27/12,0)),"-")</f>
        <v>0</v>
      </c>
      <c r="AF499" s="269">
        <f>IFERROR(IF(-SUM(AF$20:AF498)+AF$15&lt;0.000001,0,IF($C499&gt;='H-32A-WP06 - Debt Service'!AC$24,'H-32A-WP06 - Debt Service'!AC$27/12,0)),"-")</f>
        <v>0</v>
      </c>
      <c r="AG499" s="269">
        <f>IFERROR(IF(-SUM(AG$20:AG498)+AG$15&lt;0.000001,0,IF($C499&gt;='H-32A-WP06 - Debt Service'!AD$24,'H-32A-WP06 - Debt Service'!AD$27/12,0)),"-")</f>
        <v>0</v>
      </c>
      <c r="AH499" s="269">
        <f>IFERROR(IF(-SUM(AH$20:AH498)+AH$15&lt;0.000001,0,IF($C499&gt;='H-32A-WP06 - Debt Service'!AE$24,'H-32A-WP06 - Debt Service'!AE$27/12,0)),"-")</f>
        <v>0</v>
      </c>
      <c r="AI499" s="269">
        <f>IFERROR(IF(-SUM(AI$20:AI498)+AI$15&lt;0.000001,0,IF($C499&gt;='H-32A-WP06 - Debt Service'!AF$24,'H-32A-WP06 - Debt Service'!AF$27/12,0)),"-")</f>
        <v>0</v>
      </c>
      <c r="AJ499" s="269">
        <f>IFERROR(IF(-SUM(AJ$20:AJ498)+AJ$15&lt;0.000001,0,IF($C499&gt;='H-32A-WP06 - Debt Service'!AG$24,'H-32A-WP06 - Debt Service'!AG$27/12,0)),"-")</f>
        <v>0</v>
      </c>
    </row>
    <row r="500" spans="2:36" hidden="1">
      <c r="B500" s="260">
        <f t="shared" si="32"/>
        <v>2063</v>
      </c>
      <c r="C500" s="281">
        <f t="shared" si="34"/>
        <v>59537</v>
      </c>
      <c r="D500" s="281"/>
      <c r="E500" s="269">
        <f>IFERROR(IF(-SUM(E$20:E499)+E$15&lt;0.000001,0,IF($C500&gt;='H-32A-WP06 - Debt Service'!C$24,'H-32A-WP06 - Debt Service'!C$27/12,0)),"-")</f>
        <v>0</v>
      </c>
      <c r="F500" s="269">
        <f>IFERROR(IF(-SUM(F$20:F499)+F$15&lt;0.000001,0,IF($C500&gt;='H-32A-WP06 - Debt Service'!D$24,'H-32A-WP06 - Debt Service'!D$27/12,0)),"-")</f>
        <v>0</v>
      </c>
      <c r="G500" s="269">
        <f>IFERROR(IF(-SUM(G$20:G499)+G$15&lt;0.000001,0,IF($C500&gt;='H-32A-WP06 - Debt Service'!E$24,'H-32A-WP06 - Debt Service'!E$27/12,0)),"-")</f>
        <v>0</v>
      </c>
      <c r="H500" s="269">
        <f>IFERROR(IF(-SUM(H$20:H499)+H$15&lt;0.000001,0,IF($C500&gt;='H-32A-WP06 - Debt Service'!F$24,'H-32A-WP06 - Debt Service'!F$27/12,0)),"-")</f>
        <v>0</v>
      </c>
      <c r="I500" s="269">
        <f>IFERROR(IF(-SUM(I$20:I499)+I$15&lt;0.000001,0,IF($C500&gt;='H-32A-WP06 - Debt Service'!G$24,'H-32A-WP06 - Debt Service'!#REF!/12,0)),"-")</f>
        <v>0</v>
      </c>
      <c r="J500" s="269">
        <f>IFERROR(IF(-SUM(J$20:J499)+J$15&lt;0.000001,0,IF($C500&gt;='H-32A-WP06 - Debt Service'!H$24,'H-32A-WP06 - Debt Service'!H$27/12,0)),"-")</f>
        <v>0</v>
      </c>
      <c r="K500" s="269">
        <f>IFERROR(IF(-SUM(K$20:K499)+K$15&lt;0.000001,0,IF($C500&gt;='H-32A-WP06 - Debt Service'!I$24,'H-32A-WP06 - Debt Service'!I$27/12,0)),"-")</f>
        <v>0</v>
      </c>
      <c r="L500" s="269">
        <f>IFERROR(IF(-SUM(L$20:L499)+L$15&lt;0.000001,0,IF($C500&gt;='H-32A-WP06 - Debt Service'!J$24,'H-32A-WP06 - Debt Service'!J$27/12,0)),"-")</f>
        <v>0</v>
      </c>
      <c r="M500" s="269">
        <f>IFERROR(IF(-SUM(M$20:M499)+M$15&lt;0.000001,0,IF($C500&gt;='H-32A-WP06 - Debt Service'!L$24,'H-32A-WP06 - Debt Service'!L$27/12,0)),"-")</f>
        <v>0</v>
      </c>
      <c r="N500" s="269">
        <v>0</v>
      </c>
      <c r="O500" s="269">
        <v>0</v>
      </c>
      <c r="P500" s="269">
        <v>0</v>
      </c>
      <c r="Q500" s="269">
        <f>IFERROR(IF(-SUM(Q$20:Q499)+Q$15&lt;0.000001,0,IF($C500&gt;='H-32A-WP06 - Debt Service'!#REF!,'H-32A-WP06 - Debt Service'!#REF!/12,0)),"-")</f>
        <v>0</v>
      </c>
      <c r="R500" s="269"/>
      <c r="S500" s="269"/>
      <c r="T500" s="269"/>
      <c r="U500" s="269"/>
      <c r="V500" s="269"/>
      <c r="X500" s="260">
        <f t="shared" si="33"/>
        <v>2063</v>
      </c>
      <c r="Y500" s="281">
        <f t="shared" si="35"/>
        <v>59537</v>
      </c>
      <c r="Z500" s="281"/>
      <c r="AA500" s="269">
        <f>IFERROR(IF(-SUM(AA$20:AA499)+AA$15&lt;0.000001,0,IF($C500&gt;='H-32A-WP06 - Debt Service'!X$24,'H-32A-WP06 - Debt Service'!X$27/12,0)),"-")</f>
        <v>0</v>
      </c>
      <c r="AB500" s="269">
        <f>IFERROR(IF(-SUM(AB$20:AB499)+AB$15&lt;0.000001,0,IF($C500&gt;='H-32A-WP06 - Debt Service'!Y$24,'H-32A-WP06 - Debt Service'!Y$27/12,0)),"-")</f>
        <v>0</v>
      </c>
      <c r="AC500" s="269">
        <f>IFERROR(IF(-SUM(AC$20:AC499)+AC$15&lt;0.000001,0,IF($C500&gt;='H-32A-WP06 - Debt Service'!Z$24,'H-32A-WP06 - Debt Service'!Z$27/12,0)),"-")</f>
        <v>0</v>
      </c>
      <c r="AD500" s="269">
        <f>IFERROR(IF(-SUM(AD$20:AD499)+AD$15&lt;0.000001,0,IF($C500&gt;='H-32A-WP06 - Debt Service'!AA$24,'H-32A-WP06 - Debt Service'!AA$27/12,0)),"-")</f>
        <v>0</v>
      </c>
      <c r="AE500" s="269">
        <f>IFERROR(IF(-SUM(AE$20:AE499)+AE$15&lt;0.000001,0,IF($C500&gt;='H-32A-WP06 - Debt Service'!AB$24,'H-32A-WP06 - Debt Service'!AB$27/12,0)),"-")</f>
        <v>0</v>
      </c>
      <c r="AF500" s="269">
        <f>IFERROR(IF(-SUM(AF$20:AF499)+AF$15&lt;0.000001,0,IF($C500&gt;='H-32A-WP06 - Debt Service'!AC$24,'H-32A-WP06 - Debt Service'!AC$27/12,0)),"-")</f>
        <v>0</v>
      </c>
      <c r="AG500" s="269">
        <f>IFERROR(IF(-SUM(AG$20:AG499)+AG$15&lt;0.000001,0,IF($C500&gt;='H-32A-WP06 - Debt Service'!AD$24,'H-32A-WP06 - Debt Service'!AD$27/12,0)),"-")</f>
        <v>0</v>
      </c>
      <c r="AH500" s="269">
        <f>IFERROR(IF(-SUM(AH$20:AH499)+AH$15&lt;0.000001,0,IF($C500&gt;='H-32A-WP06 - Debt Service'!AE$24,'H-32A-WP06 - Debt Service'!AE$27/12,0)),"-")</f>
        <v>0</v>
      </c>
      <c r="AI500" s="269">
        <f>IFERROR(IF(-SUM(AI$20:AI499)+AI$15&lt;0.000001,0,IF($C500&gt;='H-32A-WP06 - Debt Service'!AF$24,'H-32A-WP06 - Debt Service'!AF$27/12,0)),"-")</f>
        <v>0</v>
      </c>
      <c r="AJ500" s="269">
        <f>IFERROR(IF(-SUM(AJ$20:AJ499)+AJ$15&lt;0.000001,0,IF($C500&gt;='H-32A-WP06 - Debt Service'!AG$24,'H-32A-WP06 - Debt Service'!AG$27/12,0)),"-")</f>
        <v>0</v>
      </c>
    </row>
    <row r="501" spans="2:36" hidden="1">
      <c r="B501" s="260">
        <f t="shared" si="32"/>
        <v>2063</v>
      </c>
      <c r="C501" s="281">
        <f t="shared" si="34"/>
        <v>59568</v>
      </c>
      <c r="D501" s="281"/>
      <c r="E501" s="269">
        <f>IFERROR(IF(-SUM(E$20:E500)+E$15&lt;0.000001,0,IF($C501&gt;='H-32A-WP06 - Debt Service'!C$24,'H-32A-WP06 - Debt Service'!C$27/12,0)),"-")</f>
        <v>0</v>
      </c>
      <c r="F501" s="269">
        <f>IFERROR(IF(-SUM(F$20:F500)+F$15&lt;0.000001,0,IF($C501&gt;='H-32A-WP06 - Debt Service'!D$24,'H-32A-WP06 - Debt Service'!D$27/12,0)),"-")</f>
        <v>0</v>
      </c>
      <c r="G501" s="269">
        <f>IFERROR(IF(-SUM(G$20:G500)+G$15&lt;0.000001,0,IF($C501&gt;='H-32A-WP06 - Debt Service'!E$24,'H-32A-WP06 - Debt Service'!E$27/12,0)),"-")</f>
        <v>0</v>
      </c>
      <c r="H501" s="269">
        <f>IFERROR(IF(-SUM(H$20:H500)+H$15&lt;0.000001,0,IF($C501&gt;='H-32A-WP06 - Debt Service'!F$24,'H-32A-WP06 - Debt Service'!F$27/12,0)),"-")</f>
        <v>0</v>
      </c>
      <c r="I501" s="269">
        <f>IFERROR(IF(-SUM(I$20:I500)+I$15&lt;0.000001,0,IF($C501&gt;='H-32A-WP06 - Debt Service'!G$24,'H-32A-WP06 - Debt Service'!#REF!/12,0)),"-")</f>
        <v>0</v>
      </c>
      <c r="J501" s="269">
        <f>IFERROR(IF(-SUM(J$20:J500)+J$15&lt;0.000001,0,IF($C501&gt;='H-32A-WP06 - Debt Service'!H$24,'H-32A-WP06 - Debt Service'!H$27/12,0)),"-")</f>
        <v>0</v>
      </c>
      <c r="K501" s="269">
        <f>IFERROR(IF(-SUM(K$20:K500)+K$15&lt;0.000001,0,IF($C501&gt;='H-32A-WP06 - Debt Service'!I$24,'H-32A-WP06 - Debt Service'!I$27/12,0)),"-")</f>
        <v>0</v>
      </c>
      <c r="L501" s="269">
        <f>IFERROR(IF(-SUM(L$20:L500)+L$15&lt;0.000001,0,IF($C501&gt;='H-32A-WP06 - Debt Service'!J$24,'H-32A-WP06 - Debt Service'!J$27/12,0)),"-")</f>
        <v>0</v>
      </c>
      <c r="M501" s="269">
        <f>IFERROR(IF(-SUM(M$20:M500)+M$15&lt;0.000001,0,IF($C501&gt;='H-32A-WP06 - Debt Service'!L$24,'H-32A-WP06 - Debt Service'!L$27/12,0)),"-")</f>
        <v>0</v>
      </c>
      <c r="N501" s="269">
        <v>0</v>
      </c>
      <c r="O501" s="269">
        <v>0</v>
      </c>
      <c r="P501" s="269">
        <v>0</v>
      </c>
      <c r="Q501" s="269">
        <f>IFERROR(IF(-SUM(Q$20:Q500)+Q$15&lt;0.000001,0,IF($C501&gt;='H-32A-WP06 - Debt Service'!#REF!,'H-32A-WP06 - Debt Service'!#REF!/12,0)),"-")</f>
        <v>0</v>
      </c>
      <c r="R501" s="269"/>
      <c r="S501" s="269"/>
      <c r="T501" s="269"/>
      <c r="U501" s="269"/>
      <c r="V501" s="269"/>
      <c r="X501" s="260">
        <f t="shared" si="33"/>
        <v>2063</v>
      </c>
      <c r="Y501" s="281">
        <f t="shared" si="35"/>
        <v>59568</v>
      </c>
      <c r="Z501" s="281"/>
      <c r="AA501" s="269">
        <f>IFERROR(IF(-SUM(AA$20:AA500)+AA$15&lt;0.000001,0,IF($C501&gt;='H-32A-WP06 - Debt Service'!X$24,'H-32A-WP06 - Debt Service'!X$27/12,0)),"-")</f>
        <v>0</v>
      </c>
      <c r="AB501" s="269">
        <f>IFERROR(IF(-SUM(AB$20:AB500)+AB$15&lt;0.000001,0,IF($C501&gt;='H-32A-WP06 - Debt Service'!Y$24,'H-32A-WP06 - Debt Service'!Y$27/12,0)),"-")</f>
        <v>0</v>
      </c>
      <c r="AC501" s="269">
        <f>IFERROR(IF(-SUM(AC$20:AC500)+AC$15&lt;0.000001,0,IF($C501&gt;='H-32A-WP06 - Debt Service'!Z$24,'H-32A-WP06 - Debt Service'!Z$27/12,0)),"-")</f>
        <v>0</v>
      </c>
      <c r="AD501" s="269">
        <f>IFERROR(IF(-SUM(AD$20:AD500)+AD$15&lt;0.000001,0,IF($C501&gt;='H-32A-WP06 - Debt Service'!AA$24,'H-32A-WP06 - Debt Service'!AA$27/12,0)),"-")</f>
        <v>0</v>
      </c>
      <c r="AE501" s="269">
        <f>IFERROR(IF(-SUM(AE$20:AE500)+AE$15&lt;0.000001,0,IF($C501&gt;='H-32A-WP06 - Debt Service'!AB$24,'H-32A-WP06 - Debt Service'!AB$27/12,0)),"-")</f>
        <v>0</v>
      </c>
      <c r="AF501" s="269">
        <f>IFERROR(IF(-SUM(AF$20:AF500)+AF$15&lt;0.000001,0,IF($C501&gt;='H-32A-WP06 - Debt Service'!AC$24,'H-32A-WP06 - Debt Service'!AC$27/12,0)),"-")</f>
        <v>0</v>
      </c>
      <c r="AG501" s="269">
        <f>IFERROR(IF(-SUM(AG$20:AG500)+AG$15&lt;0.000001,0,IF($C501&gt;='H-32A-WP06 - Debt Service'!AD$24,'H-32A-WP06 - Debt Service'!AD$27/12,0)),"-")</f>
        <v>0</v>
      </c>
      <c r="AH501" s="269">
        <f>IFERROR(IF(-SUM(AH$20:AH500)+AH$15&lt;0.000001,0,IF($C501&gt;='H-32A-WP06 - Debt Service'!AE$24,'H-32A-WP06 - Debt Service'!AE$27/12,0)),"-")</f>
        <v>0</v>
      </c>
      <c r="AI501" s="269">
        <f>IFERROR(IF(-SUM(AI$20:AI500)+AI$15&lt;0.000001,0,IF($C501&gt;='H-32A-WP06 - Debt Service'!AF$24,'H-32A-WP06 - Debt Service'!AF$27/12,0)),"-")</f>
        <v>0</v>
      </c>
      <c r="AJ501" s="269">
        <f>IFERROR(IF(-SUM(AJ$20:AJ500)+AJ$15&lt;0.000001,0,IF($C501&gt;='H-32A-WP06 - Debt Service'!AG$24,'H-32A-WP06 - Debt Service'!AG$27/12,0)),"-")</f>
        <v>0</v>
      </c>
    </row>
    <row r="502" spans="2:36" hidden="1">
      <c r="B502" s="260">
        <f t="shared" si="32"/>
        <v>2063</v>
      </c>
      <c r="C502" s="281">
        <f t="shared" si="34"/>
        <v>59596</v>
      </c>
      <c r="D502" s="281"/>
      <c r="E502" s="269">
        <f>IFERROR(IF(-SUM(E$20:E501)+E$15&lt;0.000001,0,IF($C502&gt;='H-32A-WP06 - Debt Service'!C$24,'H-32A-WP06 - Debt Service'!C$27/12,0)),"-")</f>
        <v>0</v>
      </c>
      <c r="F502" s="269">
        <f>IFERROR(IF(-SUM(F$20:F501)+F$15&lt;0.000001,0,IF($C502&gt;='H-32A-WP06 - Debt Service'!D$24,'H-32A-WP06 - Debt Service'!D$27/12,0)),"-")</f>
        <v>0</v>
      </c>
      <c r="G502" s="269">
        <f>IFERROR(IF(-SUM(G$20:G501)+G$15&lt;0.000001,0,IF($C502&gt;='H-32A-WP06 - Debt Service'!E$24,'H-32A-WP06 - Debt Service'!E$27/12,0)),"-")</f>
        <v>0</v>
      </c>
      <c r="H502" s="269">
        <f>IFERROR(IF(-SUM(H$20:H501)+H$15&lt;0.000001,0,IF($C502&gt;='H-32A-WP06 - Debt Service'!F$24,'H-32A-WP06 - Debt Service'!F$27/12,0)),"-")</f>
        <v>0</v>
      </c>
      <c r="I502" s="269">
        <f>IFERROR(IF(-SUM(I$20:I501)+I$15&lt;0.000001,0,IF($C502&gt;='H-32A-WP06 - Debt Service'!G$24,'H-32A-WP06 - Debt Service'!#REF!/12,0)),"-")</f>
        <v>0</v>
      </c>
      <c r="J502" s="269">
        <f>IFERROR(IF(-SUM(J$20:J501)+J$15&lt;0.000001,0,IF($C502&gt;='H-32A-WP06 - Debt Service'!H$24,'H-32A-WP06 - Debt Service'!H$27/12,0)),"-")</f>
        <v>0</v>
      </c>
      <c r="K502" s="269">
        <f>IFERROR(IF(-SUM(K$20:K501)+K$15&lt;0.000001,0,IF($C502&gt;='H-32A-WP06 - Debt Service'!I$24,'H-32A-WP06 - Debt Service'!I$27/12,0)),"-")</f>
        <v>0</v>
      </c>
      <c r="L502" s="269">
        <f>IFERROR(IF(-SUM(L$20:L501)+L$15&lt;0.000001,0,IF($C502&gt;='H-32A-WP06 - Debt Service'!J$24,'H-32A-WP06 - Debt Service'!J$27/12,0)),"-")</f>
        <v>0</v>
      </c>
      <c r="M502" s="269">
        <f>IFERROR(IF(-SUM(M$20:M501)+M$15&lt;0.000001,0,IF($C502&gt;='H-32A-WP06 - Debt Service'!L$24,'H-32A-WP06 - Debt Service'!L$27/12,0)),"-")</f>
        <v>0</v>
      </c>
      <c r="N502" s="269">
        <v>0</v>
      </c>
      <c r="O502" s="269">
        <v>0</v>
      </c>
      <c r="P502" s="269">
        <v>0</v>
      </c>
      <c r="Q502" s="269">
        <f>IFERROR(IF(-SUM(Q$20:Q501)+Q$15&lt;0.000001,0,IF($C502&gt;='H-32A-WP06 - Debt Service'!#REF!,'H-32A-WP06 - Debt Service'!#REF!/12,0)),"-")</f>
        <v>0</v>
      </c>
      <c r="R502" s="269"/>
      <c r="S502" s="269"/>
      <c r="T502" s="269"/>
      <c r="U502" s="269"/>
      <c r="V502" s="269"/>
      <c r="X502" s="260">
        <f t="shared" si="33"/>
        <v>2063</v>
      </c>
      <c r="Y502" s="281">
        <f t="shared" si="35"/>
        <v>59596</v>
      </c>
      <c r="Z502" s="281"/>
      <c r="AA502" s="269">
        <f>IFERROR(IF(-SUM(AA$20:AA501)+AA$15&lt;0.000001,0,IF($C502&gt;='H-32A-WP06 - Debt Service'!X$24,'H-32A-WP06 - Debt Service'!X$27/12,0)),"-")</f>
        <v>0</v>
      </c>
      <c r="AB502" s="269">
        <f>IFERROR(IF(-SUM(AB$20:AB501)+AB$15&lt;0.000001,0,IF($C502&gt;='H-32A-WP06 - Debt Service'!Y$24,'H-32A-WP06 - Debt Service'!Y$27/12,0)),"-")</f>
        <v>0</v>
      </c>
      <c r="AC502" s="269">
        <f>IFERROR(IF(-SUM(AC$20:AC501)+AC$15&lt;0.000001,0,IF($C502&gt;='H-32A-WP06 - Debt Service'!Z$24,'H-32A-WP06 - Debt Service'!Z$27/12,0)),"-")</f>
        <v>0</v>
      </c>
      <c r="AD502" s="269">
        <f>IFERROR(IF(-SUM(AD$20:AD501)+AD$15&lt;0.000001,0,IF($C502&gt;='H-32A-WP06 - Debt Service'!AA$24,'H-32A-WP06 - Debt Service'!AA$27/12,0)),"-")</f>
        <v>0</v>
      </c>
      <c r="AE502" s="269">
        <f>IFERROR(IF(-SUM(AE$20:AE501)+AE$15&lt;0.000001,0,IF($C502&gt;='H-32A-WP06 - Debt Service'!AB$24,'H-32A-WP06 - Debt Service'!AB$27/12,0)),"-")</f>
        <v>0</v>
      </c>
      <c r="AF502" s="269">
        <f>IFERROR(IF(-SUM(AF$20:AF501)+AF$15&lt;0.000001,0,IF($C502&gt;='H-32A-WP06 - Debt Service'!AC$24,'H-32A-WP06 - Debt Service'!AC$27/12,0)),"-")</f>
        <v>0</v>
      </c>
      <c r="AG502" s="269">
        <f>IFERROR(IF(-SUM(AG$20:AG501)+AG$15&lt;0.000001,0,IF($C502&gt;='H-32A-WP06 - Debt Service'!AD$24,'H-32A-WP06 - Debt Service'!AD$27/12,0)),"-")</f>
        <v>0</v>
      </c>
      <c r="AH502" s="269">
        <f>IFERROR(IF(-SUM(AH$20:AH501)+AH$15&lt;0.000001,0,IF($C502&gt;='H-32A-WP06 - Debt Service'!AE$24,'H-32A-WP06 - Debt Service'!AE$27/12,0)),"-")</f>
        <v>0</v>
      </c>
      <c r="AI502" s="269">
        <f>IFERROR(IF(-SUM(AI$20:AI501)+AI$15&lt;0.000001,0,IF($C502&gt;='H-32A-WP06 - Debt Service'!AF$24,'H-32A-WP06 - Debt Service'!AF$27/12,0)),"-")</f>
        <v>0</v>
      </c>
      <c r="AJ502" s="269">
        <f>IFERROR(IF(-SUM(AJ$20:AJ501)+AJ$15&lt;0.000001,0,IF($C502&gt;='H-32A-WP06 - Debt Service'!AG$24,'H-32A-WP06 - Debt Service'!AG$27/12,0)),"-")</f>
        <v>0</v>
      </c>
    </row>
    <row r="503" spans="2:36" hidden="1">
      <c r="B503" s="260">
        <f t="shared" si="32"/>
        <v>2063</v>
      </c>
      <c r="C503" s="281">
        <f t="shared" si="34"/>
        <v>59627</v>
      </c>
      <c r="D503" s="281"/>
      <c r="E503" s="269">
        <f>IFERROR(IF(-SUM(E$20:E502)+E$15&lt;0.000001,0,IF($C503&gt;='H-32A-WP06 - Debt Service'!C$24,'H-32A-WP06 - Debt Service'!C$27/12,0)),"-")</f>
        <v>0</v>
      </c>
      <c r="F503" s="269">
        <f>IFERROR(IF(-SUM(F$20:F502)+F$15&lt;0.000001,0,IF($C503&gt;='H-32A-WP06 - Debt Service'!D$24,'H-32A-WP06 - Debt Service'!D$27/12,0)),"-")</f>
        <v>0</v>
      </c>
      <c r="G503" s="269">
        <f>IFERROR(IF(-SUM(G$20:G502)+G$15&lt;0.000001,0,IF($C503&gt;='H-32A-WP06 - Debt Service'!E$24,'H-32A-WP06 - Debt Service'!E$27/12,0)),"-")</f>
        <v>0</v>
      </c>
      <c r="H503" s="269">
        <f>IFERROR(IF(-SUM(H$20:H502)+H$15&lt;0.000001,0,IF($C503&gt;='H-32A-WP06 - Debt Service'!F$24,'H-32A-WP06 - Debt Service'!F$27/12,0)),"-")</f>
        <v>0</v>
      </c>
      <c r="I503" s="269">
        <f>IFERROR(IF(-SUM(I$20:I502)+I$15&lt;0.000001,0,IF($C503&gt;='H-32A-WP06 - Debt Service'!G$24,'H-32A-WP06 - Debt Service'!#REF!/12,0)),"-")</f>
        <v>0</v>
      </c>
      <c r="J503" s="269">
        <f>IFERROR(IF(-SUM(J$20:J502)+J$15&lt;0.000001,0,IF($C503&gt;='H-32A-WP06 - Debt Service'!H$24,'H-32A-WP06 - Debt Service'!H$27/12,0)),"-")</f>
        <v>0</v>
      </c>
      <c r="K503" s="269">
        <f>IFERROR(IF(-SUM(K$20:K502)+K$15&lt;0.000001,0,IF($C503&gt;='H-32A-WP06 - Debt Service'!I$24,'H-32A-WP06 - Debt Service'!I$27/12,0)),"-")</f>
        <v>0</v>
      </c>
      <c r="L503" s="269">
        <f>IFERROR(IF(-SUM(L$20:L502)+L$15&lt;0.000001,0,IF($C503&gt;='H-32A-WP06 - Debt Service'!J$24,'H-32A-WP06 - Debt Service'!J$27/12,0)),"-")</f>
        <v>0</v>
      </c>
      <c r="M503" s="269">
        <f>IFERROR(IF(-SUM(M$20:M502)+M$15&lt;0.000001,0,IF($C503&gt;='H-32A-WP06 - Debt Service'!L$24,'H-32A-WP06 - Debt Service'!L$27/12,0)),"-")</f>
        <v>0</v>
      </c>
      <c r="N503" s="269">
        <v>0</v>
      </c>
      <c r="O503" s="269">
        <v>0</v>
      </c>
      <c r="P503" s="269">
        <v>0</v>
      </c>
      <c r="Q503" s="269">
        <f>IFERROR(IF(-SUM(Q$20:Q502)+Q$15&lt;0.000001,0,IF($C503&gt;='H-32A-WP06 - Debt Service'!#REF!,'H-32A-WP06 - Debt Service'!#REF!/12,0)),"-")</f>
        <v>0</v>
      </c>
      <c r="R503" s="269"/>
      <c r="S503" s="269"/>
      <c r="T503" s="269"/>
      <c r="U503" s="269"/>
      <c r="V503" s="269"/>
      <c r="X503" s="260">
        <f t="shared" si="33"/>
        <v>2063</v>
      </c>
      <c r="Y503" s="281">
        <f t="shared" si="35"/>
        <v>59627</v>
      </c>
      <c r="Z503" s="281"/>
      <c r="AA503" s="269">
        <f>IFERROR(IF(-SUM(AA$20:AA502)+AA$15&lt;0.000001,0,IF($C503&gt;='H-32A-WP06 - Debt Service'!X$24,'H-32A-WP06 - Debt Service'!X$27/12,0)),"-")</f>
        <v>0</v>
      </c>
      <c r="AB503" s="269">
        <f>IFERROR(IF(-SUM(AB$20:AB502)+AB$15&lt;0.000001,0,IF($C503&gt;='H-32A-WP06 - Debt Service'!Y$24,'H-32A-WP06 - Debt Service'!Y$27/12,0)),"-")</f>
        <v>0</v>
      </c>
      <c r="AC503" s="269">
        <f>IFERROR(IF(-SUM(AC$20:AC502)+AC$15&lt;0.000001,0,IF($C503&gt;='H-32A-WP06 - Debt Service'!Z$24,'H-32A-WP06 - Debt Service'!Z$27/12,0)),"-")</f>
        <v>0</v>
      </c>
      <c r="AD503" s="269">
        <f>IFERROR(IF(-SUM(AD$20:AD502)+AD$15&lt;0.000001,0,IF($C503&gt;='H-32A-WP06 - Debt Service'!AA$24,'H-32A-WP06 - Debt Service'!AA$27/12,0)),"-")</f>
        <v>0</v>
      </c>
      <c r="AE503" s="269">
        <f>IFERROR(IF(-SUM(AE$20:AE502)+AE$15&lt;0.000001,0,IF($C503&gt;='H-32A-WP06 - Debt Service'!AB$24,'H-32A-WP06 - Debt Service'!AB$27/12,0)),"-")</f>
        <v>0</v>
      </c>
      <c r="AF503" s="269">
        <f>IFERROR(IF(-SUM(AF$20:AF502)+AF$15&lt;0.000001,0,IF($C503&gt;='H-32A-WP06 - Debt Service'!AC$24,'H-32A-WP06 - Debt Service'!AC$27/12,0)),"-")</f>
        <v>0</v>
      </c>
      <c r="AG503" s="269">
        <f>IFERROR(IF(-SUM(AG$20:AG502)+AG$15&lt;0.000001,0,IF($C503&gt;='H-32A-WP06 - Debt Service'!AD$24,'H-32A-WP06 - Debt Service'!AD$27/12,0)),"-")</f>
        <v>0</v>
      </c>
      <c r="AH503" s="269">
        <f>IFERROR(IF(-SUM(AH$20:AH502)+AH$15&lt;0.000001,0,IF($C503&gt;='H-32A-WP06 - Debt Service'!AE$24,'H-32A-WP06 - Debt Service'!AE$27/12,0)),"-")</f>
        <v>0</v>
      </c>
      <c r="AI503" s="269">
        <f>IFERROR(IF(-SUM(AI$20:AI502)+AI$15&lt;0.000001,0,IF($C503&gt;='H-32A-WP06 - Debt Service'!AF$24,'H-32A-WP06 - Debt Service'!AF$27/12,0)),"-")</f>
        <v>0</v>
      </c>
      <c r="AJ503" s="269">
        <f>IFERROR(IF(-SUM(AJ$20:AJ502)+AJ$15&lt;0.000001,0,IF($C503&gt;='H-32A-WP06 - Debt Service'!AG$24,'H-32A-WP06 - Debt Service'!AG$27/12,0)),"-")</f>
        <v>0</v>
      </c>
    </row>
    <row r="504" spans="2:36" hidden="1">
      <c r="B504" s="260">
        <f t="shared" si="32"/>
        <v>2063</v>
      </c>
      <c r="C504" s="281">
        <f t="shared" si="34"/>
        <v>59657</v>
      </c>
      <c r="D504" s="281"/>
      <c r="E504" s="269">
        <f>IFERROR(IF(-SUM(E$20:E503)+E$15&lt;0.000001,0,IF($C504&gt;='H-32A-WP06 - Debt Service'!C$24,'H-32A-WP06 - Debt Service'!C$27/12,0)),"-")</f>
        <v>0</v>
      </c>
      <c r="F504" s="269">
        <f>IFERROR(IF(-SUM(F$20:F503)+F$15&lt;0.000001,0,IF($C504&gt;='H-32A-WP06 - Debt Service'!D$24,'H-32A-WP06 - Debt Service'!D$27/12,0)),"-")</f>
        <v>0</v>
      </c>
      <c r="G504" s="269">
        <f>IFERROR(IF(-SUM(G$20:G503)+G$15&lt;0.000001,0,IF($C504&gt;='H-32A-WP06 - Debt Service'!E$24,'H-32A-WP06 - Debt Service'!E$27/12,0)),"-")</f>
        <v>0</v>
      </c>
      <c r="H504" s="269">
        <f>IFERROR(IF(-SUM(H$20:H503)+H$15&lt;0.000001,0,IF($C504&gt;='H-32A-WP06 - Debt Service'!F$24,'H-32A-WP06 - Debt Service'!F$27/12,0)),"-")</f>
        <v>0</v>
      </c>
      <c r="I504" s="269">
        <f>IFERROR(IF(-SUM(I$20:I503)+I$15&lt;0.000001,0,IF($C504&gt;='H-32A-WP06 - Debt Service'!G$24,'H-32A-WP06 - Debt Service'!#REF!/12,0)),"-")</f>
        <v>0</v>
      </c>
      <c r="J504" s="269">
        <f>IFERROR(IF(-SUM(J$20:J503)+J$15&lt;0.000001,0,IF($C504&gt;='H-32A-WP06 - Debt Service'!H$24,'H-32A-WP06 - Debt Service'!H$27/12,0)),"-")</f>
        <v>0</v>
      </c>
      <c r="K504" s="269">
        <f>IFERROR(IF(-SUM(K$20:K503)+K$15&lt;0.000001,0,IF($C504&gt;='H-32A-WP06 - Debt Service'!I$24,'H-32A-WP06 - Debt Service'!I$27/12,0)),"-")</f>
        <v>0</v>
      </c>
      <c r="L504" s="269">
        <f>IFERROR(IF(-SUM(L$20:L503)+L$15&lt;0.000001,0,IF($C504&gt;='H-32A-WP06 - Debt Service'!J$24,'H-32A-WP06 - Debt Service'!J$27/12,0)),"-")</f>
        <v>0</v>
      </c>
      <c r="M504" s="269">
        <f>IFERROR(IF(-SUM(M$20:M503)+M$15&lt;0.000001,0,IF($C504&gt;='H-32A-WP06 - Debt Service'!L$24,'H-32A-WP06 - Debt Service'!L$27/12,0)),"-")</f>
        <v>0</v>
      </c>
      <c r="N504" s="269">
        <v>0</v>
      </c>
      <c r="O504" s="269">
        <v>0</v>
      </c>
      <c r="P504" s="269">
        <v>0</v>
      </c>
      <c r="Q504" s="269">
        <f>IFERROR(IF(-SUM(Q$20:Q503)+Q$15&lt;0.000001,0,IF($C504&gt;='H-32A-WP06 - Debt Service'!#REF!,'H-32A-WP06 - Debt Service'!#REF!/12,0)),"-")</f>
        <v>0</v>
      </c>
      <c r="R504" s="269"/>
      <c r="S504" s="269"/>
      <c r="T504" s="269"/>
      <c r="U504" s="269"/>
      <c r="V504" s="269"/>
      <c r="X504" s="260">
        <f t="shared" si="33"/>
        <v>2063</v>
      </c>
      <c r="Y504" s="281">
        <f t="shared" si="35"/>
        <v>59657</v>
      </c>
      <c r="Z504" s="281"/>
      <c r="AA504" s="269">
        <f>IFERROR(IF(-SUM(AA$20:AA503)+AA$15&lt;0.000001,0,IF($C504&gt;='H-32A-WP06 - Debt Service'!X$24,'H-32A-WP06 - Debt Service'!X$27/12,0)),"-")</f>
        <v>0</v>
      </c>
      <c r="AB504" s="269">
        <f>IFERROR(IF(-SUM(AB$20:AB503)+AB$15&lt;0.000001,0,IF($C504&gt;='H-32A-WP06 - Debt Service'!Y$24,'H-32A-WP06 - Debt Service'!Y$27/12,0)),"-")</f>
        <v>0</v>
      </c>
      <c r="AC504" s="269">
        <f>IFERROR(IF(-SUM(AC$20:AC503)+AC$15&lt;0.000001,0,IF($C504&gt;='H-32A-WP06 - Debt Service'!Z$24,'H-32A-WP06 - Debt Service'!Z$27/12,0)),"-")</f>
        <v>0</v>
      </c>
      <c r="AD504" s="269">
        <f>IFERROR(IF(-SUM(AD$20:AD503)+AD$15&lt;0.000001,0,IF($C504&gt;='H-32A-WP06 - Debt Service'!AA$24,'H-32A-WP06 - Debt Service'!AA$27/12,0)),"-")</f>
        <v>0</v>
      </c>
      <c r="AE504" s="269">
        <f>IFERROR(IF(-SUM(AE$20:AE503)+AE$15&lt;0.000001,0,IF($C504&gt;='H-32A-WP06 - Debt Service'!AB$24,'H-32A-WP06 - Debt Service'!AB$27/12,0)),"-")</f>
        <v>0</v>
      </c>
      <c r="AF504" s="269">
        <f>IFERROR(IF(-SUM(AF$20:AF503)+AF$15&lt;0.000001,0,IF($C504&gt;='H-32A-WP06 - Debt Service'!AC$24,'H-32A-WP06 - Debt Service'!AC$27/12,0)),"-")</f>
        <v>0</v>
      </c>
      <c r="AG504" s="269">
        <f>IFERROR(IF(-SUM(AG$20:AG503)+AG$15&lt;0.000001,0,IF($C504&gt;='H-32A-WP06 - Debt Service'!AD$24,'H-32A-WP06 - Debt Service'!AD$27/12,0)),"-")</f>
        <v>0</v>
      </c>
      <c r="AH504" s="269">
        <f>IFERROR(IF(-SUM(AH$20:AH503)+AH$15&lt;0.000001,0,IF($C504&gt;='H-32A-WP06 - Debt Service'!AE$24,'H-32A-WP06 - Debt Service'!AE$27/12,0)),"-")</f>
        <v>0</v>
      </c>
      <c r="AI504" s="269">
        <f>IFERROR(IF(-SUM(AI$20:AI503)+AI$15&lt;0.000001,0,IF($C504&gt;='H-32A-WP06 - Debt Service'!AF$24,'H-32A-WP06 - Debt Service'!AF$27/12,0)),"-")</f>
        <v>0</v>
      </c>
      <c r="AJ504" s="269">
        <f>IFERROR(IF(-SUM(AJ$20:AJ503)+AJ$15&lt;0.000001,0,IF($C504&gt;='H-32A-WP06 - Debt Service'!AG$24,'H-32A-WP06 - Debt Service'!AG$27/12,0)),"-")</f>
        <v>0</v>
      </c>
    </row>
    <row r="505" spans="2:36" hidden="1">
      <c r="B505" s="260">
        <f t="shared" si="32"/>
        <v>2063</v>
      </c>
      <c r="C505" s="281">
        <f t="shared" si="34"/>
        <v>59688</v>
      </c>
      <c r="D505" s="281"/>
      <c r="E505" s="269">
        <f>IFERROR(IF(-SUM(E$20:E504)+E$15&lt;0.000001,0,IF($C505&gt;='H-32A-WP06 - Debt Service'!C$24,'H-32A-WP06 - Debt Service'!C$27/12,0)),"-")</f>
        <v>0</v>
      </c>
      <c r="F505" s="269">
        <f>IFERROR(IF(-SUM(F$20:F504)+F$15&lt;0.000001,0,IF($C505&gt;='H-32A-WP06 - Debt Service'!D$24,'H-32A-WP06 - Debt Service'!D$27/12,0)),"-")</f>
        <v>0</v>
      </c>
      <c r="G505" s="269">
        <f>IFERROR(IF(-SUM(G$20:G504)+G$15&lt;0.000001,0,IF($C505&gt;='H-32A-WP06 - Debt Service'!E$24,'H-32A-WP06 - Debt Service'!E$27/12,0)),"-")</f>
        <v>0</v>
      </c>
      <c r="H505" s="269">
        <f>IFERROR(IF(-SUM(H$20:H504)+H$15&lt;0.000001,0,IF($C505&gt;='H-32A-WP06 - Debt Service'!F$24,'H-32A-WP06 - Debt Service'!F$27/12,0)),"-")</f>
        <v>0</v>
      </c>
      <c r="I505" s="269">
        <f>IFERROR(IF(-SUM(I$20:I504)+I$15&lt;0.000001,0,IF($C505&gt;='H-32A-WP06 - Debt Service'!G$24,'H-32A-WP06 - Debt Service'!#REF!/12,0)),"-")</f>
        <v>0</v>
      </c>
      <c r="J505" s="269">
        <f>IFERROR(IF(-SUM(J$20:J504)+J$15&lt;0.000001,0,IF($C505&gt;='H-32A-WP06 - Debt Service'!H$24,'H-32A-WP06 - Debt Service'!H$27/12,0)),"-")</f>
        <v>0</v>
      </c>
      <c r="K505" s="269">
        <f>IFERROR(IF(-SUM(K$20:K504)+K$15&lt;0.000001,0,IF($C505&gt;='H-32A-WP06 - Debt Service'!I$24,'H-32A-WP06 - Debt Service'!I$27/12,0)),"-")</f>
        <v>0</v>
      </c>
      <c r="L505" s="269">
        <f>IFERROR(IF(-SUM(L$20:L504)+L$15&lt;0.000001,0,IF($C505&gt;='H-32A-WP06 - Debt Service'!J$24,'H-32A-WP06 - Debt Service'!J$27/12,0)),"-")</f>
        <v>0</v>
      </c>
      <c r="M505" s="269">
        <f>IFERROR(IF(-SUM(M$20:M504)+M$15&lt;0.000001,0,IF($C505&gt;='H-32A-WP06 - Debt Service'!L$24,'H-32A-WP06 - Debt Service'!L$27/12,0)),"-")</f>
        <v>0</v>
      </c>
      <c r="N505" s="269">
        <v>0</v>
      </c>
      <c r="O505" s="269">
        <v>0</v>
      </c>
      <c r="P505" s="269">
        <v>0</v>
      </c>
      <c r="Q505" s="269">
        <f>IFERROR(IF(-SUM(Q$20:Q504)+Q$15&lt;0.000001,0,IF($C505&gt;='H-32A-WP06 - Debt Service'!#REF!,'H-32A-WP06 - Debt Service'!#REF!/12,0)),"-")</f>
        <v>0</v>
      </c>
      <c r="R505" s="269"/>
      <c r="S505" s="269"/>
      <c r="T505" s="269"/>
      <c r="U505" s="269"/>
      <c r="V505" s="269"/>
      <c r="X505" s="260">
        <f t="shared" si="33"/>
        <v>2063</v>
      </c>
      <c r="Y505" s="281">
        <f t="shared" si="35"/>
        <v>59688</v>
      </c>
      <c r="Z505" s="281"/>
      <c r="AA505" s="269">
        <f>IFERROR(IF(-SUM(AA$20:AA504)+AA$15&lt;0.000001,0,IF($C505&gt;='H-32A-WP06 - Debt Service'!X$24,'H-32A-WP06 - Debt Service'!X$27/12,0)),"-")</f>
        <v>0</v>
      </c>
      <c r="AB505" s="269">
        <f>IFERROR(IF(-SUM(AB$20:AB504)+AB$15&lt;0.000001,0,IF($C505&gt;='H-32A-WP06 - Debt Service'!Y$24,'H-32A-WP06 - Debt Service'!Y$27/12,0)),"-")</f>
        <v>0</v>
      </c>
      <c r="AC505" s="269">
        <f>IFERROR(IF(-SUM(AC$20:AC504)+AC$15&lt;0.000001,0,IF($C505&gt;='H-32A-WP06 - Debt Service'!Z$24,'H-32A-WP06 - Debt Service'!Z$27/12,0)),"-")</f>
        <v>0</v>
      </c>
      <c r="AD505" s="269">
        <f>IFERROR(IF(-SUM(AD$20:AD504)+AD$15&lt;0.000001,0,IF($C505&gt;='H-32A-WP06 - Debt Service'!AA$24,'H-32A-WP06 - Debt Service'!AA$27/12,0)),"-")</f>
        <v>0</v>
      </c>
      <c r="AE505" s="269">
        <f>IFERROR(IF(-SUM(AE$20:AE504)+AE$15&lt;0.000001,0,IF($C505&gt;='H-32A-WP06 - Debt Service'!AB$24,'H-32A-WP06 - Debt Service'!AB$27/12,0)),"-")</f>
        <v>0</v>
      </c>
      <c r="AF505" s="269">
        <f>IFERROR(IF(-SUM(AF$20:AF504)+AF$15&lt;0.000001,0,IF($C505&gt;='H-32A-WP06 - Debt Service'!AC$24,'H-32A-WP06 - Debt Service'!AC$27/12,0)),"-")</f>
        <v>0</v>
      </c>
      <c r="AG505" s="269">
        <f>IFERROR(IF(-SUM(AG$20:AG504)+AG$15&lt;0.000001,0,IF($C505&gt;='H-32A-WP06 - Debt Service'!AD$24,'H-32A-WP06 - Debt Service'!AD$27/12,0)),"-")</f>
        <v>0</v>
      </c>
      <c r="AH505" s="269">
        <f>IFERROR(IF(-SUM(AH$20:AH504)+AH$15&lt;0.000001,0,IF($C505&gt;='H-32A-WP06 - Debt Service'!AE$24,'H-32A-WP06 - Debt Service'!AE$27/12,0)),"-")</f>
        <v>0</v>
      </c>
      <c r="AI505" s="269">
        <f>IFERROR(IF(-SUM(AI$20:AI504)+AI$15&lt;0.000001,0,IF($C505&gt;='H-32A-WP06 - Debt Service'!AF$24,'H-32A-WP06 - Debt Service'!AF$27/12,0)),"-")</f>
        <v>0</v>
      </c>
      <c r="AJ505" s="269">
        <f>IFERROR(IF(-SUM(AJ$20:AJ504)+AJ$15&lt;0.000001,0,IF($C505&gt;='H-32A-WP06 - Debt Service'!AG$24,'H-32A-WP06 - Debt Service'!AG$27/12,0)),"-")</f>
        <v>0</v>
      </c>
    </row>
    <row r="506" spans="2:36" hidden="1">
      <c r="B506" s="260">
        <f t="shared" si="32"/>
        <v>2063</v>
      </c>
      <c r="C506" s="281">
        <f t="shared" si="34"/>
        <v>59718</v>
      </c>
      <c r="D506" s="281"/>
      <c r="E506" s="269">
        <f>IFERROR(IF(-SUM(E$20:E505)+E$15&lt;0.000001,0,IF($C506&gt;='H-32A-WP06 - Debt Service'!C$24,'H-32A-WP06 - Debt Service'!C$27/12,0)),"-")</f>
        <v>0</v>
      </c>
      <c r="F506" s="269">
        <f>IFERROR(IF(-SUM(F$20:F505)+F$15&lt;0.000001,0,IF($C506&gt;='H-32A-WP06 - Debt Service'!D$24,'H-32A-WP06 - Debt Service'!D$27/12,0)),"-")</f>
        <v>0</v>
      </c>
      <c r="G506" s="269">
        <f>IFERROR(IF(-SUM(G$20:G505)+G$15&lt;0.000001,0,IF($C506&gt;='H-32A-WP06 - Debt Service'!E$24,'H-32A-WP06 - Debt Service'!E$27/12,0)),"-")</f>
        <v>0</v>
      </c>
      <c r="H506" s="269">
        <f>IFERROR(IF(-SUM(H$20:H505)+H$15&lt;0.000001,0,IF($C506&gt;='H-32A-WP06 - Debt Service'!F$24,'H-32A-WP06 - Debt Service'!F$27/12,0)),"-")</f>
        <v>0</v>
      </c>
      <c r="I506" s="269">
        <f>IFERROR(IF(-SUM(I$20:I505)+I$15&lt;0.000001,0,IF($C506&gt;='H-32A-WP06 - Debt Service'!G$24,'H-32A-WP06 - Debt Service'!#REF!/12,0)),"-")</f>
        <v>0</v>
      </c>
      <c r="J506" s="269">
        <f>IFERROR(IF(-SUM(J$20:J505)+J$15&lt;0.000001,0,IF($C506&gt;='H-32A-WP06 - Debt Service'!H$24,'H-32A-WP06 - Debt Service'!H$27/12,0)),"-")</f>
        <v>0</v>
      </c>
      <c r="K506" s="269">
        <f>IFERROR(IF(-SUM(K$20:K505)+K$15&lt;0.000001,0,IF($C506&gt;='H-32A-WP06 - Debt Service'!I$24,'H-32A-WP06 - Debt Service'!I$27/12,0)),"-")</f>
        <v>0</v>
      </c>
      <c r="L506" s="269">
        <f>IFERROR(IF(-SUM(L$20:L505)+L$15&lt;0.000001,0,IF($C506&gt;='H-32A-WP06 - Debt Service'!J$24,'H-32A-WP06 - Debt Service'!J$27/12,0)),"-")</f>
        <v>0</v>
      </c>
      <c r="M506" s="269">
        <f>IFERROR(IF(-SUM(M$20:M505)+M$15&lt;0.000001,0,IF($C506&gt;='H-32A-WP06 - Debt Service'!L$24,'H-32A-WP06 - Debt Service'!L$27/12,0)),"-")</f>
        <v>0</v>
      </c>
      <c r="N506" s="269">
        <v>0</v>
      </c>
      <c r="O506" s="269">
        <v>0</v>
      </c>
      <c r="P506" s="269">
        <v>0</v>
      </c>
      <c r="Q506" s="269">
        <f>IFERROR(IF(-SUM(Q$20:Q505)+Q$15&lt;0.000001,0,IF($C506&gt;='H-32A-WP06 - Debt Service'!#REF!,'H-32A-WP06 - Debt Service'!#REF!/12,0)),"-")</f>
        <v>0</v>
      </c>
      <c r="R506" s="269"/>
      <c r="S506" s="269"/>
      <c r="T506" s="269"/>
      <c r="U506" s="269"/>
      <c r="V506" s="269"/>
      <c r="X506" s="260">
        <f t="shared" si="33"/>
        <v>2063</v>
      </c>
      <c r="Y506" s="281">
        <f t="shared" si="35"/>
        <v>59718</v>
      </c>
      <c r="Z506" s="281"/>
      <c r="AA506" s="269">
        <f>IFERROR(IF(-SUM(AA$20:AA505)+AA$15&lt;0.000001,0,IF($C506&gt;='H-32A-WP06 - Debt Service'!X$24,'H-32A-WP06 - Debt Service'!X$27/12,0)),"-")</f>
        <v>0</v>
      </c>
      <c r="AB506" s="269">
        <f>IFERROR(IF(-SUM(AB$20:AB505)+AB$15&lt;0.000001,0,IF($C506&gt;='H-32A-WP06 - Debt Service'!Y$24,'H-32A-WP06 - Debt Service'!Y$27/12,0)),"-")</f>
        <v>0</v>
      </c>
      <c r="AC506" s="269">
        <f>IFERROR(IF(-SUM(AC$20:AC505)+AC$15&lt;0.000001,0,IF($C506&gt;='H-32A-WP06 - Debt Service'!Z$24,'H-32A-WP06 - Debt Service'!Z$27/12,0)),"-")</f>
        <v>0</v>
      </c>
      <c r="AD506" s="269">
        <f>IFERROR(IF(-SUM(AD$20:AD505)+AD$15&lt;0.000001,0,IF($C506&gt;='H-32A-WP06 - Debt Service'!AA$24,'H-32A-WP06 - Debt Service'!AA$27/12,0)),"-")</f>
        <v>0</v>
      </c>
      <c r="AE506" s="269">
        <f>IFERROR(IF(-SUM(AE$20:AE505)+AE$15&lt;0.000001,0,IF($C506&gt;='H-32A-WP06 - Debt Service'!AB$24,'H-32A-WP06 - Debt Service'!AB$27/12,0)),"-")</f>
        <v>0</v>
      </c>
      <c r="AF506" s="269">
        <f>IFERROR(IF(-SUM(AF$20:AF505)+AF$15&lt;0.000001,0,IF($C506&gt;='H-32A-WP06 - Debt Service'!AC$24,'H-32A-WP06 - Debt Service'!AC$27/12,0)),"-")</f>
        <v>0</v>
      </c>
      <c r="AG506" s="269">
        <f>IFERROR(IF(-SUM(AG$20:AG505)+AG$15&lt;0.000001,0,IF($C506&gt;='H-32A-WP06 - Debt Service'!AD$24,'H-32A-WP06 - Debt Service'!AD$27/12,0)),"-")</f>
        <v>0</v>
      </c>
      <c r="AH506" s="269">
        <f>IFERROR(IF(-SUM(AH$20:AH505)+AH$15&lt;0.000001,0,IF($C506&gt;='H-32A-WP06 - Debt Service'!AE$24,'H-32A-WP06 - Debt Service'!AE$27/12,0)),"-")</f>
        <v>0</v>
      </c>
      <c r="AI506" s="269">
        <f>IFERROR(IF(-SUM(AI$20:AI505)+AI$15&lt;0.000001,0,IF($C506&gt;='H-32A-WP06 - Debt Service'!AF$24,'H-32A-WP06 - Debt Service'!AF$27/12,0)),"-")</f>
        <v>0</v>
      </c>
      <c r="AJ506" s="269">
        <f>IFERROR(IF(-SUM(AJ$20:AJ505)+AJ$15&lt;0.000001,0,IF($C506&gt;='H-32A-WP06 - Debt Service'!AG$24,'H-32A-WP06 - Debt Service'!AG$27/12,0)),"-")</f>
        <v>0</v>
      </c>
    </row>
    <row r="507" spans="2:36" hidden="1">
      <c r="B507" s="260">
        <f t="shared" si="32"/>
        <v>2063</v>
      </c>
      <c r="C507" s="281">
        <f t="shared" si="34"/>
        <v>59749</v>
      </c>
      <c r="D507" s="281"/>
      <c r="E507" s="269">
        <f>IFERROR(IF(-SUM(E$20:E506)+E$15&lt;0.000001,0,IF($C507&gt;='H-32A-WP06 - Debt Service'!C$24,'H-32A-WP06 - Debt Service'!C$27/12,0)),"-")</f>
        <v>0</v>
      </c>
      <c r="F507" s="269">
        <f>IFERROR(IF(-SUM(F$20:F506)+F$15&lt;0.000001,0,IF($C507&gt;='H-32A-WP06 - Debt Service'!D$24,'H-32A-WP06 - Debt Service'!D$27/12,0)),"-")</f>
        <v>0</v>
      </c>
      <c r="G507" s="269">
        <f>IFERROR(IF(-SUM(G$20:G506)+G$15&lt;0.000001,0,IF($C507&gt;='H-32A-WP06 - Debt Service'!E$24,'H-32A-WP06 - Debt Service'!E$27/12,0)),"-")</f>
        <v>0</v>
      </c>
      <c r="H507" s="269">
        <f>IFERROR(IF(-SUM(H$20:H506)+H$15&lt;0.000001,0,IF($C507&gt;='H-32A-WP06 - Debt Service'!F$24,'H-32A-WP06 - Debt Service'!F$27/12,0)),"-")</f>
        <v>0</v>
      </c>
      <c r="I507" s="269">
        <f>IFERROR(IF(-SUM(I$20:I506)+I$15&lt;0.000001,0,IF($C507&gt;='H-32A-WP06 - Debt Service'!G$24,'H-32A-WP06 - Debt Service'!#REF!/12,0)),"-")</f>
        <v>0</v>
      </c>
      <c r="J507" s="269">
        <f>IFERROR(IF(-SUM(J$20:J506)+J$15&lt;0.000001,0,IF($C507&gt;='H-32A-WP06 - Debt Service'!H$24,'H-32A-WP06 - Debt Service'!H$27/12,0)),"-")</f>
        <v>0</v>
      </c>
      <c r="K507" s="269">
        <f>IFERROR(IF(-SUM(K$20:K506)+K$15&lt;0.000001,0,IF($C507&gt;='H-32A-WP06 - Debt Service'!I$24,'H-32A-WP06 - Debt Service'!I$27/12,0)),"-")</f>
        <v>0</v>
      </c>
      <c r="L507" s="269">
        <f>IFERROR(IF(-SUM(L$20:L506)+L$15&lt;0.000001,0,IF($C507&gt;='H-32A-WP06 - Debt Service'!J$24,'H-32A-WP06 - Debt Service'!J$27/12,0)),"-")</f>
        <v>0</v>
      </c>
      <c r="M507" s="269">
        <f>IFERROR(IF(-SUM(M$20:M506)+M$15&lt;0.000001,0,IF($C507&gt;='H-32A-WP06 - Debt Service'!L$24,'H-32A-WP06 - Debt Service'!L$27/12,0)),"-")</f>
        <v>0</v>
      </c>
      <c r="N507" s="269">
        <v>0</v>
      </c>
      <c r="O507" s="269">
        <v>0</v>
      </c>
      <c r="P507" s="269">
        <v>0</v>
      </c>
      <c r="Q507" s="269">
        <f>IFERROR(IF(-SUM(Q$20:Q506)+Q$15&lt;0.000001,0,IF($C507&gt;='H-32A-WP06 - Debt Service'!#REF!,'H-32A-WP06 - Debt Service'!#REF!/12,0)),"-")</f>
        <v>0</v>
      </c>
      <c r="R507" s="269"/>
      <c r="S507" s="269"/>
      <c r="T507" s="269"/>
      <c r="U507" s="269"/>
      <c r="V507" s="269"/>
      <c r="X507" s="260">
        <f t="shared" si="33"/>
        <v>2063</v>
      </c>
      <c r="Y507" s="281">
        <f t="shared" si="35"/>
        <v>59749</v>
      </c>
      <c r="Z507" s="281"/>
      <c r="AA507" s="269">
        <f>IFERROR(IF(-SUM(AA$20:AA506)+AA$15&lt;0.000001,0,IF($C507&gt;='H-32A-WP06 - Debt Service'!X$24,'H-32A-WP06 - Debt Service'!X$27/12,0)),"-")</f>
        <v>0</v>
      </c>
      <c r="AB507" s="269">
        <f>IFERROR(IF(-SUM(AB$20:AB506)+AB$15&lt;0.000001,0,IF($C507&gt;='H-32A-WP06 - Debt Service'!Y$24,'H-32A-WP06 - Debt Service'!Y$27/12,0)),"-")</f>
        <v>0</v>
      </c>
      <c r="AC507" s="269">
        <f>IFERROR(IF(-SUM(AC$20:AC506)+AC$15&lt;0.000001,0,IF($C507&gt;='H-32A-WP06 - Debt Service'!Z$24,'H-32A-WP06 - Debt Service'!Z$27/12,0)),"-")</f>
        <v>0</v>
      </c>
      <c r="AD507" s="269">
        <f>IFERROR(IF(-SUM(AD$20:AD506)+AD$15&lt;0.000001,0,IF($C507&gt;='H-32A-WP06 - Debt Service'!AA$24,'H-32A-WP06 - Debt Service'!AA$27/12,0)),"-")</f>
        <v>0</v>
      </c>
      <c r="AE507" s="269">
        <f>IFERROR(IF(-SUM(AE$20:AE506)+AE$15&lt;0.000001,0,IF($C507&gt;='H-32A-WP06 - Debt Service'!AB$24,'H-32A-WP06 - Debt Service'!AB$27/12,0)),"-")</f>
        <v>0</v>
      </c>
      <c r="AF507" s="269">
        <f>IFERROR(IF(-SUM(AF$20:AF506)+AF$15&lt;0.000001,0,IF($C507&gt;='H-32A-WP06 - Debt Service'!AC$24,'H-32A-WP06 - Debt Service'!AC$27/12,0)),"-")</f>
        <v>0</v>
      </c>
      <c r="AG507" s="269">
        <f>IFERROR(IF(-SUM(AG$20:AG506)+AG$15&lt;0.000001,0,IF($C507&gt;='H-32A-WP06 - Debt Service'!AD$24,'H-32A-WP06 - Debt Service'!AD$27/12,0)),"-")</f>
        <v>0</v>
      </c>
      <c r="AH507" s="269">
        <f>IFERROR(IF(-SUM(AH$20:AH506)+AH$15&lt;0.000001,0,IF($C507&gt;='H-32A-WP06 - Debt Service'!AE$24,'H-32A-WP06 - Debt Service'!AE$27/12,0)),"-")</f>
        <v>0</v>
      </c>
      <c r="AI507" s="269">
        <f>IFERROR(IF(-SUM(AI$20:AI506)+AI$15&lt;0.000001,0,IF($C507&gt;='H-32A-WP06 - Debt Service'!AF$24,'H-32A-WP06 - Debt Service'!AF$27/12,0)),"-")</f>
        <v>0</v>
      </c>
      <c r="AJ507" s="269">
        <f>IFERROR(IF(-SUM(AJ$20:AJ506)+AJ$15&lt;0.000001,0,IF($C507&gt;='H-32A-WP06 - Debt Service'!AG$24,'H-32A-WP06 - Debt Service'!AG$27/12,0)),"-")</f>
        <v>0</v>
      </c>
    </row>
    <row r="508" spans="2:36" hidden="1">
      <c r="B508" s="260">
        <f t="shared" si="32"/>
        <v>2063</v>
      </c>
      <c r="C508" s="281">
        <f t="shared" si="34"/>
        <v>59780</v>
      </c>
      <c r="D508" s="281"/>
      <c r="E508" s="269">
        <f>IFERROR(IF(-SUM(E$20:E507)+E$15&lt;0.000001,0,IF($C508&gt;='H-32A-WP06 - Debt Service'!C$24,'H-32A-WP06 - Debt Service'!C$27/12,0)),"-")</f>
        <v>0</v>
      </c>
      <c r="F508" s="269">
        <f>IFERROR(IF(-SUM(F$20:F507)+F$15&lt;0.000001,0,IF($C508&gt;='H-32A-WP06 - Debt Service'!D$24,'H-32A-WP06 - Debt Service'!D$27/12,0)),"-")</f>
        <v>0</v>
      </c>
      <c r="G508" s="269">
        <f>IFERROR(IF(-SUM(G$20:G507)+G$15&lt;0.000001,0,IF($C508&gt;='H-32A-WP06 - Debt Service'!E$24,'H-32A-WP06 - Debt Service'!E$27/12,0)),"-")</f>
        <v>0</v>
      </c>
      <c r="H508" s="269">
        <f>IFERROR(IF(-SUM(H$20:H507)+H$15&lt;0.000001,0,IF($C508&gt;='H-32A-WP06 - Debt Service'!F$24,'H-32A-WP06 - Debt Service'!F$27/12,0)),"-")</f>
        <v>0</v>
      </c>
      <c r="I508" s="269">
        <f>IFERROR(IF(-SUM(I$20:I507)+I$15&lt;0.000001,0,IF($C508&gt;='H-32A-WP06 - Debt Service'!G$24,'H-32A-WP06 - Debt Service'!#REF!/12,0)),"-")</f>
        <v>0</v>
      </c>
      <c r="J508" s="269">
        <f>IFERROR(IF(-SUM(J$20:J507)+J$15&lt;0.000001,0,IF($C508&gt;='H-32A-WP06 - Debt Service'!H$24,'H-32A-WP06 - Debt Service'!H$27/12,0)),"-")</f>
        <v>0</v>
      </c>
      <c r="K508" s="269">
        <f>IFERROR(IF(-SUM(K$20:K507)+K$15&lt;0.000001,0,IF($C508&gt;='H-32A-WP06 - Debt Service'!I$24,'H-32A-WP06 - Debt Service'!I$27/12,0)),"-")</f>
        <v>0</v>
      </c>
      <c r="L508" s="269">
        <f>IFERROR(IF(-SUM(L$20:L507)+L$15&lt;0.000001,0,IF($C508&gt;='H-32A-WP06 - Debt Service'!J$24,'H-32A-WP06 - Debt Service'!J$27/12,0)),"-")</f>
        <v>0</v>
      </c>
      <c r="M508" s="269">
        <f>IFERROR(IF(-SUM(M$20:M507)+M$15&lt;0.000001,0,IF($C508&gt;='H-32A-WP06 - Debt Service'!L$24,'H-32A-WP06 - Debt Service'!L$27/12,0)),"-")</f>
        <v>0</v>
      </c>
      <c r="N508" s="269">
        <v>0</v>
      </c>
      <c r="O508" s="269">
        <v>0</v>
      </c>
      <c r="P508" s="269">
        <v>0</v>
      </c>
      <c r="Q508" s="269">
        <f>IFERROR(IF(-SUM(Q$20:Q507)+Q$15&lt;0.000001,0,IF($C508&gt;='H-32A-WP06 - Debt Service'!#REF!,'H-32A-WP06 - Debt Service'!#REF!/12,0)),"-")</f>
        <v>0</v>
      </c>
      <c r="R508" s="269"/>
      <c r="S508" s="269"/>
      <c r="T508" s="269"/>
      <c r="U508" s="269"/>
      <c r="V508" s="269"/>
      <c r="X508" s="260">
        <f t="shared" si="33"/>
        <v>2063</v>
      </c>
      <c r="Y508" s="281">
        <f t="shared" si="35"/>
        <v>59780</v>
      </c>
      <c r="Z508" s="281"/>
      <c r="AA508" s="269">
        <f>IFERROR(IF(-SUM(AA$20:AA507)+AA$15&lt;0.000001,0,IF($C508&gt;='H-32A-WP06 - Debt Service'!X$24,'H-32A-WP06 - Debt Service'!X$27/12,0)),"-")</f>
        <v>0</v>
      </c>
      <c r="AB508" s="269">
        <f>IFERROR(IF(-SUM(AB$20:AB507)+AB$15&lt;0.000001,0,IF($C508&gt;='H-32A-WP06 - Debt Service'!Y$24,'H-32A-WP06 - Debt Service'!Y$27/12,0)),"-")</f>
        <v>0</v>
      </c>
      <c r="AC508" s="269">
        <f>IFERROR(IF(-SUM(AC$20:AC507)+AC$15&lt;0.000001,0,IF($C508&gt;='H-32A-WP06 - Debt Service'!Z$24,'H-32A-WP06 - Debt Service'!Z$27/12,0)),"-")</f>
        <v>0</v>
      </c>
      <c r="AD508" s="269">
        <f>IFERROR(IF(-SUM(AD$20:AD507)+AD$15&lt;0.000001,0,IF($C508&gt;='H-32A-WP06 - Debt Service'!AA$24,'H-32A-WP06 - Debt Service'!AA$27/12,0)),"-")</f>
        <v>0</v>
      </c>
      <c r="AE508" s="269">
        <f>IFERROR(IF(-SUM(AE$20:AE507)+AE$15&lt;0.000001,0,IF($C508&gt;='H-32A-WP06 - Debt Service'!AB$24,'H-32A-WP06 - Debt Service'!AB$27/12,0)),"-")</f>
        <v>0</v>
      </c>
      <c r="AF508" s="269">
        <f>IFERROR(IF(-SUM(AF$20:AF507)+AF$15&lt;0.000001,0,IF($C508&gt;='H-32A-WP06 - Debt Service'!AC$24,'H-32A-WP06 - Debt Service'!AC$27/12,0)),"-")</f>
        <v>0</v>
      </c>
      <c r="AG508" s="269">
        <f>IFERROR(IF(-SUM(AG$20:AG507)+AG$15&lt;0.000001,0,IF($C508&gt;='H-32A-WP06 - Debt Service'!AD$24,'H-32A-WP06 - Debt Service'!AD$27/12,0)),"-")</f>
        <v>0</v>
      </c>
      <c r="AH508" s="269">
        <f>IFERROR(IF(-SUM(AH$20:AH507)+AH$15&lt;0.000001,0,IF($C508&gt;='H-32A-WP06 - Debt Service'!AE$24,'H-32A-WP06 - Debt Service'!AE$27/12,0)),"-")</f>
        <v>0</v>
      </c>
      <c r="AI508" s="269">
        <f>IFERROR(IF(-SUM(AI$20:AI507)+AI$15&lt;0.000001,0,IF($C508&gt;='H-32A-WP06 - Debt Service'!AF$24,'H-32A-WP06 - Debt Service'!AF$27/12,0)),"-")</f>
        <v>0</v>
      </c>
      <c r="AJ508" s="269">
        <f>IFERROR(IF(-SUM(AJ$20:AJ507)+AJ$15&lt;0.000001,0,IF($C508&gt;='H-32A-WP06 - Debt Service'!AG$24,'H-32A-WP06 - Debt Service'!AG$27/12,0)),"-")</f>
        <v>0</v>
      </c>
    </row>
    <row r="509" spans="2:36" hidden="1">
      <c r="B509" s="260">
        <f t="shared" si="32"/>
        <v>2063</v>
      </c>
      <c r="C509" s="281">
        <f t="shared" si="34"/>
        <v>59810</v>
      </c>
      <c r="D509" s="281"/>
      <c r="E509" s="269">
        <f>IFERROR(IF(-SUM(E$20:E508)+E$15&lt;0.000001,0,IF($C509&gt;='H-32A-WP06 - Debt Service'!C$24,'H-32A-WP06 - Debt Service'!C$27/12,0)),"-")</f>
        <v>0</v>
      </c>
      <c r="F509" s="269">
        <f>IFERROR(IF(-SUM(F$20:F508)+F$15&lt;0.000001,0,IF($C509&gt;='H-32A-WP06 - Debt Service'!D$24,'H-32A-WP06 - Debt Service'!D$27/12,0)),"-")</f>
        <v>0</v>
      </c>
      <c r="G509" s="269">
        <f>IFERROR(IF(-SUM(G$20:G508)+G$15&lt;0.000001,0,IF($C509&gt;='H-32A-WP06 - Debt Service'!E$24,'H-32A-WP06 - Debt Service'!E$27/12,0)),"-")</f>
        <v>0</v>
      </c>
      <c r="H509" s="269">
        <f>IFERROR(IF(-SUM(H$20:H508)+H$15&lt;0.000001,0,IF($C509&gt;='H-32A-WP06 - Debt Service'!F$24,'H-32A-WP06 - Debt Service'!F$27/12,0)),"-")</f>
        <v>0</v>
      </c>
      <c r="I509" s="269">
        <f>IFERROR(IF(-SUM(I$20:I508)+I$15&lt;0.000001,0,IF($C509&gt;='H-32A-WP06 - Debt Service'!G$24,'H-32A-WP06 - Debt Service'!#REF!/12,0)),"-")</f>
        <v>0</v>
      </c>
      <c r="J509" s="269">
        <f>IFERROR(IF(-SUM(J$20:J508)+J$15&lt;0.000001,0,IF($C509&gt;='H-32A-WP06 - Debt Service'!H$24,'H-32A-WP06 - Debt Service'!H$27/12,0)),"-")</f>
        <v>0</v>
      </c>
      <c r="K509" s="269">
        <f>IFERROR(IF(-SUM(K$20:K508)+K$15&lt;0.000001,0,IF($C509&gt;='H-32A-WP06 - Debt Service'!I$24,'H-32A-WP06 - Debt Service'!I$27/12,0)),"-")</f>
        <v>0</v>
      </c>
      <c r="L509" s="269">
        <f>IFERROR(IF(-SUM(L$20:L508)+L$15&lt;0.000001,0,IF($C509&gt;='H-32A-WP06 - Debt Service'!J$24,'H-32A-WP06 - Debt Service'!J$27/12,0)),"-")</f>
        <v>0</v>
      </c>
      <c r="M509" s="269">
        <f>IFERROR(IF(-SUM(M$20:M508)+M$15&lt;0.000001,0,IF($C509&gt;='H-32A-WP06 - Debt Service'!L$24,'H-32A-WP06 - Debt Service'!L$27/12,0)),"-")</f>
        <v>0</v>
      </c>
      <c r="N509" s="269">
        <v>0</v>
      </c>
      <c r="O509" s="269">
        <v>0</v>
      </c>
      <c r="P509" s="269">
        <v>0</v>
      </c>
      <c r="Q509" s="269">
        <f>IFERROR(IF(-SUM(Q$20:Q508)+Q$15&lt;0.000001,0,IF($C509&gt;='H-32A-WP06 - Debt Service'!#REF!,'H-32A-WP06 - Debt Service'!#REF!/12,0)),"-")</f>
        <v>0</v>
      </c>
      <c r="R509" s="269"/>
      <c r="S509" s="269"/>
      <c r="T509" s="269"/>
      <c r="U509" s="269"/>
      <c r="V509" s="269"/>
      <c r="X509" s="260">
        <f t="shared" si="33"/>
        <v>2063</v>
      </c>
      <c r="Y509" s="281">
        <f t="shared" si="35"/>
        <v>59810</v>
      </c>
      <c r="Z509" s="281"/>
      <c r="AA509" s="269">
        <f>IFERROR(IF(-SUM(AA$20:AA508)+AA$15&lt;0.000001,0,IF($C509&gt;='H-32A-WP06 - Debt Service'!X$24,'H-32A-WP06 - Debt Service'!X$27/12,0)),"-")</f>
        <v>0</v>
      </c>
      <c r="AB509" s="269">
        <f>IFERROR(IF(-SUM(AB$20:AB508)+AB$15&lt;0.000001,0,IF($C509&gt;='H-32A-WP06 - Debt Service'!Y$24,'H-32A-WP06 - Debt Service'!Y$27/12,0)),"-")</f>
        <v>0</v>
      </c>
      <c r="AC509" s="269">
        <f>IFERROR(IF(-SUM(AC$20:AC508)+AC$15&lt;0.000001,0,IF($C509&gt;='H-32A-WP06 - Debt Service'!Z$24,'H-32A-WP06 - Debt Service'!Z$27/12,0)),"-")</f>
        <v>0</v>
      </c>
      <c r="AD509" s="269">
        <f>IFERROR(IF(-SUM(AD$20:AD508)+AD$15&lt;0.000001,0,IF($C509&gt;='H-32A-WP06 - Debt Service'!AA$24,'H-32A-WP06 - Debt Service'!AA$27/12,0)),"-")</f>
        <v>0</v>
      </c>
      <c r="AE509" s="269">
        <f>IFERROR(IF(-SUM(AE$20:AE508)+AE$15&lt;0.000001,0,IF($C509&gt;='H-32A-WP06 - Debt Service'!AB$24,'H-32A-WP06 - Debt Service'!AB$27/12,0)),"-")</f>
        <v>0</v>
      </c>
      <c r="AF509" s="269">
        <f>IFERROR(IF(-SUM(AF$20:AF508)+AF$15&lt;0.000001,0,IF($C509&gt;='H-32A-WP06 - Debt Service'!AC$24,'H-32A-WP06 - Debt Service'!AC$27/12,0)),"-")</f>
        <v>0</v>
      </c>
      <c r="AG509" s="269">
        <f>IFERROR(IF(-SUM(AG$20:AG508)+AG$15&lt;0.000001,0,IF($C509&gt;='H-32A-WP06 - Debt Service'!AD$24,'H-32A-WP06 - Debt Service'!AD$27/12,0)),"-")</f>
        <v>0</v>
      </c>
      <c r="AH509" s="269">
        <f>IFERROR(IF(-SUM(AH$20:AH508)+AH$15&lt;0.000001,0,IF($C509&gt;='H-32A-WP06 - Debt Service'!AE$24,'H-32A-WP06 - Debt Service'!AE$27/12,0)),"-")</f>
        <v>0</v>
      </c>
      <c r="AI509" s="269">
        <f>IFERROR(IF(-SUM(AI$20:AI508)+AI$15&lt;0.000001,0,IF($C509&gt;='H-32A-WP06 - Debt Service'!AF$24,'H-32A-WP06 - Debt Service'!AF$27/12,0)),"-")</f>
        <v>0</v>
      </c>
      <c r="AJ509" s="269">
        <f>IFERROR(IF(-SUM(AJ$20:AJ508)+AJ$15&lt;0.000001,0,IF($C509&gt;='H-32A-WP06 - Debt Service'!AG$24,'H-32A-WP06 - Debt Service'!AG$27/12,0)),"-")</f>
        <v>0</v>
      </c>
    </row>
    <row r="510" spans="2:36" hidden="1">
      <c r="B510" s="260">
        <f t="shared" si="32"/>
        <v>2063</v>
      </c>
      <c r="C510" s="281">
        <f t="shared" si="34"/>
        <v>59841</v>
      </c>
      <c r="D510" s="281"/>
      <c r="E510" s="269">
        <f>IFERROR(IF(-SUM(E$20:E509)+E$15&lt;0.000001,0,IF($C510&gt;='H-32A-WP06 - Debt Service'!C$24,'H-32A-WP06 - Debt Service'!C$27/12,0)),"-")</f>
        <v>0</v>
      </c>
      <c r="F510" s="269">
        <f>IFERROR(IF(-SUM(F$20:F509)+F$15&lt;0.000001,0,IF($C510&gt;='H-32A-WP06 - Debt Service'!D$24,'H-32A-WP06 - Debt Service'!D$27/12,0)),"-")</f>
        <v>0</v>
      </c>
      <c r="G510" s="269">
        <f>IFERROR(IF(-SUM(G$20:G509)+G$15&lt;0.000001,0,IF($C510&gt;='H-32A-WP06 - Debt Service'!E$24,'H-32A-WP06 - Debt Service'!E$27/12,0)),"-")</f>
        <v>0</v>
      </c>
      <c r="H510" s="269">
        <f>IFERROR(IF(-SUM(H$20:H509)+H$15&lt;0.000001,0,IF($C510&gt;='H-32A-WP06 - Debt Service'!F$24,'H-32A-WP06 - Debt Service'!F$27/12,0)),"-")</f>
        <v>0</v>
      </c>
      <c r="I510" s="269">
        <f>IFERROR(IF(-SUM(I$20:I509)+I$15&lt;0.000001,0,IF($C510&gt;='H-32A-WP06 - Debt Service'!G$24,'H-32A-WP06 - Debt Service'!#REF!/12,0)),"-")</f>
        <v>0</v>
      </c>
      <c r="J510" s="269">
        <f>IFERROR(IF(-SUM(J$20:J509)+J$15&lt;0.000001,0,IF($C510&gt;='H-32A-WP06 - Debt Service'!H$24,'H-32A-WP06 - Debt Service'!H$27/12,0)),"-")</f>
        <v>0</v>
      </c>
      <c r="K510" s="269">
        <f>IFERROR(IF(-SUM(K$20:K509)+K$15&lt;0.000001,0,IF($C510&gt;='H-32A-WP06 - Debt Service'!I$24,'H-32A-WP06 - Debt Service'!I$27/12,0)),"-")</f>
        <v>0</v>
      </c>
      <c r="L510" s="269">
        <f>IFERROR(IF(-SUM(L$20:L509)+L$15&lt;0.000001,0,IF($C510&gt;='H-32A-WP06 - Debt Service'!J$24,'H-32A-WP06 - Debt Service'!J$27/12,0)),"-")</f>
        <v>0</v>
      </c>
      <c r="M510" s="269">
        <f>IFERROR(IF(-SUM(M$20:M509)+M$15&lt;0.000001,0,IF($C510&gt;='H-32A-WP06 - Debt Service'!L$24,'H-32A-WP06 - Debt Service'!L$27/12,0)),"-")</f>
        <v>0</v>
      </c>
      <c r="N510" s="269">
        <v>0</v>
      </c>
      <c r="O510" s="269">
        <v>0</v>
      </c>
      <c r="P510" s="269">
        <v>0</v>
      </c>
      <c r="Q510" s="269">
        <f>IFERROR(IF(-SUM(Q$20:Q509)+Q$15&lt;0.000001,0,IF($C510&gt;='H-32A-WP06 - Debt Service'!#REF!,'H-32A-WP06 - Debt Service'!#REF!/12,0)),"-")</f>
        <v>0</v>
      </c>
      <c r="R510" s="269"/>
      <c r="S510" s="269"/>
      <c r="T510" s="269"/>
      <c r="U510" s="269"/>
      <c r="V510" s="269"/>
      <c r="X510" s="260">
        <f t="shared" si="33"/>
        <v>2063</v>
      </c>
      <c r="Y510" s="281">
        <f t="shared" si="35"/>
        <v>59841</v>
      </c>
      <c r="Z510" s="281"/>
      <c r="AA510" s="269">
        <f>IFERROR(IF(-SUM(AA$20:AA509)+AA$15&lt;0.000001,0,IF($C510&gt;='H-32A-WP06 - Debt Service'!X$24,'H-32A-WP06 - Debt Service'!X$27/12,0)),"-")</f>
        <v>0</v>
      </c>
      <c r="AB510" s="269">
        <f>IFERROR(IF(-SUM(AB$20:AB509)+AB$15&lt;0.000001,0,IF($C510&gt;='H-32A-WP06 - Debt Service'!Y$24,'H-32A-WP06 - Debt Service'!Y$27/12,0)),"-")</f>
        <v>0</v>
      </c>
      <c r="AC510" s="269">
        <f>IFERROR(IF(-SUM(AC$20:AC509)+AC$15&lt;0.000001,0,IF($C510&gt;='H-32A-WP06 - Debt Service'!Z$24,'H-32A-WP06 - Debt Service'!Z$27/12,0)),"-")</f>
        <v>0</v>
      </c>
      <c r="AD510" s="269">
        <f>IFERROR(IF(-SUM(AD$20:AD509)+AD$15&lt;0.000001,0,IF($C510&gt;='H-32A-WP06 - Debt Service'!AA$24,'H-32A-WP06 - Debt Service'!AA$27/12,0)),"-")</f>
        <v>0</v>
      </c>
      <c r="AE510" s="269">
        <f>IFERROR(IF(-SUM(AE$20:AE509)+AE$15&lt;0.000001,0,IF($C510&gt;='H-32A-WP06 - Debt Service'!AB$24,'H-32A-WP06 - Debt Service'!AB$27/12,0)),"-")</f>
        <v>0</v>
      </c>
      <c r="AF510" s="269">
        <f>IFERROR(IF(-SUM(AF$20:AF509)+AF$15&lt;0.000001,0,IF($C510&gt;='H-32A-WP06 - Debt Service'!AC$24,'H-32A-WP06 - Debt Service'!AC$27/12,0)),"-")</f>
        <v>0</v>
      </c>
      <c r="AG510" s="269">
        <f>IFERROR(IF(-SUM(AG$20:AG509)+AG$15&lt;0.000001,0,IF($C510&gt;='H-32A-WP06 - Debt Service'!AD$24,'H-32A-WP06 - Debt Service'!AD$27/12,0)),"-")</f>
        <v>0</v>
      </c>
      <c r="AH510" s="269">
        <f>IFERROR(IF(-SUM(AH$20:AH509)+AH$15&lt;0.000001,0,IF($C510&gt;='H-32A-WP06 - Debt Service'!AE$24,'H-32A-WP06 - Debt Service'!AE$27/12,0)),"-")</f>
        <v>0</v>
      </c>
      <c r="AI510" s="269">
        <f>IFERROR(IF(-SUM(AI$20:AI509)+AI$15&lt;0.000001,0,IF($C510&gt;='H-32A-WP06 - Debt Service'!AF$24,'H-32A-WP06 - Debt Service'!AF$27/12,0)),"-")</f>
        <v>0</v>
      </c>
      <c r="AJ510" s="269">
        <f>IFERROR(IF(-SUM(AJ$20:AJ509)+AJ$15&lt;0.000001,0,IF($C510&gt;='H-32A-WP06 - Debt Service'!AG$24,'H-32A-WP06 - Debt Service'!AG$27/12,0)),"-")</f>
        <v>0</v>
      </c>
    </row>
    <row r="511" spans="2:36" hidden="1">
      <c r="B511" s="260">
        <f t="shared" si="32"/>
        <v>2063</v>
      </c>
      <c r="C511" s="281">
        <f t="shared" si="34"/>
        <v>59871</v>
      </c>
      <c r="D511" s="281"/>
      <c r="E511" s="269">
        <f>IFERROR(IF(-SUM(E$20:E510)+E$15&lt;0.000001,0,IF($C511&gt;='H-32A-WP06 - Debt Service'!C$24,'H-32A-WP06 - Debt Service'!C$27/12,0)),"-")</f>
        <v>0</v>
      </c>
      <c r="F511" s="269">
        <f>IFERROR(IF(-SUM(F$20:F510)+F$15&lt;0.000001,0,IF($C511&gt;='H-32A-WP06 - Debt Service'!D$24,'H-32A-WP06 - Debt Service'!D$27/12,0)),"-")</f>
        <v>0</v>
      </c>
      <c r="G511" s="269">
        <f>IFERROR(IF(-SUM(G$20:G510)+G$15&lt;0.000001,0,IF($C511&gt;='H-32A-WP06 - Debt Service'!E$24,'H-32A-WP06 - Debt Service'!E$27/12,0)),"-")</f>
        <v>0</v>
      </c>
      <c r="H511" s="269">
        <f>IFERROR(IF(-SUM(H$20:H510)+H$15&lt;0.000001,0,IF($C511&gt;='H-32A-WP06 - Debt Service'!F$24,'H-32A-WP06 - Debt Service'!F$27/12,0)),"-")</f>
        <v>0</v>
      </c>
      <c r="I511" s="269">
        <f>IFERROR(IF(-SUM(I$20:I510)+I$15&lt;0.000001,0,IF($C511&gt;='H-32A-WP06 - Debt Service'!G$24,'H-32A-WP06 - Debt Service'!#REF!/12,0)),"-")</f>
        <v>0</v>
      </c>
      <c r="J511" s="269">
        <f>IFERROR(IF(-SUM(J$20:J510)+J$15&lt;0.000001,0,IF($C511&gt;='H-32A-WP06 - Debt Service'!H$24,'H-32A-WP06 - Debt Service'!H$27/12,0)),"-")</f>
        <v>0</v>
      </c>
      <c r="K511" s="269">
        <f>IFERROR(IF(-SUM(K$20:K510)+K$15&lt;0.000001,0,IF($C511&gt;='H-32A-WP06 - Debt Service'!I$24,'H-32A-WP06 - Debt Service'!I$27/12,0)),"-")</f>
        <v>0</v>
      </c>
      <c r="L511" s="269">
        <f>IFERROR(IF(-SUM(L$20:L510)+L$15&lt;0.000001,0,IF($C511&gt;='H-32A-WP06 - Debt Service'!J$24,'H-32A-WP06 - Debt Service'!J$27/12,0)),"-")</f>
        <v>0</v>
      </c>
      <c r="M511" s="269">
        <f>IFERROR(IF(-SUM(M$20:M510)+M$15&lt;0.000001,0,IF($C511&gt;='H-32A-WP06 - Debt Service'!L$24,'H-32A-WP06 - Debt Service'!L$27/12,0)),"-")</f>
        <v>0</v>
      </c>
      <c r="N511" s="269">
        <v>0</v>
      </c>
      <c r="O511" s="269">
        <v>0</v>
      </c>
      <c r="P511" s="269">
        <v>0</v>
      </c>
      <c r="Q511" s="269">
        <f>IFERROR(IF(-SUM(Q$20:Q510)+Q$15&lt;0.000001,0,IF($C511&gt;='H-32A-WP06 - Debt Service'!#REF!,'H-32A-WP06 - Debt Service'!#REF!/12,0)),"-")</f>
        <v>0</v>
      </c>
      <c r="R511" s="269"/>
      <c r="S511" s="269"/>
      <c r="T511" s="269"/>
      <c r="U511" s="269"/>
      <c r="V511" s="269"/>
      <c r="X511" s="260">
        <f t="shared" si="33"/>
        <v>2063</v>
      </c>
      <c r="Y511" s="281">
        <f t="shared" si="35"/>
        <v>59871</v>
      </c>
      <c r="Z511" s="281"/>
      <c r="AA511" s="269">
        <f>IFERROR(IF(-SUM(AA$20:AA510)+AA$15&lt;0.000001,0,IF($C511&gt;='H-32A-WP06 - Debt Service'!X$24,'H-32A-WP06 - Debt Service'!X$27/12,0)),"-")</f>
        <v>0</v>
      </c>
      <c r="AB511" s="269">
        <f>IFERROR(IF(-SUM(AB$20:AB510)+AB$15&lt;0.000001,0,IF($C511&gt;='H-32A-WP06 - Debt Service'!Y$24,'H-32A-WP06 - Debt Service'!Y$27/12,0)),"-")</f>
        <v>0</v>
      </c>
      <c r="AC511" s="269">
        <f>IFERROR(IF(-SUM(AC$20:AC510)+AC$15&lt;0.000001,0,IF($C511&gt;='H-32A-WP06 - Debt Service'!Z$24,'H-32A-WP06 - Debt Service'!Z$27/12,0)),"-")</f>
        <v>0</v>
      </c>
      <c r="AD511" s="269">
        <f>IFERROR(IF(-SUM(AD$20:AD510)+AD$15&lt;0.000001,0,IF($C511&gt;='H-32A-WP06 - Debt Service'!AA$24,'H-32A-WP06 - Debt Service'!AA$27/12,0)),"-")</f>
        <v>0</v>
      </c>
      <c r="AE511" s="269">
        <f>IFERROR(IF(-SUM(AE$20:AE510)+AE$15&lt;0.000001,0,IF($C511&gt;='H-32A-WP06 - Debt Service'!AB$24,'H-32A-WP06 - Debt Service'!AB$27/12,0)),"-")</f>
        <v>0</v>
      </c>
      <c r="AF511" s="269">
        <f>IFERROR(IF(-SUM(AF$20:AF510)+AF$15&lt;0.000001,0,IF($C511&gt;='H-32A-WP06 - Debt Service'!AC$24,'H-32A-WP06 - Debt Service'!AC$27/12,0)),"-")</f>
        <v>0</v>
      </c>
      <c r="AG511" s="269">
        <f>IFERROR(IF(-SUM(AG$20:AG510)+AG$15&lt;0.000001,0,IF($C511&gt;='H-32A-WP06 - Debt Service'!AD$24,'H-32A-WP06 - Debt Service'!AD$27/12,0)),"-")</f>
        <v>0</v>
      </c>
      <c r="AH511" s="269">
        <f>IFERROR(IF(-SUM(AH$20:AH510)+AH$15&lt;0.000001,0,IF($C511&gt;='H-32A-WP06 - Debt Service'!AE$24,'H-32A-WP06 - Debt Service'!AE$27/12,0)),"-")</f>
        <v>0</v>
      </c>
      <c r="AI511" s="269">
        <f>IFERROR(IF(-SUM(AI$20:AI510)+AI$15&lt;0.000001,0,IF($C511&gt;='H-32A-WP06 - Debt Service'!AF$24,'H-32A-WP06 - Debt Service'!AF$27/12,0)),"-")</f>
        <v>0</v>
      </c>
      <c r="AJ511" s="269">
        <f>IFERROR(IF(-SUM(AJ$20:AJ510)+AJ$15&lt;0.000001,0,IF($C511&gt;='H-32A-WP06 - Debt Service'!AG$24,'H-32A-WP06 - Debt Service'!AG$27/12,0)),"-")</f>
        <v>0</v>
      </c>
    </row>
    <row r="512" spans="2:36" hidden="1">
      <c r="B512" s="260">
        <f t="shared" si="32"/>
        <v>2064</v>
      </c>
      <c r="C512" s="281">
        <f t="shared" si="34"/>
        <v>59902</v>
      </c>
      <c r="D512" s="281"/>
      <c r="E512" s="269">
        <f>IFERROR(IF(-SUM(E$20:E511)+E$15&lt;0.000001,0,IF($C512&gt;='H-32A-WP06 - Debt Service'!C$24,'H-32A-WP06 - Debt Service'!C$27/12,0)),"-")</f>
        <v>0</v>
      </c>
      <c r="F512" s="269">
        <f>IFERROR(IF(-SUM(F$20:F511)+F$15&lt;0.000001,0,IF($C512&gt;='H-32A-WP06 - Debt Service'!D$24,'H-32A-WP06 - Debt Service'!D$27/12,0)),"-")</f>
        <v>0</v>
      </c>
      <c r="G512" s="269">
        <f>IFERROR(IF(-SUM(G$20:G511)+G$15&lt;0.000001,0,IF($C512&gt;='H-32A-WP06 - Debt Service'!E$24,'H-32A-WP06 - Debt Service'!E$27/12,0)),"-")</f>
        <v>0</v>
      </c>
      <c r="H512" s="269">
        <f>IFERROR(IF(-SUM(H$20:H511)+H$15&lt;0.000001,0,IF($C512&gt;='H-32A-WP06 - Debt Service'!F$24,'H-32A-WP06 - Debt Service'!F$27/12,0)),"-")</f>
        <v>0</v>
      </c>
      <c r="I512" s="269">
        <f>IFERROR(IF(-SUM(I$20:I511)+I$15&lt;0.000001,0,IF($C512&gt;='H-32A-WP06 - Debt Service'!G$24,'H-32A-WP06 - Debt Service'!#REF!/12,0)),"-")</f>
        <v>0</v>
      </c>
      <c r="J512" s="269">
        <f>IFERROR(IF(-SUM(J$20:J511)+J$15&lt;0.000001,0,IF($C512&gt;='H-32A-WP06 - Debt Service'!H$24,'H-32A-WP06 - Debt Service'!H$27/12,0)),"-")</f>
        <v>0</v>
      </c>
      <c r="K512" s="269">
        <f>IFERROR(IF(-SUM(K$20:K511)+K$15&lt;0.000001,0,IF($C512&gt;='H-32A-WP06 - Debt Service'!I$24,'H-32A-WP06 - Debt Service'!I$27/12,0)),"-")</f>
        <v>0</v>
      </c>
      <c r="L512" s="269">
        <f>IFERROR(IF(-SUM(L$20:L511)+L$15&lt;0.000001,0,IF($C512&gt;='H-32A-WP06 - Debt Service'!J$24,'H-32A-WP06 - Debt Service'!J$27/12,0)),"-")</f>
        <v>0</v>
      </c>
      <c r="M512" s="269">
        <f>IFERROR(IF(-SUM(M$20:M511)+M$15&lt;0.000001,0,IF($C512&gt;='H-32A-WP06 - Debt Service'!L$24,'H-32A-WP06 - Debt Service'!L$27/12,0)),"-")</f>
        <v>0</v>
      </c>
      <c r="N512" s="269">
        <v>0</v>
      </c>
      <c r="O512" s="269">
        <v>0</v>
      </c>
      <c r="P512" s="269">
        <v>0</v>
      </c>
      <c r="Q512" s="269">
        <f>IFERROR(IF(-SUM(Q$20:Q511)+Q$15&lt;0.000001,0,IF($C512&gt;='H-32A-WP06 - Debt Service'!#REF!,'H-32A-WP06 - Debt Service'!#REF!/12,0)),"-")</f>
        <v>0</v>
      </c>
      <c r="R512" s="269"/>
      <c r="S512" s="269"/>
      <c r="T512" s="269"/>
      <c r="U512" s="269"/>
      <c r="V512" s="269"/>
      <c r="X512" s="260">
        <f t="shared" si="33"/>
        <v>2064</v>
      </c>
      <c r="Y512" s="281">
        <f t="shared" si="35"/>
        <v>59902</v>
      </c>
      <c r="Z512" s="281"/>
      <c r="AA512" s="269">
        <f>IFERROR(IF(-SUM(AA$20:AA511)+AA$15&lt;0.000001,0,IF($C512&gt;='H-32A-WP06 - Debt Service'!X$24,'H-32A-WP06 - Debt Service'!X$27/12,0)),"-")</f>
        <v>0</v>
      </c>
      <c r="AB512" s="269">
        <f>IFERROR(IF(-SUM(AB$20:AB511)+AB$15&lt;0.000001,0,IF($C512&gt;='H-32A-WP06 - Debt Service'!Y$24,'H-32A-WP06 - Debt Service'!Y$27/12,0)),"-")</f>
        <v>0</v>
      </c>
      <c r="AC512" s="269">
        <f>IFERROR(IF(-SUM(AC$20:AC511)+AC$15&lt;0.000001,0,IF($C512&gt;='H-32A-WP06 - Debt Service'!Z$24,'H-32A-WP06 - Debt Service'!Z$27/12,0)),"-")</f>
        <v>0</v>
      </c>
      <c r="AD512" s="269">
        <f>IFERROR(IF(-SUM(AD$20:AD511)+AD$15&lt;0.000001,0,IF($C512&gt;='H-32A-WP06 - Debt Service'!AA$24,'H-32A-WP06 - Debt Service'!AA$27/12,0)),"-")</f>
        <v>0</v>
      </c>
      <c r="AE512" s="269">
        <f>IFERROR(IF(-SUM(AE$20:AE511)+AE$15&lt;0.000001,0,IF($C512&gt;='H-32A-WP06 - Debt Service'!AB$24,'H-32A-WP06 - Debt Service'!AB$27/12,0)),"-")</f>
        <v>0</v>
      </c>
      <c r="AF512" s="269">
        <f>IFERROR(IF(-SUM(AF$20:AF511)+AF$15&lt;0.000001,0,IF($C512&gt;='H-32A-WP06 - Debt Service'!AC$24,'H-32A-WP06 - Debt Service'!AC$27/12,0)),"-")</f>
        <v>0</v>
      </c>
      <c r="AG512" s="269">
        <f>IFERROR(IF(-SUM(AG$20:AG511)+AG$15&lt;0.000001,0,IF($C512&gt;='H-32A-WP06 - Debt Service'!AD$24,'H-32A-WP06 - Debt Service'!AD$27/12,0)),"-")</f>
        <v>0</v>
      </c>
      <c r="AH512" s="269">
        <f>IFERROR(IF(-SUM(AH$20:AH511)+AH$15&lt;0.000001,0,IF($C512&gt;='H-32A-WP06 - Debt Service'!AE$24,'H-32A-WP06 - Debt Service'!AE$27/12,0)),"-")</f>
        <v>0</v>
      </c>
      <c r="AI512" s="269">
        <f>IFERROR(IF(-SUM(AI$20:AI511)+AI$15&lt;0.000001,0,IF($C512&gt;='H-32A-WP06 - Debt Service'!AF$24,'H-32A-WP06 - Debt Service'!AF$27/12,0)),"-")</f>
        <v>0</v>
      </c>
      <c r="AJ512" s="269">
        <f>IFERROR(IF(-SUM(AJ$20:AJ511)+AJ$15&lt;0.000001,0,IF($C512&gt;='H-32A-WP06 - Debt Service'!AG$24,'H-32A-WP06 - Debt Service'!AG$27/12,0)),"-")</f>
        <v>0</v>
      </c>
    </row>
    <row r="513" spans="2:36" hidden="1">
      <c r="B513" s="260">
        <f t="shared" si="32"/>
        <v>2064</v>
      </c>
      <c r="C513" s="281">
        <f t="shared" si="34"/>
        <v>59933</v>
      </c>
      <c r="D513" s="281"/>
      <c r="E513" s="269">
        <f>IFERROR(IF(-SUM(E$20:E512)+E$15&lt;0.000001,0,IF($C513&gt;='H-32A-WP06 - Debt Service'!C$24,'H-32A-WP06 - Debt Service'!C$27/12,0)),"-")</f>
        <v>0</v>
      </c>
      <c r="F513" s="269">
        <f>IFERROR(IF(-SUM(F$20:F512)+F$15&lt;0.000001,0,IF($C513&gt;='H-32A-WP06 - Debt Service'!D$24,'H-32A-WP06 - Debt Service'!D$27/12,0)),"-")</f>
        <v>0</v>
      </c>
      <c r="G513" s="269">
        <f>IFERROR(IF(-SUM(G$20:G512)+G$15&lt;0.000001,0,IF($C513&gt;='H-32A-WP06 - Debt Service'!E$24,'H-32A-WP06 - Debt Service'!E$27/12,0)),"-")</f>
        <v>0</v>
      </c>
      <c r="H513" s="269">
        <f>IFERROR(IF(-SUM(H$20:H512)+H$15&lt;0.000001,0,IF($C513&gt;='H-32A-WP06 - Debt Service'!F$24,'H-32A-WP06 - Debt Service'!F$27/12,0)),"-")</f>
        <v>0</v>
      </c>
      <c r="I513" s="269">
        <f>IFERROR(IF(-SUM(I$20:I512)+I$15&lt;0.000001,0,IF($C513&gt;='H-32A-WP06 - Debt Service'!G$24,'H-32A-WP06 - Debt Service'!#REF!/12,0)),"-")</f>
        <v>0</v>
      </c>
      <c r="J513" s="269">
        <f>IFERROR(IF(-SUM(J$20:J512)+J$15&lt;0.000001,0,IF($C513&gt;='H-32A-WP06 - Debt Service'!H$24,'H-32A-WP06 - Debt Service'!H$27/12,0)),"-")</f>
        <v>0</v>
      </c>
      <c r="K513" s="269">
        <f>IFERROR(IF(-SUM(K$20:K512)+K$15&lt;0.000001,0,IF($C513&gt;='H-32A-WP06 - Debt Service'!I$24,'H-32A-WP06 - Debt Service'!I$27/12,0)),"-")</f>
        <v>0</v>
      </c>
      <c r="L513" s="269">
        <f>IFERROR(IF(-SUM(L$20:L512)+L$15&lt;0.000001,0,IF($C513&gt;='H-32A-WP06 - Debt Service'!J$24,'H-32A-WP06 - Debt Service'!J$27/12,0)),"-")</f>
        <v>0</v>
      </c>
      <c r="M513" s="269">
        <f>IFERROR(IF(-SUM(M$20:M512)+M$15&lt;0.000001,0,IF($C513&gt;='H-32A-WP06 - Debt Service'!L$24,'H-32A-WP06 - Debt Service'!L$27/12,0)),"-")</f>
        <v>0</v>
      </c>
      <c r="N513" s="269">
        <v>0</v>
      </c>
      <c r="O513" s="269">
        <v>0</v>
      </c>
      <c r="P513" s="269">
        <v>0</v>
      </c>
      <c r="Q513" s="269">
        <f>IFERROR(IF(-SUM(Q$20:Q512)+Q$15&lt;0.000001,0,IF($C513&gt;='H-32A-WP06 - Debt Service'!#REF!,'H-32A-WP06 - Debt Service'!#REF!/12,0)),"-")</f>
        <v>0</v>
      </c>
      <c r="R513" s="269"/>
      <c r="S513" s="269"/>
      <c r="T513" s="269"/>
      <c r="U513" s="269"/>
      <c r="V513" s="269"/>
      <c r="X513" s="260">
        <f t="shared" si="33"/>
        <v>2064</v>
      </c>
      <c r="Y513" s="281">
        <f t="shared" si="35"/>
        <v>59933</v>
      </c>
      <c r="Z513" s="281"/>
      <c r="AA513" s="269">
        <f>IFERROR(IF(-SUM(AA$20:AA512)+AA$15&lt;0.000001,0,IF($C513&gt;='H-32A-WP06 - Debt Service'!X$24,'H-32A-WP06 - Debt Service'!X$27/12,0)),"-")</f>
        <v>0</v>
      </c>
      <c r="AB513" s="269">
        <f>IFERROR(IF(-SUM(AB$20:AB512)+AB$15&lt;0.000001,0,IF($C513&gt;='H-32A-WP06 - Debt Service'!Y$24,'H-32A-WP06 - Debt Service'!Y$27/12,0)),"-")</f>
        <v>0</v>
      </c>
      <c r="AC513" s="269">
        <f>IFERROR(IF(-SUM(AC$20:AC512)+AC$15&lt;0.000001,0,IF($C513&gt;='H-32A-WP06 - Debt Service'!Z$24,'H-32A-WP06 - Debt Service'!Z$27/12,0)),"-")</f>
        <v>0</v>
      </c>
      <c r="AD513" s="269">
        <f>IFERROR(IF(-SUM(AD$20:AD512)+AD$15&lt;0.000001,0,IF($C513&gt;='H-32A-WP06 - Debt Service'!AA$24,'H-32A-WP06 - Debt Service'!AA$27/12,0)),"-")</f>
        <v>0</v>
      </c>
      <c r="AE513" s="269">
        <f>IFERROR(IF(-SUM(AE$20:AE512)+AE$15&lt;0.000001,0,IF($C513&gt;='H-32A-WP06 - Debt Service'!AB$24,'H-32A-WP06 - Debt Service'!AB$27/12,0)),"-")</f>
        <v>0</v>
      </c>
      <c r="AF513" s="269">
        <f>IFERROR(IF(-SUM(AF$20:AF512)+AF$15&lt;0.000001,0,IF($C513&gt;='H-32A-WP06 - Debt Service'!AC$24,'H-32A-WP06 - Debt Service'!AC$27/12,0)),"-")</f>
        <v>0</v>
      </c>
      <c r="AG513" s="269">
        <f>IFERROR(IF(-SUM(AG$20:AG512)+AG$15&lt;0.000001,0,IF($C513&gt;='H-32A-WP06 - Debt Service'!AD$24,'H-32A-WP06 - Debt Service'!AD$27/12,0)),"-")</f>
        <v>0</v>
      </c>
      <c r="AH513" s="269">
        <f>IFERROR(IF(-SUM(AH$20:AH512)+AH$15&lt;0.000001,0,IF($C513&gt;='H-32A-WP06 - Debt Service'!AE$24,'H-32A-WP06 - Debt Service'!AE$27/12,0)),"-")</f>
        <v>0</v>
      </c>
      <c r="AI513" s="269">
        <f>IFERROR(IF(-SUM(AI$20:AI512)+AI$15&lt;0.000001,0,IF($C513&gt;='H-32A-WP06 - Debt Service'!AF$24,'H-32A-WP06 - Debt Service'!AF$27/12,0)),"-")</f>
        <v>0</v>
      </c>
      <c r="AJ513" s="269">
        <f>IFERROR(IF(-SUM(AJ$20:AJ512)+AJ$15&lt;0.000001,0,IF($C513&gt;='H-32A-WP06 - Debt Service'!AG$24,'H-32A-WP06 - Debt Service'!AG$27/12,0)),"-")</f>
        <v>0</v>
      </c>
    </row>
    <row r="514" spans="2:36" hidden="1">
      <c r="B514" s="260">
        <f t="shared" si="32"/>
        <v>2064</v>
      </c>
      <c r="C514" s="281">
        <f t="shared" si="34"/>
        <v>59962</v>
      </c>
      <c r="D514" s="281"/>
      <c r="E514" s="269">
        <f>IFERROR(IF(-SUM(E$20:E513)+E$15&lt;0.000001,0,IF($C514&gt;='H-32A-WP06 - Debt Service'!C$24,'H-32A-WP06 - Debt Service'!C$27/12,0)),"-")</f>
        <v>0</v>
      </c>
      <c r="F514" s="269">
        <f>IFERROR(IF(-SUM(F$20:F513)+F$15&lt;0.000001,0,IF($C514&gt;='H-32A-WP06 - Debt Service'!D$24,'H-32A-WP06 - Debt Service'!D$27/12,0)),"-")</f>
        <v>0</v>
      </c>
      <c r="G514" s="269">
        <f>IFERROR(IF(-SUM(G$20:G513)+G$15&lt;0.000001,0,IF($C514&gt;='H-32A-WP06 - Debt Service'!E$24,'H-32A-WP06 - Debt Service'!E$27/12,0)),"-")</f>
        <v>0</v>
      </c>
      <c r="H514" s="269">
        <f>IFERROR(IF(-SUM(H$20:H513)+H$15&lt;0.000001,0,IF($C514&gt;='H-32A-WP06 - Debt Service'!F$24,'H-32A-WP06 - Debt Service'!F$27/12,0)),"-")</f>
        <v>0</v>
      </c>
      <c r="I514" s="269">
        <f>IFERROR(IF(-SUM(I$20:I513)+I$15&lt;0.000001,0,IF($C514&gt;='H-32A-WP06 - Debt Service'!G$24,'H-32A-WP06 - Debt Service'!#REF!/12,0)),"-")</f>
        <v>0</v>
      </c>
      <c r="J514" s="269">
        <f>IFERROR(IF(-SUM(J$20:J513)+J$15&lt;0.000001,0,IF($C514&gt;='H-32A-WP06 - Debt Service'!H$24,'H-32A-WP06 - Debt Service'!H$27/12,0)),"-")</f>
        <v>0</v>
      </c>
      <c r="K514" s="269">
        <f>IFERROR(IF(-SUM(K$20:K513)+K$15&lt;0.000001,0,IF($C514&gt;='H-32A-WP06 - Debt Service'!I$24,'H-32A-WP06 - Debt Service'!I$27/12,0)),"-")</f>
        <v>0</v>
      </c>
      <c r="L514" s="269">
        <f>IFERROR(IF(-SUM(L$20:L513)+L$15&lt;0.000001,0,IF($C514&gt;='H-32A-WP06 - Debt Service'!J$24,'H-32A-WP06 - Debt Service'!J$27/12,0)),"-")</f>
        <v>0</v>
      </c>
      <c r="M514" s="269">
        <f>IFERROR(IF(-SUM(M$20:M513)+M$15&lt;0.000001,0,IF($C514&gt;='H-32A-WP06 - Debt Service'!L$24,'H-32A-WP06 - Debt Service'!L$27/12,0)),"-")</f>
        <v>0</v>
      </c>
      <c r="N514" s="269">
        <v>0</v>
      </c>
      <c r="O514" s="269">
        <v>0</v>
      </c>
      <c r="P514" s="269">
        <v>0</v>
      </c>
      <c r="Q514" s="269">
        <f>IFERROR(IF(-SUM(Q$20:Q513)+Q$15&lt;0.000001,0,IF($C514&gt;='H-32A-WP06 - Debt Service'!#REF!,'H-32A-WP06 - Debt Service'!#REF!/12,0)),"-")</f>
        <v>0</v>
      </c>
      <c r="R514" s="269"/>
      <c r="S514" s="269"/>
      <c r="T514" s="269"/>
      <c r="U514" s="269"/>
      <c r="V514" s="269"/>
      <c r="X514" s="260">
        <f t="shared" si="33"/>
        <v>2064</v>
      </c>
      <c r="Y514" s="281">
        <f t="shared" si="35"/>
        <v>59962</v>
      </c>
      <c r="Z514" s="281"/>
      <c r="AA514" s="269">
        <f>IFERROR(IF(-SUM(AA$20:AA513)+AA$15&lt;0.000001,0,IF($C514&gt;='H-32A-WP06 - Debt Service'!X$24,'H-32A-WP06 - Debt Service'!X$27/12,0)),"-")</f>
        <v>0</v>
      </c>
      <c r="AB514" s="269">
        <f>IFERROR(IF(-SUM(AB$20:AB513)+AB$15&lt;0.000001,0,IF($C514&gt;='H-32A-WP06 - Debt Service'!Y$24,'H-32A-WP06 - Debt Service'!Y$27/12,0)),"-")</f>
        <v>0</v>
      </c>
      <c r="AC514" s="269">
        <f>IFERROR(IF(-SUM(AC$20:AC513)+AC$15&lt;0.000001,0,IF($C514&gt;='H-32A-WP06 - Debt Service'!Z$24,'H-32A-WP06 - Debt Service'!Z$27/12,0)),"-")</f>
        <v>0</v>
      </c>
      <c r="AD514" s="269">
        <f>IFERROR(IF(-SUM(AD$20:AD513)+AD$15&lt;0.000001,0,IF($C514&gt;='H-32A-WP06 - Debt Service'!AA$24,'H-32A-WP06 - Debt Service'!AA$27/12,0)),"-")</f>
        <v>0</v>
      </c>
      <c r="AE514" s="269">
        <f>IFERROR(IF(-SUM(AE$20:AE513)+AE$15&lt;0.000001,0,IF($C514&gt;='H-32A-WP06 - Debt Service'!AB$24,'H-32A-WP06 - Debt Service'!AB$27/12,0)),"-")</f>
        <v>0</v>
      </c>
      <c r="AF514" s="269">
        <f>IFERROR(IF(-SUM(AF$20:AF513)+AF$15&lt;0.000001,0,IF($C514&gt;='H-32A-WP06 - Debt Service'!AC$24,'H-32A-WP06 - Debt Service'!AC$27/12,0)),"-")</f>
        <v>0</v>
      </c>
      <c r="AG514" s="269">
        <f>IFERROR(IF(-SUM(AG$20:AG513)+AG$15&lt;0.000001,0,IF($C514&gt;='H-32A-WP06 - Debt Service'!AD$24,'H-32A-WP06 - Debt Service'!AD$27/12,0)),"-")</f>
        <v>0</v>
      </c>
      <c r="AH514" s="269">
        <f>IFERROR(IF(-SUM(AH$20:AH513)+AH$15&lt;0.000001,0,IF($C514&gt;='H-32A-WP06 - Debt Service'!AE$24,'H-32A-WP06 - Debt Service'!AE$27/12,0)),"-")</f>
        <v>0</v>
      </c>
      <c r="AI514" s="269">
        <f>IFERROR(IF(-SUM(AI$20:AI513)+AI$15&lt;0.000001,0,IF($C514&gt;='H-32A-WP06 - Debt Service'!AF$24,'H-32A-WP06 - Debt Service'!AF$27/12,0)),"-")</f>
        <v>0</v>
      </c>
      <c r="AJ514" s="269">
        <f>IFERROR(IF(-SUM(AJ$20:AJ513)+AJ$15&lt;0.000001,0,IF($C514&gt;='H-32A-WP06 - Debt Service'!AG$24,'H-32A-WP06 - Debt Service'!AG$27/12,0)),"-")</f>
        <v>0</v>
      </c>
    </row>
    <row r="515" spans="2:36" hidden="1">
      <c r="B515" s="260">
        <f t="shared" si="32"/>
        <v>2064</v>
      </c>
      <c r="C515" s="281">
        <f t="shared" si="34"/>
        <v>59993</v>
      </c>
      <c r="D515" s="281"/>
      <c r="E515" s="269">
        <f>IFERROR(IF(-SUM(E$20:E514)+E$15&lt;0.000001,0,IF($C515&gt;='H-32A-WP06 - Debt Service'!C$24,'H-32A-WP06 - Debt Service'!C$27/12,0)),"-")</f>
        <v>0</v>
      </c>
      <c r="F515" s="269">
        <f>IFERROR(IF(-SUM(F$20:F514)+F$15&lt;0.000001,0,IF($C515&gt;='H-32A-WP06 - Debt Service'!D$24,'H-32A-WP06 - Debt Service'!D$27/12,0)),"-")</f>
        <v>0</v>
      </c>
      <c r="G515" s="269">
        <f>IFERROR(IF(-SUM(G$20:G514)+G$15&lt;0.000001,0,IF($C515&gt;='H-32A-WP06 - Debt Service'!E$24,'H-32A-WP06 - Debt Service'!E$27/12,0)),"-")</f>
        <v>0</v>
      </c>
      <c r="H515" s="269">
        <f>IFERROR(IF(-SUM(H$20:H514)+H$15&lt;0.000001,0,IF($C515&gt;='H-32A-WP06 - Debt Service'!F$24,'H-32A-WP06 - Debt Service'!F$27/12,0)),"-")</f>
        <v>0</v>
      </c>
      <c r="I515" s="269">
        <f>IFERROR(IF(-SUM(I$20:I514)+I$15&lt;0.000001,0,IF($C515&gt;='H-32A-WP06 - Debt Service'!G$24,'H-32A-WP06 - Debt Service'!#REF!/12,0)),"-")</f>
        <v>0</v>
      </c>
      <c r="J515" s="269">
        <f>IFERROR(IF(-SUM(J$20:J514)+J$15&lt;0.000001,0,IF($C515&gt;='H-32A-WP06 - Debt Service'!H$24,'H-32A-WP06 - Debt Service'!H$27/12,0)),"-")</f>
        <v>0</v>
      </c>
      <c r="K515" s="269">
        <f>IFERROR(IF(-SUM(K$20:K514)+K$15&lt;0.000001,0,IF($C515&gt;='H-32A-WP06 - Debt Service'!I$24,'H-32A-WP06 - Debt Service'!I$27/12,0)),"-")</f>
        <v>0</v>
      </c>
      <c r="L515" s="269">
        <f>IFERROR(IF(-SUM(L$20:L514)+L$15&lt;0.000001,0,IF($C515&gt;='H-32A-WP06 - Debt Service'!J$24,'H-32A-WP06 - Debt Service'!J$27/12,0)),"-")</f>
        <v>0</v>
      </c>
      <c r="M515" s="269">
        <f>IFERROR(IF(-SUM(M$20:M514)+M$15&lt;0.000001,0,IF($C515&gt;='H-32A-WP06 - Debt Service'!L$24,'H-32A-WP06 - Debt Service'!L$27/12,0)),"-")</f>
        <v>0</v>
      </c>
      <c r="N515" s="269">
        <v>0</v>
      </c>
      <c r="O515" s="269">
        <v>0</v>
      </c>
      <c r="P515" s="269">
        <v>0</v>
      </c>
      <c r="Q515" s="269">
        <f>IFERROR(IF(-SUM(Q$20:Q514)+Q$15&lt;0.000001,0,IF($C515&gt;='H-32A-WP06 - Debt Service'!#REF!,'H-32A-WP06 - Debt Service'!#REF!/12,0)),"-")</f>
        <v>0</v>
      </c>
      <c r="R515" s="269"/>
      <c r="S515" s="269"/>
      <c r="T515" s="269"/>
      <c r="U515" s="269"/>
      <c r="V515" s="269"/>
      <c r="X515" s="260">
        <f t="shared" si="33"/>
        <v>2064</v>
      </c>
      <c r="Y515" s="281">
        <f t="shared" si="35"/>
        <v>59993</v>
      </c>
      <c r="Z515" s="281"/>
      <c r="AA515" s="269">
        <f>IFERROR(IF(-SUM(AA$20:AA514)+AA$15&lt;0.000001,0,IF($C515&gt;='H-32A-WP06 - Debt Service'!X$24,'H-32A-WP06 - Debt Service'!X$27/12,0)),"-")</f>
        <v>0</v>
      </c>
      <c r="AB515" s="269">
        <f>IFERROR(IF(-SUM(AB$20:AB514)+AB$15&lt;0.000001,0,IF($C515&gt;='H-32A-WP06 - Debt Service'!Y$24,'H-32A-WP06 - Debt Service'!Y$27/12,0)),"-")</f>
        <v>0</v>
      </c>
      <c r="AC515" s="269">
        <f>IFERROR(IF(-SUM(AC$20:AC514)+AC$15&lt;0.000001,0,IF($C515&gt;='H-32A-WP06 - Debt Service'!Z$24,'H-32A-WP06 - Debt Service'!Z$27/12,0)),"-")</f>
        <v>0</v>
      </c>
      <c r="AD515" s="269">
        <f>IFERROR(IF(-SUM(AD$20:AD514)+AD$15&lt;0.000001,0,IF($C515&gt;='H-32A-WP06 - Debt Service'!AA$24,'H-32A-WP06 - Debt Service'!AA$27/12,0)),"-")</f>
        <v>0</v>
      </c>
      <c r="AE515" s="269">
        <f>IFERROR(IF(-SUM(AE$20:AE514)+AE$15&lt;0.000001,0,IF($C515&gt;='H-32A-WP06 - Debt Service'!AB$24,'H-32A-WP06 - Debt Service'!AB$27/12,0)),"-")</f>
        <v>0</v>
      </c>
      <c r="AF515" s="269">
        <f>IFERROR(IF(-SUM(AF$20:AF514)+AF$15&lt;0.000001,0,IF($C515&gt;='H-32A-WP06 - Debt Service'!AC$24,'H-32A-WP06 - Debt Service'!AC$27/12,0)),"-")</f>
        <v>0</v>
      </c>
      <c r="AG515" s="269">
        <f>IFERROR(IF(-SUM(AG$20:AG514)+AG$15&lt;0.000001,0,IF($C515&gt;='H-32A-WP06 - Debt Service'!AD$24,'H-32A-WP06 - Debt Service'!AD$27/12,0)),"-")</f>
        <v>0</v>
      </c>
      <c r="AH515" s="269">
        <f>IFERROR(IF(-SUM(AH$20:AH514)+AH$15&lt;0.000001,0,IF($C515&gt;='H-32A-WP06 - Debt Service'!AE$24,'H-32A-WP06 - Debt Service'!AE$27/12,0)),"-")</f>
        <v>0</v>
      </c>
      <c r="AI515" s="269">
        <f>IFERROR(IF(-SUM(AI$20:AI514)+AI$15&lt;0.000001,0,IF($C515&gt;='H-32A-WP06 - Debt Service'!AF$24,'H-32A-WP06 - Debt Service'!AF$27/12,0)),"-")</f>
        <v>0</v>
      </c>
      <c r="AJ515" s="269">
        <f>IFERROR(IF(-SUM(AJ$20:AJ514)+AJ$15&lt;0.000001,0,IF($C515&gt;='H-32A-WP06 - Debt Service'!AG$24,'H-32A-WP06 - Debt Service'!AG$27/12,0)),"-")</f>
        <v>0</v>
      </c>
    </row>
    <row r="516" spans="2:36" hidden="1">
      <c r="B516" s="260">
        <f t="shared" si="32"/>
        <v>2064</v>
      </c>
      <c r="C516" s="281">
        <f t="shared" si="34"/>
        <v>60023</v>
      </c>
      <c r="D516" s="281"/>
      <c r="E516" s="269">
        <f>IFERROR(IF(-SUM(E$20:E515)+E$15&lt;0.000001,0,IF($C516&gt;='H-32A-WP06 - Debt Service'!C$24,'H-32A-WP06 - Debt Service'!C$27/12,0)),"-")</f>
        <v>0</v>
      </c>
      <c r="F516" s="269">
        <f>IFERROR(IF(-SUM(F$20:F515)+F$15&lt;0.000001,0,IF($C516&gt;='H-32A-WP06 - Debt Service'!D$24,'H-32A-WP06 - Debt Service'!D$27/12,0)),"-")</f>
        <v>0</v>
      </c>
      <c r="G516" s="269">
        <f>IFERROR(IF(-SUM(G$20:G515)+G$15&lt;0.000001,0,IF($C516&gt;='H-32A-WP06 - Debt Service'!E$24,'H-32A-WP06 - Debt Service'!E$27/12,0)),"-")</f>
        <v>0</v>
      </c>
      <c r="H516" s="269">
        <f>IFERROR(IF(-SUM(H$20:H515)+H$15&lt;0.000001,0,IF($C516&gt;='H-32A-WP06 - Debt Service'!F$24,'H-32A-WP06 - Debt Service'!F$27/12,0)),"-")</f>
        <v>0</v>
      </c>
      <c r="I516" s="269">
        <f>IFERROR(IF(-SUM(I$20:I515)+I$15&lt;0.000001,0,IF($C516&gt;='H-32A-WP06 - Debt Service'!G$24,'H-32A-WP06 - Debt Service'!#REF!/12,0)),"-")</f>
        <v>0</v>
      </c>
      <c r="J516" s="269">
        <f>IFERROR(IF(-SUM(J$20:J515)+J$15&lt;0.000001,0,IF($C516&gt;='H-32A-WP06 - Debt Service'!H$24,'H-32A-WP06 - Debt Service'!H$27/12,0)),"-")</f>
        <v>0</v>
      </c>
      <c r="K516" s="269">
        <f>IFERROR(IF(-SUM(K$20:K515)+K$15&lt;0.000001,0,IF($C516&gt;='H-32A-WP06 - Debt Service'!I$24,'H-32A-WP06 - Debt Service'!I$27/12,0)),"-")</f>
        <v>0</v>
      </c>
      <c r="L516" s="269">
        <f>IFERROR(IF(-SUM(L$20:L515)+L$15&lt;0.000001,0,IF($C516&gt;='H-32A-WP06 - Debt Service'!J$24,'H-32A-WP06 - Debt Service'!J$27/12,0)),"-")</f>
        <v>0</v>
      </c>
      <c r="M516" s="269">
        <f>IFERROR(IF(-SUM(M$20:M515)+M$15&lt;0.000001,0,IF($C516&gt;='H-32A-WP06 - Debt Service'!L$24,'H-32A-WP06 - Debt Service'!L$27/12,0)),"-")</f>
        <v>0</v>
      </c>
      <c r="N516" s="269">
        <v>0</v>
      </c>
      <c r="O516" s="269">
        <v>0</v>
      </c>
      <c r="P516" s="269">
        <v>0</v>
      </c>
      <c r="Q516" s="269">
        <f>IFERROR(IF(-SUM(Q$20:Q515)+Q$15&lt;0.000001,0,IF($C516&gt;='H-32A-WP06 - Debt Service'!#REF!,'H-32A-WP06 - Debt Service'!#REF!/12,0)),"-")</f>
        <v>0</v>
      </c>
      <c r="R516" s="269"/>
      <c r="S516" s="269"/>
      <c r="T516" s="269"/>
      <c r="U516" s="269"/>
      <c r="V516" s="269"/>
      <c r="X516" s="260">
        <f t="shared" si="33"/>
        <v>2064</v>
      </c>
      <c r="Y516" s="281">
        <f t="shared" si="35"/>
        <v>60023</v>
      </c>
      <c r="Z516" s="281"/>
      <c r="AA516" s="269">
        <f>IFERROR(IF(-SUM(AA$20:AA515)+AA$15&lt;0.000001,0,IF($C516&gt;='H-32A-WP06 - Debt Service'!X$24,'H-32A-WP06 - Debt Service'!X$27/12,0)),"-")</f>
        <v>0</v>
      </c>
      <c r="AB516" s="269">
        <f>IFERROR(IF(-SUM(AB$20:AB515)+AB$15&lt;0.000001,0,IF($C516&gt;='H-32A-WP06 - Debt Service'!Y$24,'H-32A-WP06 - Debt Service'!Y$27/12,0)),"-")</f>
        <v>0</v>
      </c>
      <c r="AC516" s="269">
        <f>IFERROR(IF(-SUM(AC$20:AC515)+AC$15&lt;0.000001,0,IF($C516&gt;='H-32A-WP06 - Debt Service'!Z$24,'H-32A-WP06 - Debt Service'!Z$27/12,0)),"-")</f>
        <v>0</v>
      </c>
      <c r="AD516" s="269">
        <f>IFERROR(IF(-SUM(AD$20:AD515)+AD$15&lt;0.000001,0,IF($C516&gt;='H-32A-WP06 - Debt Service'!AA$24,'H-32A-WP06 - Debt Service'!AA$27/12,0)),"-")</f>
        <v>0</v>
      </c>
      <c r="AE516" s="269">
        <f>IFERROR(IF(-SUM(AE$20:AE515)+AE$15&lt;0.000001,0,IF($C516&gt;='H-32A-WP06 - Debt Service'!AB$24,'H-32A-WP06 - Debt Service'!AB$27/12,0)),"-")</f>
        <v>0</v>
      </c>
      <c r="AF516" s="269">
        <f>IFERROR(IF(-SUM(AF$20:AF515)+AF$15&lt;0.000001,0,IF($C516&gt;='H-32A-WP06 - Debt Service'!AC$24,'H-32A-WP06 - Debt Service'!AC$27/12,0)),"-")</f>
        <v>0</v>
      </c>
      <c r="AG516" s="269">
        <f>IFERROR(IF(-SUM(AG$20:AG515)+AG$15&lt;0.000001,0,IF($C516&gt;='H-32A-WP06 - Debt Service'!AD$24,'H-32A-WP06 - Debt Service'!AD$27/12,0)),"-")</f>
        <v>0</v>
      </c>
      <c r="AH516" s="269">
        <f>IFERROR(IF(-SUM(AH$20:AH515)+AH$15&lt;0.000001,0,IF($C516&gt;='H-32A-WP06 - Debt Service'!AE$24,'H-32A-WP06 - Debt Service'!AE$27/12,0)),"-")</f>
        <v>0</v>
      </c>
      <c r="AI516" s="269">
        <f>IFERROR(IF(-SUM(AI$20:AI515)+AI$15&lt;0.000001,0,IF($C516&gt;='H-32A-WP06 - Debt Service'!AF$24,'H-32A-WP06 - Debt Service'!AF$27/12,0)),"-")</f>
        <v>0</v>
      </c>
      <c r="AJ516" s="269">
        <f>IFERROR(IF(-SUM(AJ$20:AJ515)+AJ$15&lt;0.000001,0,IF($C516&gt;='H-32A-WP06 - Debt Service'!AG$24,'H-32A-WP06 - Debt Service'!AG$27/12,0)),"-")</f>
        <v>0</v>
      </c>
    </row>
    <row r="517" spans="2:36" hidden="1">
      <c r="B517" s="260">
        <f t="shared" si="32"/>
        <v>2064</v>
      </c>
      <c r="C517" s="281">
        <f t="shared" si="34"/>
        <v>60054</v>
      </c>
      <c r="D517" s="281"/>
      <c r="E517" s="269">
        <f>IFERROR(IF(-SUM(E$20:E516)+E$15&lt;0.000001,0,IF($C517&gt;='H-32A-WP06 - Debt Service'!C$24,'H-32A-WP06 - Debt Service'!C$27/12,0)),"-")</f>
        <v>0</v>
      </c>
      <c r="F517" s="269">
        <f>IFERROR(IF(-SUM(F$20:F516)+F$15&lt;0.000001,0,IF($C517&gt;='H-32A-WP06 - Debt Service'!D$24,'H-32A-WP06 - Debt Service'!D$27/12,0)),"-")</f>
        <v>0</v>
      </c>
      <c r="G517" s="269">
        <f>IFERROR(IF(-SUM(G$20:G516)+G$15&lt;0.000001,0,IF($C517&gt;='H-32A-WP06 - Debt Service'!E$24,'H-32A-WP06 - Debt Service'!E$27/12,0)),"-")</f>
        <v>0</v>
      </c>
      <c r="H517" s="269">
        <f>IFERROR(IF(-SUM(H$20:H516)+H$15&lt;0.000001,0,IF($C517&gt;='H-32A-WP06 - Debt Service'!F$24,'H-32A-WP06 - Debt Service'!F$27/12,0)),"-")</f>
        <v>0</v>
      </c>
      <c r="I517" s="269">
        <f>IFERROR(IF(-SUM(I$20:I516)+I$15&lt;0.000001,0,IF($C517&gt;='H-32A-WP06 - Debt Service'!G$24,'H-32A-WP06 - Debt Service'!#REF!/12,0)),"-")</f>
        <v>0</v>
      </c>
      <c r="J517" s="269">
        <f>IFERROR(IF(-SUM(J$20:J516)+J$15&lt;0.000001,0,IF($C517&gt;='H-32A-WP06 - Debt Service'!H$24,'H-32A-WP06 - Debt Service'!H$27/12,0)),"-")</f>
        <v>0</v>
      </c>
      <c r="K517" s="269">
        <f>IFERROR(IF(-SUM(K$20:K516)+K$15&lt;0.000001,0,IF($C517&gt;='H-32A-WP06 - Debt Service'!I$24,'H-32A-WP06 - Debt Service'!I$27/12,0)),"-")</f>
        <v>0</v>
      </c>
      <c r="L517" s="269">
        <f>IFERROR(IF(-SUM(L$20:L516)+L$15&lt;0.000001,0,IF($C517&gt;='H-32A-WP06 - Debt Service'!J$24,'H-32A-WP06 - Debt Service'!J$27/12,0)),"-")</f>
        <v>0</v>
      </c>
      <c r="M517" s="269">
        <f>IFERROR(IF(-SUM(M$20:M516)+M$15&lt;0.000001,0,IF($C517&gt;='H-32A-WP06 - Debt Service'!L$24,'H-32A-WP06 - Debt Service'!L$27/12,0)),"-")</f>
        <v>0</v>
      </c>
      <c r="N517" s="269">
        <v>0</v>
      </c>
      <c r="O517" s="269">
        <v>0</v>
      </c>
      <c r="P517" s="269">
        <v>0</v>
      </c>
      <c r="Q517" s="269">
        <f>IFERROR(IF(-SUM(Q$20:Q516)+Q$15&lt;0.000001,0,IF($C517&gt;='H-32A-WP06 - Debt Service'!#REF!,'H-32A-WP06 - Debt Service'!#REF!/12,0)),"-")</f>
        <v>0</v>
      </c>
      <c r="R517" s="269"/>
      <c r="S517" s="269"/>
      <c r="T517" s="269"/>
      <c r="U517" s="269"/>
      <c r="V517" s="269"/>
      <c r="X517" s="260">
        <f t="shared" si="33"/>
        <v>2064</v>
      </c>
      <c r="Y517" s="281">
        <f t="shared" si="35"/>
        <v>60054</v>
      </c>
      <c r="Z517" s="281"/>
      <c r="AA517" s="269">
        <f>IFERROR(IF(-SUM(AA$20:AA516)+AA$15&lt;0.000001,0,IF($C517&gt;='H-32A-WP06 - Debt Service'!X$24,'H-32A-WP06 - Debt Service'!X$27/12,0)),"-")</f>
        <v>0</v>
      </c>
      <c r="AB517" s="269">
        <f>IFERROR(IF(-SUM(AB$20:AB516)+AB$15&lt;0.000001,0,IF($C517&gt;='H-32A-WP06 - Debt Service'!Y$24,'H-32A-WP06 - Debt Service'!Y$27/12,0)),"-")</f>
        <v>0</v>
      </c>
      <c r="AC517" s="269">
        <f>IFERROR(IF(-SUM(AC$20:AC516)+AC$15&lt;0.000001,0,IF($C517&gt;='H-32A-WP06 - Debt Service'!Z$24,'H-32A-WP06 - Debt Service'!Z$27/12,0)),"-")</f>
        <v>0</v>
      </c>
      <c r="AD517" s="269">
        <f>IFERROR(IF(-SUM(AD$20:AD516)+AD$15&lt;0.000001,0,IF($C517&gt;='H-32A-WP06 - Debt Service'!AA$24,'H-32A-WP06 - Debt Service'!AA$27/12,0)),"-")</f>
        <v>0</v>
      </c>
      <c r="AE517" s="269">
        <f>IFERROR(IF(-SUM(AE$20:AE516)+AE$15&lt;0.000001,0,IF($C517&gt;='H-32A-WP06 - Debt Service'!AB$24,'H-32A-WP06 - Debt Service'!AB$27/12,0)),"-")</f>
        <v>0</v>
      </c>
      <c r="AF517" s="269">
        <f>IFERROR(IF(-SUM(AF$20:AF516)+AF$15&lt;0.000001,0,IF($C517&gt;='H-32A-WP06 - Debt Service'!AC$24,'H-32A-WP06 - Debt Service'!AC$27/12,0)),"-")</f>
        <v>0</v>
      </c>
      <c r="AG517" s="269">
        <f>IFERROR(IF(-SUM(AG$20:AG516)+AG$15&lt;0.000001,0,IF($C517&gt;='H-32A-WP06 - Debt Service'!AD$24,'H-32A-WP06 - Debt Service'!AD$27/12,0)),"-")</f>
        <v>0</v>
      </c>
      <c r="AH517" s="269">
        <f>IFERROR(IF(-SUM(AH$20:AH516)+AH$15&lt;0.000001,0,IF($C517&gt;='H-32A-WP06 - Debt Service'!AE$24,'H-32A-WP06 - Debt Service'!AE$27/12,0)),"-")</f>
        <v>0</v>
      </c>
      <c r="AI517" s="269">
        <f>IFERROR(IF(-SUM(AI$20:AI516)+AI$15&lt;0.000001,0,IF($C517&gt;='H-32A-WP06 - Debt Service'!AF$24,'H-32A-WP06 - Debt Service'!AF$27/12,0)),"-")</f>
        <v>0</v>
      </c>
      <c r="AJ517" s="269">
        <f>IFERROR(IF(-SUM(AJ$20:AJ516)+AJ$15&lt;0.000001,0,IF($C517&gt;='H-32A-WP06 - Debt Service'!AG$24,'H-32A-WP06 - Debt Service'!AG$27/12,0)),"-")</f>
        <v>0</v>
      </c>
    </row>
    <row r="518" spans="2:36" hidden="1">
      <c r="B518" s="260">
        <f t="shared" si="32"/>
        <v>2064</v>
      </c>
      <c r="C518" s="281">
        <f t="shared" si="34"/>
        <v>60084</v>
      </c>
      <c r="D518" s="281"/>
      <c r="E518" s="269">
        <f>IFERROR(IF(-SUM(E$20:E517)+E$15&lt;0.000001,0,IF($C518&gt;='H-32A-WP06 - Debt Service'!C$24,'H-32A-WP06 - Debt Service'!C$27/12,0)),"-")</f>
        <v>0</v>
      </c>
      <c r="F518" s="269">
        <f>IFERROR(IF(-SUM(F$20:F517)+F$15&lt;0.000001,0,IF($C518&gt;='H-32A-WP06 - Debt Service'!D$24,'H-32A-WP06 - Debt Service'!D$27/12,0)),"-")</f>
        <v>0</v>
      </c>
      <c r="G518" s="269">
        <f>IFERROR(IF(-SUM(G$20:G517)+G$15&lt;0.000001,0,IF($C518&gt;='H-32A-WP06 - Debt Service'!E$24,'H-32A-WP06 - Debt Service'!E$27/12,0)),"-")</f>
        <v>0</v>
      </c>
      <c r="H518" s="269">
        <f>IFERROR(IF(-SUM(H$20:H517)+H$15&lt;0.000001,0,IF($C518&gt;='H-32A-WP06 - Debt Service'!F$24,'H-32A-WP06 - Debt Service'!F$27/12,0)),"-")</f>
        <v>0</v>
      </c>
      <c r="I518" s="269">
        <f>IFERROR(IF(-SUM(I$20:I517)+I$15&lt;0.000001,0,IF($C518&gt;='H-32A-WP06 - Debt Service'!G$24,'H-32A-WP06 - Debt Service'!#REF!/12,0)),"-")</f>
        <v>0</v>
      </c>
      <c r="J518" s="269">
        <f>IFERROR(IF(-SUM(J$20:J517)+J$15&lt;0.000001,0,IF($C518&gt;='H-32A-WP06 - Debt Service'!H$24,'H-32A-WP06 - Debt Service'!H$27/12,0)),"-")</f>
        <v>0</v>
      </c>
      <c r="K518" s="269">
        <f>IFERROR(IF(-SUM(K$20:K517)+K$15&lt;0.000001,0,IF($C518&gt;='H-32A-WP06 - Debt Service'!I$24,'H-32A-WP06 - Debt Service'!I$27/12,0)),"-")</f>
        <v>0</v>
      </c>
      <c r="L518" s="269">
        <f>IFERROR(IF(-SUM(L$20:L517)+L$15&lt;0.000001,0,IF($C518&gt;='H-32A-WP06 - Debt Service'!J$24,'H-32A-WP06 - Debt Service'!J$27/12,0)),"-")</f>
        <v>0</v>
      </c>
      <c r="M518" s="269">
        <f>IFERROR(IF(-SUM(M$20:M517)+M$15&lt;0.000001,0,IF($C518&gt;='H-32A-WP06 - Debt Service'!L$24,'H-32A-WP06 - Debt Service'!L$27/12,0)),"-")</f>
        <v>0</v>
      </c>
      <c r="N518" s="269">
        <v>0</v>
      </c>
      <c r="O518" s="269">
        <v>0</v>
      </c>
      <c r="P518" s="269">
        <v>0</v>
      </c>
      <c r="Q518" s="269">
        <f>IFERROR(IF(-SUM(Q$20:Q517)+Q$15&lt;0.000001,0,IF($C518&gt;='H-32A-WP06 - Debt Service'!#REF!,'H-32A-WP06 - Debt Service'!#REF!/12,0)),"-")</f>
        <v>0</v>
      </c>
      <c r="R518" s="269"/>
      <c r="S518" s="269"/>
      <c r="T518" s="269"/>
      <c r="U518" s="269"/>
      <c r="V518" s="269"/>
      <c r="X518" s="260">
        <f t="shared" si="33"/>
        <v>2064</v>
      </c>
      <c r="Y518" s="281">
        <f t="shared" si="35"/>
        <v>60084</v>
      </c>
      <c r="Z518" s="281"/>
      <c r="AA518" s="269">
        <f>IFERROR(IF(-SUM(AA$20:AA517)+AA$15&lt;0.000001,0,IF($C518&gt;='H-32A-WP06 - Debt Service'!X$24,'H-32A-WP06 - Debt Service'!X$27/12,0)),"-")</f>
        <v>0</v>
      </c>
      <c r="AB518" s="269">
        <f>IFERROR(IF(-SUM(AB$20:AB517)+AB$15&lt;0.000001,0,IF($C518&gt;='H-32A-WP06 - Debt Service'!Y$24,'H-32A-WP06 - Debt Service'!Y$27/12,0)),"-")</f>
        <v>0</v>
      </c>
      <c r="AC518" s="269">
        <f>IFERROR(IF(-SUM(AC$20:AC517)+AC$15&lt;0.000001,0,IF($C518&gt;='H-32A-WP06 - Debt Service'!Z$24,'H-32A-WP06 - Debt Service'!Z$27/12,0)),"-")</f>
        <v>0</v>
      </c>
      <c r="AD518" s="269">
        <f>IFERROR(IF(-SUM(AD$20:AD517)+AD$15&lt;0.000001,0,IF($C518&gt;='H-32A-WP06 - Debt Service'!AA$24,'H-32A-WP06 - Debt Service'!AA$27/12,0)),"-")</f>
        <v>0</v>
      </c>
      <c r="AE518" s="269">
        <f>IFERROR(IF(-SUM(AE$20:AE517)+AE$15&lt;0.000001,0,IF($C518&gt;='H-32A-WP06 - Debt Service'!AB$24,'H-32A-WP06 - Debt Service'!AB$27/12,0)),"-")</f>
        <v>0</v>
      </c>
      <c r="AF518" s="269">
        <f>IFERROR(IF(-SUM(AF$20:AF517)+AF$15&lt;0.000001,0,IF($C518&gt;='H-32A-WP06 - Debt Service'!AC$24,'H-32A-WP06 - Debt Service'!AC$27/12,0)),"-")</f>
        <v>0</v>
      </c>
      <c r="AG518" s="269">
        <f>IFERROR(IF(-SUM(AG$20:AG517)+AG$15&lt;0.000001,0,IF($C518&gt;='H-32A-WP06 - Debt Service'!AD$24,'H-32A-WP06 - Debt Service'!AD$27/12,0)),"-")</f>
        <v>0</v>
      </c>
      <c r="AH518" s="269">
        <f>IFERROR(IF(-SUM(AH$20:AH517)+AH$15&lt;0.000001,0,IF($C518&gt;='H-32A-WP06 - Debt Service'!AE$24,'H-32A-WP06 - Debt Service'!AE$27/12,0)),"-")</f>
        <v>0</v>
      </c>
      <c r="AI518" s="269">
        <f>IFERROR(IF(-SUM(AI$20:AI517)+AI$15&lt;0.000001,0,IF($C518&gt;='H-32A-WP06 - Debt Service'!AF$24,'H-32A-WP06 - Debt Service'!AF$27/12,0)),"-")</f>
        <v>0</v>
      </c>
      <c r="AJ518" s="269">
        <f>IFERROR(IF(-SUM(AJ$20:AJ517)+AJ$15&lt;0.000001,0,IF($C518&gt;='H-32A-WP06 - Debt Service'!AG$24,'H-32A-WP06 - Debt Service'!AG$27/12,0)),"-")</f>
        <v>0</v>
      </c>
    </row>
    <row r="519" spans="2:36" hidden="1">
      <c r="B519" s="260">
        <f t="shared" si="32"/>
        <v>2064</v>
      </c>
      <c r="C519" s="281">
        <f t="shared" si="34"/>
        <v>60115</v>
      </c>
      <c r="D519" s="281"/>
      <c r="E519" s="269">
        <f>IFERROR(IF(-SUM(E$20:E518)+E$15&lt;0.000001,0,IF($C519&gt;='H-32A-WP06 - Debt Service'!C$24,'H-32A-WP06 - Debt Service'!C$27/12,0)),"-")</f>
        <v>0</v>
      </c>
      <c r="F519" s="269">
        <f>IFERROR(IF(-SUM(F$20:F518)+F$15&lt;0.000001,0,IF($C519&gt;='H-32A-WP06 - Debt Service'!D$24,'H-32A-WP06 - Debt Service'!D$27/12,0)),"-")</f>
        <v>0</v>
      </c>
      <c r="G519" s="269">
        <f>IFERROR(IF(-SUM(G$20:G518)+G$15&lt;0.000001,0,IF($C519&gt;='H-32A-WP06 - Debt Service'!E$24,'H-32A-WP06 - Debt Service'!E$27/12,0)),"-")</f>
        <v>0</v>
      </c>
      <c r="H519" s="269">
        <f>IFERROR(IF(-SUM(H$20:H518)+H$15&lt;0.000001,0,IF($C519&gt;='H-32A-WP06 - Debt Service'!F$24,'H-32A-WP06 - Debt Service'!F$27/12,0)),"-")</f>
        <v>0</v>
      </c>
      <c r="I519" s="269">
        <f>IFERROR(IF(-SUM(I$20:I518)+I$15&lt;0.000001,0,IF($C519&gt;='H-32A-WP06 - Debt Service'!G$24,'H-32A-WP06 - Debt Service'!#REF!/12,0)),"-")</f>
        <v>0</v>
      </c>
      <c r="J519" s="269">
        <f>IFERROR(IF(-SUM(J$20:J518)+J$15&lt;0.000001,0,IF($C519&gt;='H-32A-WP06 - Debt Service'!H$24,'H-32A-WP06 - Debt Service'!H$27/12,0)),"-")</f>
        <v>0</v>
      </c>
      <c r="K519" s="269">
        <f>IFERROR(IF(-SUM(K$20:K518)+K$15&lt;0.000001,0,IF($C519&gt;='H-32A-WP06 - Debt Service'!I$24,'H-32A-WP06 - Debt Service'!I$27/12,0)),"-")</f>
        <v>0</v>
      </c>
      <c r="L519" s="269">
        <f>IFERROR(IF(-SUM(L$20:L518)+L$15&lt;0.000001,0,IF($C519&gt;='H-32A-WP06 - Debt Service'!J$24,'H-32A-WP06 - Debt Service'!J$27/12,0)),"-")</f>
        <v>0</v>
      </c>
      <c r="M519" s="269">
        <f>IFERROR(IF(-SUM(M$20:M518)+M$15&lt;0.000001,0,IF($C519&gt;='H-32A-WP06 - Debt Service'!L$24,'H-32A-WP06 - Debt Service'!L$27/12,0)),"-")</f>
        <v>0</v>
      </c>
      <c r="N519" s="269">
        <v>0</v>
      </c>
      <c r="O519" s="269">
        <v>0</v>
      </c>
      <c r="P519" s="269">
        <v>0</v>
      </c>
      <c r="Q519" s="269">
        <f>IFERROR(IF(-SUM(Q$20:Q518)+Q$15&lt;0.000001,0,IF($C519&gt;='H-32A-WP06 - Debt Service'!#REF!,'H-32A-WP06 - Debt Service'!#REF!/12,0)),"-")</f>
        <v>0</v>
      </c>
      <c r="R519" s="269"/>
      <c r="S519" s="269"/>
      <c r="T519" s="269"/>
      <c r="U519" s="269"/>
      <c r="V519" s="269"/>
      <c r="X519" s="260">
        <f t="shared" si="33"/>
        <v>2064</v>
      </c>
      <c r="Y519" s="281">
        <f t="shared" si="35"/>
        <v>60115</v>
      </c>
      <c r="Z519" s="281"/>
      <c r="AA519" s="269">
        <f>IFERROR(IF(-SUM(AA$20:AA518)+AA$15&lt;0.000001,0,IF($C519&gt;='H-32A-WP06 - Debt Service'!X$24,'H-32A-WP06 - Debt Service'!X$27/12,0)),"-")</f>
        <v>0</v>
      </c>
      <c r="AB519" s="269">
        <f>IFERROR(IF(-SUM(AB$20:AB518)+AB$15&lt;0.000001,0,IF($C519&gt;='H-32A-WP06 - Debt Service'!Y$24,'H-32A-WP06 - Debt Service'!Y$27/12,0)),"-")</f>
        <v>0</v>
      </c>
      <c r="AC519" s="269">
        <f>IFERROR(IF(-SUM(AC$20:AC518)+AC$15&lt;0.000001,0,IF($C519&gt;='H-32A-WP06 - Debt Service'!Z$24,'H-32A-WP06 - Debt Service'!Z$27/12,0)),"-")</f>
        <v>0</v>
      </c>
      <c r="AD519" s="269">
        <f>IFERROR(IF(-SUM(AD$20:AD518)+AD$15&lt;0.000001,0,IF($C519&gt;='H-32A-WP06 - Debt Service'!AA$24,'H-32A-WP06 - Debt Service'!AA$27/12,0)),"-")</f>
        <v>0</v>
      </c>
      <c r="AE519" s="269">
        <f>IFERROR(IF(-SUM(AE$20:AE518)+AE$15&lt;0.000001,0,IF($C519&gt;='H-32A-WP06 - Debt Service'!AB$24,'H-32A-WP06 - Debt Service'!AB$27/12,0)),"-")</f>
        <v>0</v>
      </c>
      <c r="AF519" s="269">
        <f>IFERROR(IF(-SUM(AF$20:AF518)+AF$15&lt;0.000001,0,IF($C519&gt;='H-32A-WP06 - Debt Service'!AC$24,'H-32A-WP06 - Debt Service'!AC$27/12,0)),"-")</f>
        <v>0</v>
      </c>
      <c r="AG519" s="269">
        <f>IFERROR(IF(-SUM(AG$20:AG518)+AG$15&lt;0.000001,0,IF($C519&gt;='H-32A-WP06 - Debt Service'!AD$24,'H-32A-WP06 - Debt Service'!AD$27/12,0)),"-")</f>
        <v>0</v>
      </c>
      <c r="AH519" s="269">
        <f>IFERROR(IF(-SUM(AH$20:AH518)+AH$15&lt;0.000001,0,IF($C519&gt;='H-32A-WP06 - Debt Service'!AE$24,'H-32A-WP06 - Debt Service'!AE$27/12,0)),"-")</f>
        <v>0</v>
      </c>
      <c r="AI519" s="269">
        <f>IFERROR(IF(-SUM(AI$20:AI518)+AI$15&lt;0.000001,0,IF($C519&gt;='H-32A-WP06 - Debt Service'!AF$24,'H-32A-WP06 - Debt Service'!AF$27/12,0)),"-")</f>
        <v>0</v>
      </c>
      <c r="AJ519" s="269">
        <f>IFERROR(IF(-SUM(AJ$20:AJ518)+AJ$15&lt;0.000001,0,IF($C519&gt;='H-32A-WP06 - Debt Service'!AG$24,'H-32A-WP06 - Debt Service'!AG$27/12,0)),"-")</f>
        <v>0</v>
      </c>
    </row>
    <row r="520" spans="2:36" hidden="1">
      <c r="B520" s="260">
        <f t="shared" si="32"/>
        <v>2064</v>
      </c>
      <c r="C520" s="281">
        <f t="shared" si="34"/>
        <v>60146</v>
      </c>
      <c r="D520" s="281"/>
      <c r="E520" s="269">
        <f>IFERROR(IF(-SUM(E$20:E519)+E$15&lt;0.000001,0,IF($C520&gt;='H-32A-WP06 - Debt Service'!C$24,'H-32A-WP06 - Debt Service'!C$27/12,0)),"-")</f>
        <v>0</v>
      </c>
      <c r="F520" s="269">
        <f>IFERROR(IF(-SUM(F$20:F519)+F$15&lt;0.000001,0,IF($C520&gt;='H-32A-WP06 - Debt Service'!D$24,'H-32A-WP06 - Debt Service'!D$27/12,0)),"-")</f>
        <v>0</v>
      </c>
      <c r="G520" s="269">
        <f>IFERROR(IF(-SUM(G$20:G519)+G$15&lt;0.000001,0,IF($C520&gt;='H-32A-WP06 - Debt Service'!E$24,'H-32A-WP06 - Debt Service'!E$27/12,0)),"-")</f>
        <v>0</v>
      </c>
      <c r="H520" s="269">
        <f>IFERROR(IF(-SUM(H$20:H519)+H$15&lt;0.000001,0,IF($C520&gt;='H-32A-WP06 - Debt Service'!F$24,'H-32A-WP06 - Debt Service'!F$27/12,0)),"-")</f>
        <v>0</v>
      </c>
      <c r="I520" s="269">
        <f>IFERROR(IF(-SUM(I$20:I519)+I$15&lt;0.000001,0,IF($C520&gt;='H-32A-WP06 - Debt Service'!G$24,'H-32A-WP06 - Debt Service'!#REF!/12,0)),"-")</f>
        <v>0</v>
      </c>
      <c r="J520" s="269">
        <f>IFERROR(IF(-SUM(J$20:J519)+J$15&lt;0.000001,0,IF($C520&gt;='H-32A-WP06 - Debt Service'!H$24,'H-32A-WP06 - Debt Service'!H$27/12,0)),"-")</f>
        <v>0</v>
      </c>
      <c r="K520" s="269">
        <f>IFERROR(IF(-SUM(K$20:K519)+K$15&lt;0.000001,0,IF($C520&gt;='H-32A-WP06 - Debt Service'!I$24,'H-32A-WP06 - Debt Service'!I$27/12,0)),"-")</f>
        <v>0</v>
      </c>
      <c r="L520" s="269">
        <f>IFERROR(IF(-SUM(L$20:L519)+L$15&lt;0.000001,0,IF($C520&gt;='H-32A-WP06 - Debt Service'!J$24,'H-32A-WP06 - Debt Service'!J$27/12,0)),"-")</f>
        <v>0</v>
      </c>
      <c r="M520" s="269">
        <f>IFERROR(IF(-SUM(M$20:M519)+M$15&lt;0.000001,0,IF($C520&gt;='H-32A-WP06 - Debt Service'!L$24,'H-32A-WP06 - Debt Service'!L$27/12,0)),"-")</f>
        <v>0</v>
      </c>
      <c r="N520" s="269">
        <v>0</v>
      </c>
      <c r="O520" s="269">
        <v>0</v>
      </c>
      <c r="P520" s="269">
        <v>0</v>
      </c>
      <c r="Q520" s="269">
        <f>IFERROR(IF(-SUM(Q$20:Q519)+Q$15&lt;0.000001,0,IF($C520&gt;='H-32A-WP06 - Debt Service'!#REF!,'H-32A-WP06 - Debt Service'!#REF!/12,0)),"-")</f>
        <v>0</v>
      </c>
      <c r="R520" s="269"/>
      <c r="S520" s="269"/>
      <c r="T520" s="269"/>
      <c r="U520" s="269"/>
      <c r="V520" s="269"/>
      <c r="X520" s="260">
        <f t="shared" si="33"/>
        <v>2064</v>
      </c>
      <c r="Y520" s="281">
        <f t="shared" si="35"/>
        <v>60146</v>
      </c>
      <c r="Z520" s="281"/>
      <c r="AA520" s="269">
        <f>IFERROR(IF(-SUM(AA$20:AA519)+AA$15&lt;0.000001,0,IF($C520&gt;='H-32A-WP06 - Debt Service'!X$24,'H-32A-WP06 - Debt Service'!X$27/12,0)),"-")</f>
        <v>0</v>
      </c>
      <c r="AB520" s="269">
        <f>IFERROR(IF(-SUM(AB$20:AB519)+AB$15&lt;0.000001,0,IF($C520&gt;='H-32A-WP06 - Debt Service'!Y$24,'H-32A-WP06 - Debt Service'!Y$27/12,0)),"-")</f>
        <v>0</v>
      </c>
      <c r="AC520" s="269">
        <f>IFERROR(IF(-SUM(AC$20:AC519)+AC$15&lt;0.000001,0,IF($C520&gt;='H-32A-WP06 - Debt Service'!Z$24,'H-32A-WP06 - Debt Service'!Z$27/12,0)),"-")</f>
        <v>0</v>
      </c>
      <c r="AD520" s="269">
        <f>IFERROR(IF(-SUM(AD$20:AD519)+AD$15&lt;0.000001,0,IF($C520&gt;='H-32A-WP06 - Debt Service'!AA$24,'H-32A-WP06 - Debt Service'!AA$27/12,0)),"-")</f>
        <v>0</v>
      </c>
      <c r="AE520" s="269">
        <f>IFERROR(IF(-SUM(AE$20:AE519)+AE$15&lt;0.000001,0,IF($C520&gt;='H-32A-WP06 - Debt Service'!AB$24,'H-32A-WP06 - Debt Service'!AB$27/12,0)),"-")</f>
        <v>0</v>
      </c>
      <c r="AF520" s="269">
        <f>IFERROR(IF(-SUM(AF$20:AF519)+AF$15&lt;0.000001,0,IF($C520&gt;='H-32A-WP06 - Debt Service'!AC$24,'H-32A-WP06 - Debt Service'!AC$27/12,0)),"-")</f>
        <v>0</v>
      </c>
      <c r="AG520" s="269">
        <f>IFERROR(IF(-SUM(AG$20:AG519)+AG$15&lt;0.000001,0,IF($C520&gt;='H-32A-WP06 - Debt Service'!AD$24,'H-32A-WP06 - Debt Service'!AD$27/12,0)),"-")</f>
        <v>0</v>
      </c>
      <c r="AH520" s="269">
        <f>IFERROR(IF(-SUM(AH$20:AH519)+AH$15&lt;0.000001,0,IF($C520&gt;='H-32A-WP06 - Debt Service'!AE$24,'H-32A-WP06 - Debt Service'!AE$27/12,0)),"-")</f>
        <v>0</v>
      </c>
      <c r="AI520" s="269">
        <f>IFERROR(IF(-SUM(AI$20:AI519)+AI$15&lt;0.000001,0,IF($C520&gt;='H-32A-WP06 - Debt Service'!AF$24,'H-32A-WP06 - Debt Service'!AF$27/12,0)),"-")</f>
        <v>0</v>
      </c>
      <c r="AJ520" s="269">
        <f>IFERROR(IF(-SUM(AJ$20:AJ519)+AJ$15&lt;0.000001,0,IF($C520&gt;='H-32A-WP06 - Debt Service'!AG$24,'H-32A-WP06 - Debt Service'!AG$27/12,0)),"-")</f>
        <v>0</v>
      </c>
    </row>
    <row r="521" spans="2:36" hidden="1">
      <c r="B521" s="260">
        <f t="shared" si="32"/>
        <v>2064</v>
      </c>
      <c r="C521" s="281">
        <f t="shared" si="34"/>
        <v>60176</v>
      </c>
      <c r="D521" s="281"/>
      <c r="E521" s="269">
        <f>IFERROR(IF(-SUM(E$20:E520)+E$15&lt;0.000001,0,IF($C521&gt;='H-32A-WP06 - Debt Service'!C$24,'H-32A-WP06 - Debt Service'!C$27/12,0)),"-")</f>
        <v>0</v>
      </c>
      <c r="F521" s="269">
        <f>IFERROR(IF(-SUM(F$20:F520)+F$15&lt;0.000001,0,IF($C521&gt;='H-32A-WP06 - Debt Service'!D$24,'H-32A-WP06 - Debt Service'!D$27/12,0)),"-")</f>
        <v>0</v>
      </c>
      <c r="G521" s="269">
        <f>IFERROR(IF(-SUM(G$20:G520)+G$15&lt;0.000001,0,IF($C521&gt;='H-32A-WP06 - Debt Service'!E$24,'H-32A-WP06 - Debt Service'!E$27/12,0)),"-")</f>
        <v>0</v>
      </c>
      <c r="H521" s="269">
        <f>IFERROR(IF(-SUM(H$20:H520)+H$15&lt;0.000001,0,IF($C521&gt;='H-32A-WP06 - Debt Service'!F$24,'H-32A-WP06 - Debt Service'!F$27/12,0)),"-")</f>
        <v>0</v>
      </c>
      <c r="I521" s="269">
        <f>IFERROR(IF(-SUM(I$20:I520)+I$15&lt;0.000001,0,IF($C521&gt;='H-32A-WP06 - Debt Service'!G$24,'H-32A-WP06 - Debt Service'!#REF!/12,0)),"-")</f>
        <v>0</v>
      </c>
      <c r="J521" s="269">
        <f>IFERROR(IF(-SUM(J$20:J520)+J$15&lt;0.000001,0,IF($C521&gt;='H-32A-WP06 - Debt Service'!H$24,'H-32A-WP06 - Debt Service'!H$27/12,0)),"-")</f>
        <v>0</v>
      </c>
      <c r="K521" s="269">
        <f>IFERROR(IF(-SUM(K$20:K520)+K$15&lt;0.000001,0,IF($C521&gt;='H-32A-WP06 - Debt Service'!I$24,'H-32A-WP06 - Debt Service'!I$27/12,0)),"-")</f>
        <v>0</v>
      </c>
      <c r="L521" s="269">
        <f>IFERROR(IF(-SUM(L$20:L520)+L$15&lt;0.000001,0,IF($C521&gt;='H-32A-WP06 - Debt Service'!J$24,'H-32A-WP06 - Debt Service'!J$27/12,0)),"-")</f>
        <v>0</v>
      </c>
      <c r="M521" s="269">
        <f>IFERROR(IF(-SUM(M$20:M520)+M$15&lt;0.000001,0,IF($C521&gt;='H-32A-WP06 - Debt Service'!L$24,'H-32A-WP06 - Debt Service'!L$27/12,0)),"-")</f>
        <v>0</v>
      </c>
      <c r="N521" s="269">
        <v>0</v>
      </c>
      <c r="O521" s="269">
        <v>0</v>
      </c>
      <c r="P521" s="269">
        <v>0</v>
      </c>
      <c r="Q521" s="269">
        <f>IFERROR(IF(-SUM(Q$20:Q520)+Q$15&lt;0.000001,0,IF($C521&gt;='H-32A-WP06 - Debt Service'!#REF!,'H-32A-WP06 - Debt Service'!#REF!/12,0)),"-")</f>
        <v>0</v>
      </c>
      <c r="R521" s="269"/>
      <c r="S521" s="269"/>
      <c r="T521" s="269"/>
      <c r="U521" s="269"/>
      <c r="V521" s="269"/>
      <c r="X521" s="260">
        <f t="shared" si="33"/>
        <v>2064</v>
      </c>
      <c r="Y521" s="281">
        <f t="shared" si="35"/>
        <v>60176</v>
      </c>
      <c r="Z521" s="281"/>
      <c r="AA521" s="269">
        <f>IFERROR(IF(-SUM(AA$20:AA520)+AA$15&lt;0.000001,0,IF($C521&gt;='H-32A-WP06 - Debt Service'!X$24,'H-32A-WP06 - Debt Service'!X$27/12,0)),"-")</f>
        <v>0</v>
      </c>
      <c r="AB521" s="269">
        <f>IFERROR(IF(-SUM(AB$20:AB520)+AB$15&lt;0.000001,0,IF($C521&gt;='H-32A-WP06 - Debt Service'!Y$24,'H-32A-WP06 - Debt Service'!Y$27/12,0)),"-")</f>
        <v>0</v>
      </c>
      <c r="AC521" s="269">
        <f>IFERROR(IF(-SUM(AC$20:AC520)+AC$15&lt;0.000001,0,IF($C521&gt;='H-32A-WP06 - Debt Service'!Z$24,'H-32A-WP06 - Debt Service'!Z$27/12,0)),"-")</f>
        <v>0</v>
      </c>
      <c r="AD521" s="269">
        <f>IFERROR(IF(-SUM(AD$20:AD520)+AD$15&lt;0.000001,0,IF($C521&gt;='H-32A-WP06 - Debt Service'!AA$24,'H-32A-WP06 - Debt Service'!AA$27/12,0)),"-")</f>
        <v>0</v>
      </c>
      <c r="AE521" s="269">
        <f>IFERROR(IF(-SUM(AE$20:AE520)+AE$15&lt;0.000001,0,IF($C521&gt;='H-32A-WP06 - Debt Service'!AB$24,'H-32A-WP06 - Debt Service'!AB$27/12,0)),"-")</f>
        <v>0</v>
      </c>
      <c r="AF521" s="269">
        <f>IFERROR(IF(-SUM(AF$20:AF520)+AF$15&lt;0.000001,0,IF($C521&gt;='H-32A-WP06 - Debt Service'!AC$24,'H-32A-WP06 - Debt Service'!AC$27/12,0)),"-")</f>
        <v>0</v>
      </c>
      <c r="AG521" s="269">
        <f>IFERROR(IF(-SUM(AG$20:AG520)+AG$15&lt;0.000001,0,IF($C521&gt;='H-32A-WP06 - Debt Service'!AD$24,'H-32A-WP06 - Debt Service'!AD$27/12,0)),"-")</f>
        <v>0</v>
      </c>
      <c r="AH521" s="269">
        <f>IFERROR(IF(-SUM(AH$20:AH520)+AH$15&lt;0.000001,0,IF($C521&gt;='H-32A-WP06 - Debt Service'!AE$24,'H-32A-WP06 - Debt Service'!AE$27/12,0)),"-")</f>
        <v>0</v>
      </c>
      <c r="AI521" s="269">
        <f>IFERROR(IF(-SUM(AI$20:AI520)+AI$15&lt;0.000001,0,IF($C521&gt;='H-32A-WP06 - Debt Service'!AF$24,'H-32A-WP06 - Debt Service'!AF$27/12,0)),"-")</f>
        <v>0</v>
      </c>
      <c r="AJ521" s="269">
        <f>IFERROR(IF(-SUM(AJ$20:AJ520)+AJ$15&lt;0.000001,0,IF($C521&gt;='H-32A-WP06 - Debt Service'!AG$24,'H-32A-WP06 - Debt Service'!AG$27/12,0)),"-")</f>
        <v>0</v>
      </c>
    </row>
    <row r="522" spans="2:36" hidden="1">
      <c r="B522" s="260">
        <f t="shared" si="32"/>
        <v>2064</v>
      </c>
      <c r="C522" s="281">
        <f t="shared" si="34"/>
        <v>60207</v>
      </c>
      <c r="D522" s="281"/>
      <c r="E522" s="269">
        <f>IFERROR(IF(-SUM(E$20:E521)+E$15&lt;0.000001,0,IF($C522&gt;='H-32A-WP06 - Debt Service'!C$24,'H-32A-WP06 - Debt Service'!C$27/12,0)),"-")</f>
        <v>0</v>
      </c>
      <c r="F522" s="269">
        <f>IFERROR(IF(-SUM(F$20:F521)+F$15&lt;0.000001,0,IF($C522&gt;='H-32A-WP06 - Debt Service'!D$24,'H-32A-WP06 - Debt Service'!D$27/12,0)),"-")</f>
        <v>0</v>
      </c>
      <c r="G522" s="269">
        <f>IFERROR(IF(-SUM(G$20:G521)+G$15&lt;0.000001,0,IF($C522&gt;='H-32A-WP06 - Debt Service'!E$24,'H-32A-WP06 - Debt Service'!E$27/12,0)),"-")</f>
        <v>0</v>
      </c>
      <c r="H522" s="269">
        <f>IFERROR(IF(-SUM(H$20:H521)+H$15&lt;0.000001,0,IF($C522&gt;='H-32A-WP06 - Debt Service'!F$24,'H-32A-WP06 - Debt Service'!F$27/12,0)),"-")</f>
        <v>0</v>
      </c>
      <c r="I522" s="269">
        <f>IFERROR(IF(-SUM(I$20:I521)+I$15&lt;0.000001,0,IF($C522&gt;='H-32A-WP06 - Debt Service'!G$24,'H-32A-WP06 - Debt Service'!#REF!/12,0)),"-")</f>
        <v>0</v>
      </c>
      <c r="J522" s="269">
        <f>IFERROR(IF(-SUM(J$20:J521)+J$15&lt;0.000001,0,IF($C522&gt;='H-32A-WP06 - Debt Service'!H$24,'H-32A-WP06 - Debt Service'!H$27/12,0)),"-")</f>
        <v>0</v>
      </c>
      <c r="K522" s="269">
        <f>IFERROR(IF(-SUM(K$20:K521)+K$15&lt;0.000001,0,IF($C522&gt;='H-32A-WP06 - Debt Service'!I$24,'H-32A-WP06 - Debt Service'!I$27/12,0)),"-")</f>
        <v>0</v>
      </c>
      <c r="L522" s="269">
        <f>IFERROR(IF(-SUM(L$20:L521)+L$15&lt;0.000001,0,IF($C522&gt;='H-32A-WP06 - Debt Service'!J$24,'H-32A-WP06 - Debt Service'!J$27/12,0)),"-")</f>
        <v>0</v>
      </c>
      <c r="M522" s="269">
        <f>IFERROR(IF(-SUM(M$20:M521)+M$15&lt;0.000001,0,IF($C522&gt;='H-32A-WP06 - Debt Service'!L$24,'H-32A-WP06 - Debt Service'!L$27/12,0)),"-")</f>
        <v>0</v>
      </c>
      <c r="N522" s="269">
        <v>0</v>
      </c>
      <c r="O522" s="269">
        <v>0</v>
      </c>
      <c r="P522" s="269">
        <v>0</v>
      </c>
      <c r="Q522" s="269">
        <f>IFERROR(IF(-SUM(Q$20:Q521)+Q$15&lt;0.000001,0,IF($C522&gt;='H-32A-WP06 - Debt Service'!#REF!,'H-32A-WP06 - Debt Service'!#REF!/12,0)),"-")</f>
        <v>0</v>
      </c>
      <c r="R522" s="269"/>
      <c r="S522" s="269"/>
      <c r="T522" s="269"/>
      <c r="U522" s="269"/>
      <c r="V522" s="269"/>
      <c r="X522" s="260">
        <f t="shared" si="33"/>
        <v>2064</v>
      </c>
      <c r="Y522" s="281">
        <f t="shared" si="35"/>
        <v>60207</v>
      </c>
      <c r="Z522" s="281"/>
      <c r="AA522" s="269">
        <f>IFERROR(IF(-SUM(AA$20:AA521)+AA$15&lt;0.000001,0,IF($C522&gt;='H-32A-WP06 - Debt Service'!X$24,'H-32A-WP06 - Debt Service'!X$27/12,0)),"-")</f>
        <v>0</v>
      </c>
      <c r="AB522" s="269">
        <f>IFERROR(IF(-SUM(AB$20:AB521)+AB$15&lt;0.000001,0,IF($C522&gt;='H-32A-WP06 - Debt Service'!Y$24,'H-32A-WP06 - Debt Service'!Y$27/12,0)),"-")</f>
        <v>0</v>
      </c>
      <c r="AC522" s="269">
        <f>IFERROR(IF(-SUM(AC$20:AC521)+AC$15&lt;0.000001,0,IF($C522&gt;='H-32A-WP06 - Debt Service'!Z$24,'H-32A-WP06 - Debt Service'!Z$27/12,0)),"-")</f>
        <v>0</v>
      </c>
      <c r="AD522" s="269">
        <f>IFERROR(IF(-SUM(AD$20:AD521)+AD$15&lt;0.000001,0,IF($C522&gt;='H-32A-WP06 - Debt Service'!AA$24,'H-32A-WP06 - Debt Service'!AA$27/12,0)),"-")</f>
        <v>0</v>
      </c>
      <c r="AE522" s="269">
        <f>IFERROR(IF(-SUM(AE$20:AE521)+AE$15&lt;0.000001,0,IF($C522&gt;='H-32A-WP06 - Debt Service'!AB$24,'H-32A-WP06 - Debt Service'!AB$27/12,0)),"-")</f>
        <v>0</v>
      </c>
      <c r="AF522" s="269">
        <f>IFERROR(IF(-SUM(AF$20:AF521)+AF$15&lt;0.000001,0,IF($C522&gt;='H-32A-WP06 - Debt Service'!AC$24,'H-32A-WP06 - Debt Service'!AC$27/12,0)),"-")</f>
        <v>0</v>
      </c>
      <c r="AG522" s="269">
        <f>IFERROR(IF(-SUM(AG$20:AG521)+AG$15&lt;0.000001,0,IF($C522&gt;='H-32A-WP06 - Debt Service'!AD$24,'H-32A-WP06 - Debt Service'!AD$27/12,0)),"-")</f>
        <v>0</v>
      </c>
      <c r="AH522" s="269">
        <f>IFERROR(IF(-SUM(AH$20:AH521)+AH$15&lt;0.000001,0,IF($C522&gt;='H-32A-WP06 - Debt Service'!AE$24,'H-32A-WP06 - Debt Service'!AE$27/12,0)),"-")</f>
        <v>0</v>
      </c>
      <c r="AI522" s="269">
        <f>IFERROR(IF(-SUM(AI$20:AI521)+AI$15&lt;0.000001,0,IF($C522&gt;='H-32A-WP06 - Debt Service'!AF$24,'H-32A-WP06 - Debt Service'!AF$27/12,0)),"-")</f>
        <v>0</v>
      </c>
      <c r="AJ522" s="269">
        <f>IFERROR(IF(-SUM(AJ$20:AJ521)+AJ$15&lt;0.000001,0,IF($C522&gt;='H-32A-WP06 - Debt Service'!AG$24,'H-32A-WP06 - Debt Service'!AG$27/12,0)),"-")</f>
        <v>0</v>
      </c>
    </row>
    <row r="523" spans="2:36" hidden="1">
      <c r="B523" s="260">
        <f t="shared" si="32"/>
        <v>2064</v>
      </c>
      <c r="C523" s="281">
        <f t="shared" si="34"/>
        <v>60237</v>
      </c>
      <c r="D523" s="281"/>
      <c r="E523" s="269">
        <f>IFERROR(IF(-SUM(E$20:E522)+E$15&lt;0.000001,0,IF($C523&gt;='H-32A-WP06 - Debt Service'!C$24,'H-32A-WP06 - Debt Service'!C$27/12,0)),"-")</f>
        <v>0</v>
      </c>
      <c r="F523" s="269">
        <f>IFERROR(IF(-SUM(F$20:F522)+F$15&lt;0.000001,0,IF($C523&gt;='H-32A-WP06 - Debt Service'!D$24,'H-32A-WP06 - Debt Service'!D$27/12,0)),"-")</f>
        <v>0</v>
      </c>
      <c r="G523" s="269">
        <f>IFERROR(IF(-SUM(G$20:G522)+G$15&lt;0.000001,0,IF($C523&gt;='H-32A-WP06 - Debt Service'!E$24,'H-32A-WP06 - Debt Service'!E$27/12,0)),"-")</f>
        <v>0</v>
      </c>
      <c r="H523" s="269">
        <f>IFERROR(IF(-SUM(H$20:H522)+H$15&lt;0.000001,0,IF($C523&gt;='H-32A-WP06 - Debt Service'!F$24,'H-32A-WP06 - Debt Service'!F$27/12,0)),"-")</f>
        <v>0</v>
      </c>
      <c r="I523" s="269">
        <f>IFERROR(IF(-SUM(I$20:I522)+I$15&lt;0.000001,0,IF($C523&gt;='H-32A-WP06 - Debt Service'!G$24,'H-32A-WP06 - Debt Service'!#REF!/12,0)),"-")</f>
        <v>0</v>
      </c>
      <c r="J523" s="269">
        <f>IFERROR(IF(-SUM(J$20:J522)+J$15&lt;0.000001,0,IF($C523&gt;='H-32A-WP06 - Debt Service'!H$24,'H-32A-WP06 - Debt Service'!H$27/12,0)),"-")</f>
        <v>0</v>
      </c>
      <c r="K523" s="269">
        <f>IFERROR(IF(-SUM(K$20:K522)+K$15&lt;0.000001,0,IF($C523&gt;='H-32A-WP06 - Debt Service'!I$24,'H-32A-WP06 - Debt Service'!I$27/12,0)),"-")</f>
        <v>0</v>
      </c>
      <c r="L523" s="269">
        <f>IFERROR(IF(-SUM(L$20:L522)+L$15&lt;0.000001,0,IF($C523&gt;='H-32A-WP06 - Debt Service'!J$24,'H-32A-WP06 - Debt Service'!J$27/12,0)),"-")</f>
        <v>0</v>
      </c>
      <c r="M523" s="269">
        <f>IFERROR(IF(-SUM(M$20:M522)+M$15&lt;0.000001,0,IF($C523&gt;='H-32A-WP06 - Debt Service'!L$24,'H-32A-WP06 - Debt Service'!L$27/12,0)),"-")</f>
        <v>0</v>
      </c>
      <c r="N523" s="269">
        <v>0</v>
      </c>
      <c r="O523" s="269">
        <v>0</v>
      </c>
      <c r="P523" s="269">
        <v>0</v>
      </c>
      <c r="Q523" s="269">
        <f>IFERROR(IF(-SUM(Q$20:Q522)+Q$15&lt;0.000001,0,IF($C523&gt;='H-32A-WP06 - Debt Service'!#REF!,'H-32A-WP06 - Debt Service'!#REF!/12,0)),"-")</f>
        <v>0</v>
      </c>
      <c r="R523" s="269"/>
      <c r="S523" s="269"/>
      <c r="T523" s="269"/>
      <c r="U523" s="269"/>
      <c r="V523" s="269"/>
      <c r="X523" s="260">
        <f t="shared" si="33"/>
        <v>2064</v>
      </c>
      <c r="Y523" s="281">
        <f t="shared" si="35"/>
        <v>60237</v>
      </c>
      <c r="Z523" s="281"/>
      <c r="AA523" s="269">
        <f>IFERROR(IF(-SUM(AA$20:AA522)+AA$15&lt;0.000001,0,IF($C523&gt;='H-32A-WP06 - Debt Service'!X$24,'H-32A-WP06 - Debt Service'!X$27/12,0)),"-")</f>
        <v>0</v>
      </c>
      <c r="AB523" s="269">
        <f>IFERROR(IF(-SUM(AB$20:AB522)+AB$15&lt;0.000001,0,IF($C523&gt;='H-32A-WP06 - Debt Service'!Y$24,'H-32A-WP06 - Debt Service'!Y$27/12,0)),"-")</f>
        <v>0</v>
      </c>
      <c r="AC523" s="269">
        <f>IFERROR(IF(-SUM(AC$20:AC522)+AC$15&lt;0.000001,0,IF($C523&gt;='H-32A-WP06 - Debt Service'!Z$24,'H-32A-WP06 - Debt Service'!Z$27/12,0)),"-")</f>
        <v>0</v>
      </c>
      <c r="AD523" s="269">
        <f>IFERROR(IF(-SUM(AD$20:AD522)+AD$15&lt;0.000001,0,IF($C523&gt;='H-32A-WP06 - Debt Service'!AA$24,'H-32A-WP06 - Debt Service'!AA$27/12,0)),"-")</f>
        <v>0</v>
      </c>
      <c r="AE523" s="269">
        <f>IFERROR(IF(-SUM(AE$20:AE522)+AE$15&lt;0.000001,0,IF($C523&gt;='H-32A-WP06 - Debt Service'!AB$24,'H-32A-WP06 - Debt Service'!AB$27/12,0)),"-")</f>
        <v>0</v>
      </c>
      <c r="AF523" s="269">
        <f>IFERROR(IF(-SUM(AF$20:AF522)+AF$15&lt;0.000001,0,IF($C523&gt;='H-32A-WP06 - Debt Service'!AC$24,'H-32A-WP06 - Debt Service'!AC$27/12,0)),"-")</f>
        <v>0</v>
      </c>
      <c r="AG523" s="269">
        <f>IFERROR(IF(-SUM(AG$20:AG522)+AG$15&lt;0.000001,0,IF($C523&gt;='H-32A-WP06 - Debt Service'!AD$24,'H-32A-WP06 - Debt Service'!AD$27/12,0)),"-")</f>
        <v>0</v>
      </c>
      <c r="AH523" s="269">
        <f>IFERROR(IF(-SUM(AH$20:AH522)+AH$15&lt;0.000001,0,IF($C523&gt;='H-32A-WP06 - Debt Service'!AE$24,'H-32A-WP06 - Debt Service'!AE$27/12,0)),"-")</f>
        <v>0</v>
      </c>
      <c r="AI523" s="269">
        <f>IFERROR(IF(-SUM(AI$20:AI522)+AI$15&lt;0.000001,0,IF($C523&gt;='H-32A-WP06 - Debt Service'!AF$24,'H-32A-WP06 - Debt Service'!AF$27/12,0)),"-")</f>
        <v>0</v>
      </c>
      <c r="AJ523" s="269">
        <f>IFERROR(IF(-SUM(AJ$20:AJ522)+AJ$15&lt;0.000001,0,IF($C523&gt;='H-32A-WP06 - Debt Service'!AG$24,'H-32A-WP06 - Debt Service'!AG$27/12,0)),"-")</f>
        <v>0</v>
      </c>
    </row>
    <row r="524" spans="2:36" hidden="1">
      <c r="B524" s="260">
        <f t="shared" si="32"/>
        <v>2065</v>
      </c>
      <c r="C524" s="281">
        <f t="shared" si="34"/>
        <v>60268</v>
      </c>
      <c r="D524" s="281"/>
      <c r="E524" s="269">
        <f>IFERROR(IF(-SUM(E$20:E523)+E$15&lt;0.000001,0,IF($C524&gt;='H-32A-WP06 - Debt Service'!C$24,'H-32A-WP06 - Debt Service'!C$27/12,0)),"-")</f>
        <v>0</v>
      </c>
      <c r="F524" s="269">
        <f>IFERROR(IF(-SUM(F$20:F523)+F$15&lt;0.000001,0,IF($C524&gt;='H-32A-WP06 - Debt Service'!D$24,'H-32A-WP06 - Debt Service'!D$27/12,0)),"-")</f>
        <v>0</v>
      </c>
      <c r="G524" s="269">
        <f>IFERROR(IF(-SUM(G$20:G523)+G$15&lt;0.000001,0,IF($C524&gt;='H-32A-WP06 - Debt Service'!E$24,'H-32A-WP06 - Debt Service'!E$27/12,0)),"-")</f>
        <v>0</v>
      </c>
      <c r="H524" s="269">
        <f>IFERROR(IF(-SUM(H$20:H523)+H$15&lt;0.000001,0,IF($C524&gt;='H-32A-WP06 - Debt Service'!F$24,'H-32A-WP06 - Debt Service'!F$27/12,0)),"-")</f>
        <v>0</v>
      </c>
      <c r="I524" s="269">
        <f>IFERROR(IF(-SUM(I$20:I523)+I$15&lt;0.000001,0,IF($C524&gt;='H-32A-WP06 - Debt Service'!G$24,'H-32A-WP06 - Debt Service'!#REF!/12,0)),"-")</f>
        <v>0</v>
      </c>
      <c r="J524" s="269">
        <f>IFERROR(IF(-SUM(J$20:J523)+J$15&lt;0.000001,0,IF($C524&gt;='H-32A-WP06 - Debt Service'!H$24,'H-32A-WP06 - Debt Service'!H$27/12,0)),"-")</f>
        <v>0</v>
      </c>
      <c r="K524" s="269">
        <f>IFERROR(IF(-SUM(K$20:K523)+K$15&lt;0.000001,0,IF($C524&gt;='H-32A-WP06 - Debt Service'!I$24,'H-32A-WP06 - Debt Service'!I$27/12,0)),"-")</f>
        <v>0</v>
      </c>
      <c r="L524" s="269">
        <f>IFERROR(IF(-SUM(L$20:L523)+L$15&lt;0.000001,0,IF($C524&gt;='H-32A-WP06 - Debt Service'!J$24,'H-32A-WP06 - Debt Service'!J$27/12,0)),"-")</f>
        <v>0</v>
      </c>
      <c r="M524" s="269">
        <f>IFERROR(IF(-SUM(M$20:M523)+M$15&lt;0.000001,0,IF($C524&gt;='H-32A-WP06 - Debt Service'!L$24,'H-32A-WP06 - Debt Service'!L$27/12,0)),"-")</f>
        <v>0</v>
      </c>
      <c r="N524" s="269">
        <v>0</v>
      </c>
      <c r="O524" s="269">
        <v>0</v>
      </c>
      <c r="P524" s="269">
        <v>0</v>
      </c>
      <c r="Q524" s="269">
        <f>IFERROR(IF(-SUM(Q$20:Q523)+Q$15&lt;0.000001,0,IF($C524&gt;='H-32A-WP06 - Debt Service'!#REF!,'H-32A-WP06 - Debt Service'!#REF!/12,0)),"-")</f>
        <v>0</v>
      </c>
      <c r="R524" s="269"/>
      <c r="S524" s="269"/>
      <c r="T524" s="269"/>
      <c r="U524" s="269"/>
      <c r="V524" s="269"/>
      <c r="X524" s="260">
        <f t="shared" si="33"/>
        <v>2065</v>
      </c>
      <c r="Y524" s="281">
        <f t="shared" si="35"/>
        <v>60268</v>
      </c>
      <c r="Z524" s="281"/>
      <c r="AA524" s="269">
        <f>IFERROR(IF(-SUM(AA$20:AA523)+AA$15&lt;0.000001,0,IF($C524&gt;='H-32A-WP06 - Debt Service'!X$24,'H-32A-WP06 - Debt Service'!X$27/12,0)),"-")</f>
        <v>0</v>
      </c>
      <c r="AB524" s="269">
        <f>IFERROR(IF(-SUM(AB$20:AB523)+AB$15&lt;0.000001,0,IF($C524&gt;='H-32A-WP06 - Debt Service'!Y$24,'H-32A-WP06 - Debt Service'!Y$27/12,0)),"-")</f>
        <v>0</v>
      </c>
      <c r="AC524" s="269">
        <f>IFERROR(IF(-SUM(AC$20:AC523)+AC$15&lt;0.000001,0,IF($C524&gt;='H-32A-WP06 - Debt Service'!Z$24,'H-32A-WP06 - Debt Service'!Z$27/12,0)),"-")</f>
        <v>0</v>
      </c>
      <c r="AD524" s="269">
        <f>IFERROR(IF(-SUM(AD$20:AD523)+AD$15&lt;0.000001,0,IF($C524&gt;='H-32A-WP06 - Debt Service'!AA$24,'H-32A-WP06 - Debt Service'!AA$27/12,0)),"-")</f>
        <v>0</v>
      </c>
      <c r="AE524" s="269">
        <f>IFERROR(IF(-SUM(AE$20:AE523)+AE$15&lt;0.000001,0,IF($C524&gt;='H-32A-WP06 - Debt Service'!AB$24,'H-32A-WP06 - Debt Service'!AB$27/12,0)),"-")</f>
        <v>0</v>
      </c>
      <c r="AF524" s="269">
        <f>IFERROR(IF(-SUM(AF$20:AF523)+AF$15&lt;0.000001,0,IF($C524&gt;='H-32A-WP06 - Debt Service'!AC$24,'H-32A-WP06 - Debt Service'!AC$27/12,0)),"-")</f>
        <v>0</v>
      </c>
      <c r="AG524" s="269">
        <f>IFERROR(IF(-SUM(AG$20:AG523)+AG$15&lt;0.000001,0,IF($C524&gt;='H-32A-WP06 - Debt Service'!AD$24,'H-32A-WP06 - Debt Service'!AD$27/12,0)),"-")</f>
        <v>0</v>
      </c>
      <c r="AH524" s="269">
        <f>IFERROR(IF(-SUM(AH$20:AH523)+AH$15&lt;0.000001,0,IF($C524&gt;='H-32A-WP06 - Debt Service'!AE$24,'H-32A-WP06 - Debt Service'!AE$27/12,0)),"-")</f>
        <v>0</v>
      </c>
      <c r="AI524" s="269">
        <f>IFERROR(IF(-SUM(AI$20:AI523)+AI$15&lt;0.000001,0,IF($C524&gt;='H-32A-WP06 - Debt Service'!AF$24,'H-32A-WP06 - Debt Service'!AF$27/12,0)),"-")</f>
        <v>0</v>
      </c>
      <c r="AJ524" s="269">
        <f>IFERROR(IF(-SUM(AJ$20:AJ523)+AJ$15&lt;0.000001,0,IF($C524&gt;='H-32A-WP06 - Debt Service'!AG$24,'H-32A-WP06 - Debt Service'!AG$27/12,0)),"-")</f>
        <v>0</v>
      </c>
    </row>
    <row r="525" spans="2:36" hidden="1">
      <c r="B525" s="260">
        <f t="shared" si="32"/>
        <v>2065</v>
      </c>
      <c r="C525" s="281">
        <f t="shared" si="34"/>
        <v>60299</v>
      </c>
      <c r="D525" s="281"/>
      <c r="E525" s="269">
        <f>IFERROR(IF(-SUM(E$20:E524)+E$15&lt;0.000001,0,IF($C525&gt;='H-32A-WP06 - Debt Service'!C$24,'H-32A-WP06 - Debt Service'!C$27/12,0)),"-")</f>
        <v>0</v>
      </c>
      <c r="F525" s="269">
        <f>IFERROR(IF(-SUM(F$20:F524)+F$15&lt;0.000001,0,IF($C525&gt;='H-32A-WP06 - Debt Service'!D$24,'H-32A-WP06 - Debt Service'!D$27/12,0)),"-")</f>
        <v>0</v>
      </c>
      <c r="G525" s="269">
        <f>IFERROR(IF(-SUM(G$20:G524)+G$15&lt;0.000001,0,IF($C525&gt;='H-32A-WP06 - Debt Service'!E$24,'H-32A-WP06 - Debt Service'!E$27/12,0)),"-")</f>
        <v>0</v>
      </c>
      <c r="H525" s="269">
        <f>IFERROR(IF(-SUM(H$20:H524)+H$15&lt;0.000001,0,IF($C525&gt;='H-32A-WP06 - Debt Service'!F$24,'H-32A-WP06 - Debt Service'!F$27/12,0)),"-")</f>
        <v>0</v>
      </c>
      <c r="I525" s="269">
        <f>IFERROR(IF(-SUM(I$20:I524)+I$15&lt;0.000001,0,IF($C525&gt;='H-32A-WP06 - Debt Service'!G$24,'H-32A-WP06 - Debt Service'!#REF!/12,0)),"-")</f>
        <v>0</v>
      </c>
      <c r="J525" s="269">
        <f>IFERROR(IF(-SUM(J$20:J524)+J$15&lt;0.000001,0,IF($C525&gt;='H-32A-WP06 - Debt Service'!H$24,'H-32A-WP06 - Debt Service'!H$27/12,0)),"-")</f>
        <v>0</v>
      </c>
      <c r="K525" s="269">
        <f>IFERROR(IF(-SUM(K$20:K524)+K$15&lt;0.000001,0,IF($C525&gt;='H-32A-WP06 - Debt Service'!I$24,'H-32A-WP06 - Debt Service'!I$27/12,0)),"-")</f>
        <v>0</v>
      </c>
      <c r="L525" s="269">
        <f>IFERROR(IF(-SUM(L$20:L524)+L$15&lt;0.000001,0,IF($C525&gt;='H-32A-WP06 - Debt Service'!J$24,'H-32A-WP06 - Debt Service'!J$27/12,0)),"-")</f>
        <v>0</v>
      </c>
      <c r="M525" s="269">
        <f>IFERROR(IF(-SUM(M$20:M524)+M$15&lt;0.000001,0,IF($C525&gt;='H-32A-WP06 - Debt Service'!L$24,'H-32A-WP06 - Debt Service'!L$27/12,0)),"-")</f>
        <v>0</v>
      </c>
      <c r="N525" s="269">
        <v>0</v>
      </c>
      <c r="O525" s="269">
        <v>0</v>
      </c>
      <c r="P525" s="269">
        <v>0</v>
      </c>
      <c r="Q525" s="269">
        <f>IFERROR(IF(-SUM(Q$20:Q524)+Q$15&lt;0.000001,0,IF($C525&gt;='H-32A-WP06 - Debt Service'!#REF!,'H-32A-WP06 - Debt Service'!#REF!/12,0)),"-")</f>
        <v>0</v>
      </c>
      <c r="R525" s="269"/>
      <c r="S525" s="269"/>
      <c r="T525" s="269"/>
      <c r="U525" s="269"/>
      <c r="V525" s="269"/>
      <c r="X525" s="260">
        <f t="shared" si="33"/>
        <v>2065</v>
      </c>
      <c r="Y525" s="281">
        <f t="shared" si="35"/>
        <v>60299</v>
      </c>
      <c r="Z525" s="281"/>
      <c r="AA525" s="269">
        <f>IFERROR(IF(-SUM(AA$20:AA524)+AA$15&lt;0.000001,0,IF($C525&gt;='H-32A-WP06 - Debt Service'!X$24,'H-32A-WP06 - Debt Service'!X$27/12,0)),"-")</f>
        <v>0</v>
      </c>
      <c r="AB525" s="269">
        <f>IFERROR(IF(-SUM(AB$20:AB524)+AB$15&lt;0.000001,0,IF($C525&gt;='H-32A-WP06 - Debt Service'!Y$24,'H-32A-WP06 - Debt Service'!Y$27/12,0)),"-")</f>
        <v>0</v>
      </c>
      <c r="AC525" s="269">
        <f>IFERROR(IF(-SUM(AC$20:AC524)+AC$15&lt;0.000001,0,IF($C525&gt;='H-32A-WP06 - Debt Service'!Z$24,'H-32A-WP06 - Debt Service'!Z$27/12,0)),"-")</f>
        <v>0</v>
      </c>
      <c r="AD525" s="269">
        <f>IFERROR(IF(-SUM(AD$20:AD524)+AD$15&lt;0.000001,0,IF($C525&gt;='H-32A-WP06 - Debt Service'!AA$24,'H-32A-WP06 - Debt Service'!AA$27/12,0)),"-")</f>
        <v>0</v>
      </c>
      <c r="AE525" s="269">
        <f>IFERROR(IF(-SUM(AE$20:AE524)+AE$15&lt;0.000001,0,IF($C525&gt;='H-32A-WP06 - Debt Service'!AB$24,'H-32A-WP06 - Debt Service'!AB$27/12,0)),"-")</f>
        <v>0</v>
      </c>
      <c r="AF525" s="269">
        <f>IFERROR(IF(-SUM(AF$20:AF524)+AF$15&lt;0.000001,0,IF($C525&gt;='H-32A-WP06 - Debt Service'!AC$24,'H-32A-WP06 - Debt Service'!AC$27/12,0)),"-")</f>
        <v>0</v>
      </c>
      <c r="AG525" s="269">
        <f>IFERROR(IF(-SUM(AG$20:AG524)+AG$15&lt;0.000001,0,IF($C525&gt;='H-32A-WP06 - Debt Service'!AD$24,'H-32A-WP06 - Debt Service'!AD$27/12,0)),"-")</f>
        <v>0</v>
      </c>
      <c r="AH525" s="269">
        <f>IFERROR(IF(-SUM(AH$20:AH524)+AH$15&lt;0.000001,0,IF($C525&gt;='H-32A-WP06 - Debt Service'!AE$24,'H-32A-WP06 - Debt Service'!AE$27/12,0)),"-")</f>
        <v>0</v>
      </c>
      <c r="AI525" s="269">
        <f>IFERROR(IF(-SUM(AI$20:AI524)+AI$15&lt;0.000001,0,IF($C525&gt;='H-32A-WP06 - Debt Service'!AF$24,'H-32A-WP06 - Debt Service'!AF$27/12,0)),"-")</f>
        <v>0</v>
      </c>
      <c r="AJ525" s="269">
        <f>IFERROR(IF(-SUM(AJ$20:AJ524)+AJ$15&lt;0.000001,0,IF($C525&gt;='H-32A-WP06 - Debt Service'!AG$24,'H-32A-WP06 - Debt Service'!AG$27/12,0)),"-")</f>
        <v>0</v>
      </c>
    </row>
    <row r="526" spans="2:36" hidden="1">
      <c r="B526" s="260">
        <f t="shared" si="32"/>
        <v>2065</v>
      </c>
      <c r="C526" s="281">
        <f t="shared" si="34"/>
        <v>60327</v>
      </c>
      <c r="D526" s="281"/>
      <c r="E526" s="269">
        <f>IFERROR(IF(-SUM(E$20:E525)+E$15&lt;0.000001,0,IF($C526&gt;='H-32A-WP06 - Debt Service'!C$24,'H-32A-WP06 - Debt Service'!C$27/12,0)),"-")</f>
        <v>0</v>
      </c>
      <c r="F526" s="269">
        <f>IFERROR(IF(-SUM(F$20:F525)+F$15&lt;0.000001,0,IF($C526&gt;='H-32A-WP06 - Debt Service'!D$24,'H-32A-WP06 - Debt Service'!D$27/12,0)),"-")</f>
        <v>0</v>
      </c>
      <c r="G526" s="269">
        <f>IFERROR(IF(-SUM(G$20:G525)+G$15&lt;0.000001,0,IF($C526&gt;='H-32A-WP06 - Debt Service'!E$24,'H-32A-WP06 - Debt Service'!E$27/12,0)),"-")</f>
        <v>0</v>
      </c>
      <c r="H526" s="269">
        <f>IFERROR(IF(-SUM(H$20:H525)+H$15&lt;0.000001,0,IF($C526&gt;='H-32A-WP06 - Debt Service'!F$24,'H-32A-WP06 - Debt Service'!F$27/12,0)),"-")</f>
        <v>0</v>
      </c>
      <c r="I526" s="269">
        <f>IFERROR(IF(-SUM(I$20:I525)+I$15&lt;0.000001,0,IF($C526&gt;='H-32A-WP06 - Debt Service'!G$24,'H-32A-WP06 - Debt Service'!#REF!/12,0)),"-")</f>
        <v>0</v>
      </c>
      <c r="J526" s="269">
        <f>IFERROR(IF(-SUM(J$20:J525)+J$15&lt;0.000001,0,IF($C526&gt;='H-32A-WP06 - Debt Service'!H$24,'H-32A-WP06 - Debt Service'!H$27/12,0)),"-")</f>
        <v>0</v>
      </c>
      <c r="K526" s="269">
        <f>IFERROR(IF(-SUM(K$20:K525)+K$15&lt;0.000001,0,IF($C526&gt;='H-32A-WP06 - Debt Service'!I$24,'H-32A-WP06 - Debt Service'!I$27/12,0)),"-")</f>
        <v>0</v>
      </c>
      <c r="L526" s="269">
        <f>IFERROR(IF(-SUM(L$20:L525)+L$15&lt;0.000001,0,IF($C526&gt;='H-32A-WP06 - Debt Service'!J$24,'H-32A-WP06 - Debt Service'!J$27/12,0)),"-")</f>
        <v>0</v>
      </c>
      <c r="M526" s="269">
        <f>IFERROR(IF(-SUM(M$20:M525)+M$15&lt;0.000001,0,IF($C526&gt;='H-32A-WP06 - Debt Service'!L$24,'H-32A-WP06 - Debt Service'!L$27/12,0)),"-")</f>
        <v>0</v>
      </c>
      <c r="N526" s="269">
        <v>0</v>
      </c>
      <c r="O526" s="269">
        <v>0</v>
      </c>
      <c r="P526" s="269">
        <v>0</v>
      </c>
      <c r="Q526" s="269">
        <f>IFERROR(IF(-SUM(Q$20:Q525)+Q$15&lt;0.000001,0,IF($C526&gt;='H-32A-WP06 - Debt Service'!#REF!,'H-32A-WP06 - Debt Service'!#REF!/12,0)),"-")</f>
        <v>0</v>
      </c>
      <c r="R526" s="269"/>
      <c r="S526" s="269"/>
      <c r="T526" s="269"/>
      <c r="U526" s="269"/>
      <c r="V526" s="269"/>
      <c r="X526" s="260">
        <f t="shared" si="33"/>
        <v>2065</v>
      </c>
      <c r="Y526" s="281">
        <f t="shared" si="35"/>
        <v>60327</v>
      </c>
      <c r="Z526" s="281"/>
      <c r="AA526" s="269">
        <f>IFERROR(IF(-SUM(AA$20:AA525)+AA$15&lt;0.000001,0,IF($C526&gt;='H-32A-WP06 - Debt Service'!X$24,'H-32A-WP06 - Debt Service'!X$27/12,0)),"-")</f>
        <v>0</v>
      </c>
      <c r="AB526" s="269">
        <f>IFERROR(IF(-SUM(AB$20:AB525)+AB$15&lt;0.000001,0,IF($C526&gt;='H-32A-WP06 - Debt Service'!Y$24,'H-32A-WP06 - Debt Service'!Y$27/12,0)),"-")</f>
        <v>0</v>
      </c>
      <c r="AC526" s="269">
        <f>IFERROR(IF(-SUM(AC$20:AC525)+AC$15&lt;0.000001,0,IF($C526&gt;='H-32A-WP06 - Debt Service'!Z$24,'H-32A-WP06 - Debt Service'!Z$27/12,0)),"-")</f>
        <v>0</v>
      </c>
      <c r="AD526" s="269">
        <f>IFERROR(IF(-SUM(AD$20:AD525)+AD$15&lt;0.000001,0,IF($C526&gt;='H-32A-WP06 - Debt Service'!AA$24,'H-32A-WP06 - Debt Service'!AA$27/12,0)),"-")</f>
        <v>0</v>
      </c>
      <c r="AE526" s="269">
        <f>IFERROR(IF(-SUM(AE$20:AE525)+AE$15&lt;0.000001,0,IF($C526&gt;='H-32A-WP06 - Debt Service'!AB$24,'H-32A-WP06 - Debt Service'!AB$27/12,0)),"-")</f>
        <v>0</v>
      </c>
      <c r="AF526" s="269">
        <f>IFERROR(IF(-SUM(AF$20:AF525)+AF$15&lt;0.000001,0,IF($C526&gt;='H-32A-WP06 - Debt Service'!AC$24,'H-32A-WP06 - Debt Service'!AC$27/12,0)),"-")</f>
        <v>0</v>
      </c>
      <c r="AG526" s="269">
        <f>IFERROR(IF(-SUM(AG$20:AG525)+AG$15&lt;0.000001,0,IF($C526&gt;='H-32A-WP06 - Debt Service'!AD$24,'H-32A-WP06 - Debt Service'!AD$27/12,0)),"-")</f>
        <v>0</v>
      </c>
      <c r="AH526" s="269">
        <f>IFERROR(IF(-SUM(AH$20:AH525)+AH$15&lt;0.000001,0,IF($C526&gt;='H-32A-WP06 - Debt Service'!AE$24,'H-32A-WP06 - Debt Service'!AE$27/12,0)),"-")</f>
        <v>0</v>
      </c>
      <c r="AI526" s="269">
        <f>IFERROR(IF(-SUM(AI$20:AI525)+AI$15&lt;0.000001,0,IF($C526&gt;='H-32A-WP06 - Debt Service'!AF$24,'H-32A-WP06 - Debt Service'!AF$27/12,0)),"-")</f>
        <v>0</v>
      </c>
      <c r="AJ526" s="269">
        <f>IFERROR(IF(-SUM(AJ$20:AJ525)+AJ$15&lt;0.000001,0,IF($C526&gt;='H-32A-WP06 - Debt Service'!AG$24,'H-32A-WP06 - Debt Service'!AG$27/12,0)),"-")</f>
        <v>0</v>
      </c>
    </row>
    <row r="527" spans="2:36" hidden="1">
      <c r="B527" s="260">
        <f t="shared" si="32"/>
        <v>2065</v>
      </c>
      <c r="C527" s="281">
        <f t="shared" si="34"/>
        <v>60358</v>
      </c>
      <c r="D527" s="281"/>
      <c r="E527" s="269">
        <f>IFERROR(IF(-SUM(E$20:E526)+E$15&lt;0.000001,0,IF($C527&gt;='H-32A-WP06 - Debt Service'!C$24,'H-32A-WP06 - Debt Service'!C$27/12,0)),"-")</f>
        <v>0</v>
      </c>
      <c r="F527" s="269">
        <f>IFERROR(IF(-SUM(F$20:F526)+F$15&lt;0.000001,0,IF($C527&gt;='H-32A-WP06 - Debt Service'!D$24,'H-32A-WP06 - Debt Service'!D$27/12,0)),"-")</f>
        <v>0</v>
      </c>
      <c r="G527" s="269">
        <f>IFERROR(IF(-SUM(G$20:G526)+G$15&lt;0.000001,0,IF($C527&gt;='H-32A-WP06 - Debt Service'!E$24,'H-32A-WP06 - Debt Service'!E$27/12,0)),"-")</f>
        <v>0</v>
      </c>
      <c r="H527" s="269">
        <f>IFERROR(IF(-SUM(H$20:H526)+H$15&lt;0.000001,0,IF($C527&gt;='H-32A-WP06 - Debt Service'!F$24,'H-32A-WP06 - Debt Service'!F$27/12,0)),"-")</f>
        <v>0</v>
      </c>
      <c r="I527" s="269">
        <f>IFERROR(IF(-SUM(I$20:I526)+I$15&lt;0.000001,0,IF($C527&gt;='H-32A-WP06 - Debt Service'!G$24,'H-32A-WP06 - Debt Service'!#REF!/12,0)),"-")</f>
        <v>0</v>
      </c>
      <c r="J527" s="269">
        <f>IFERROR(IF(-SUM(J$20:J526)+J$15&lt;0.000001,0,IF($C527&gt;='H-32A-WP06 - Debt Service'!H$24,'H-32A-WP06 - Debt Service'!H$27/12,0)),"-")</f>
        <v>0</v>
      </c>
      <c r="K527" s="269">
        <f>IFERROR(IF(-SUM(K$20:K526)+K$15&lt;0.000001,0,IF($C527&gt;='H-32A-WP06 - Debt Service'!I$24,'H-32A-WP06 - Debt Service'!I$27/12,0)),"-")</f>
        <v>0</v>
      </c>
      <c r="L527" s="269">
        <f>IFERROR(IF(-SUM(L$20:L526)+L$15&lt;0.000001,0,IF($C527&gt;='H-32A-WP06 - Debt Service'!J$24,'H-32A-WP06 - Debt Service'!J$27/12,0)),"-")</f>
        <v>0</v>
      </c>
      <c r="M527" s="269">
        <f>IFERROR(IF(-SUM(M$20:M526)+M$15&lt;0.000001,0,IF($C527&gt;='H-32A-WP06 - Debt Service'!L$24,'H-32A-WP06 - Debt Service'!L$27/12,0)),"-")</f>
        <v>0</v>
      </c>
      <c r="N527" s="269">
        <v>0</v>
      </c>
      <c r="O527" s="269">
        <v>0</v>
      </c>
      <c r="P527" s="269">
        <v>0</v>
      </c>
      <c r="Q527" s="269">
        <f>IFERROR(IF(-SUM(Q$20:Q526)+Q$15&lt;0.000001,0,IF($C527&gt;='H-32A-WP06 - Debt Service'!#REF!,'H-32A-WP06 - Debt Service'!#REF!/12,0)),"-")</f>
        <v>0</v>
      </c>
      <c r="R527" s="269"/>
      <c r="S527" s="269"/>
      <c r="T527" s="269"/>
      <c r="U527" s="269"/>
      <c r="V527" s="269"/>
      <c r="X527" s="260">
        <f t="shared" si="33"/>
        <v>2065</v>
      </c>
      <c r="Y527" s="281">
        <f t="shared" si="35"/>
        <v>60358</v>
      </c>
      <c r="Z527" s="281"/>
      <c r="AA527" s="269">
        <f>IFERROR(IF(-SUM(AA$20:AA526)+AA$15&lt;0.000001,0,IF($C527&gt;='H-32A-WP06 - Debt Service'!X$24,'H-32A-WP06 - Debt Service'!X$27/12,0)),"-")</f>
        <v>0</v>
      </c>
      <c r="AB527" s="269">
        <f>IFERROR(IF(-SUM(AB$20:AB526)+AB$15&lt;0.000001,0,IF($C527&gt;='H-32A-WP06 - Debt Service'!Y$24,'H-32A-WP06 - Debt Service'!Y$27/12,0)),"-")</f>
        <v>0</v>
      </c>
      <c r="AC527" s="269">
        <f>IFERROR(IF(-SUM(AC$20:AC526)+AC$15&lt;0.000001,0,IF($C527&gt;='H-32A-WP06 - Debt Service'!Z$24,'H-32A-WP06 - Debt Service'!Z$27/12,0)),"-")</f>
        <v>0</v>
      </c>
      <c r="AD527" s="269">
        <f>IFERROR(IF(-SUM(AD$20:AD526)+AD$15&lt;0.000001,0,IF($C527&gt;='H-32A-WP06 - Debt Service'!AA$24,'H-32A-WP06 - Debt Service'!AA$27/12,0)),"-")</f>
        <v>0</v>
      </c>
      <c r="AE527" s="269">
        <f>IFERROR(IF(-SUM(AE$20:AE526)+AE$15&lt;0.000001,0,IF($C527&gt;='H-32A-WP06 - Debt Service'!AB$24,'H-32A-WP06 - Debt Service'!AB$27/12,0)),"-")</f>
        <v>0</v>
      </c>
      <c r="AF527" s="269">
        <f>IFERROR(IF(-SUM(AF$20:AF526)+AF$15&lt;0.000001,0,IF($C527&gt;='H-32A-WP06 - Debt Service'!AC$24,'H-32A-WP06 - Debt Service'!AC$27/12,0)),"-")</f>
        <v>0</v>
      </c>
      <c r="AG527" s="269">
        <f>IFERROR(IF(-SUM(AG$20:AG526)+AG$15&lt;0.000001,0,IF($C527&gt;='H-32A-WP06 - Debt Service'!AD$24,'H-32A-WP06 - Debt Service'!AD$27/12,0)),"-")</f>
        <v>0</v>
      </c>
      <c r="AH527" s="269">
        <f>IFERROR(IF(-SUM(AH$20:AH526)+AH$15&lt;0.000001,0,IF($C527&gt;='H-32A-WP06 - Debt Service'!AE$24,'H-32A-WP06 - Debt Service'!AE$27/12,0)),"-")</f>
        <v>0</v>
      </c>
      <c r="AI527" s="269">
        <f>IFERROR(IF(-SUM(AI$20:AI526)+AI$15&lt;0.000001,0,IF($C527&gt;='H-32A-WP06 - Debt Service'!AF$24,'H-32A-WP06 - Debt Service'!AF$27/12,0)),"-")</f>
        <v>0</v>
      </c>
      <c r="AJ527" s="269">
        <f>IFERROR(IF(-SUM(AJ$20:AJ526)+AJ$15&lt;0.000001,0,IF($C527&gt;='H-32A-WP06 - Debt Service'!AG$24,'H-32A-WP06 - Debt Service'!AG$27/12,0)),"-")</f>
        <v>0</v>
      </c>
    </row>
    <row r="528" spans="2:36" hidden="1">
      <c r="B528" s="260">
        <f t="shared" si="32"/>
        <v>2065</v>
      </c>
      <c r="C528" s="281">
        <f t="shared" si="34"/>
        <v>60388</v>
      </c>
      <c r="D528" s="281"/>
      <c r="E528" s="269">
        <f>IFERROR(IF(-SUM(E$20:E527)+E$15&lt;0.000001,0,IF($C528&gt;='H-32A-WP06 - Debt Service'!C$24,'H-32A-WP06 - Debt Service'!C$27/12,0)),"-")</f>
        <v>0</v>
      </c>
      <c r="F528" s="269">
        <f>IFERROR(IF(-SUM(F$20:F527)+F$15&lt;0.000001,0,IF($C528&gt;='H-32A-WP06 - Debt Service'!D$24,'H-32A-WP06 - Debt Service'!D$27/12,0)),"-")</f>
        <v>0</v>
      </c>
      <c r="G528" s="269">
        <f>IFERROR(IF(-SUM(G$20:G527)+G$15&lt;0.000001,0,IF($C528&gt;='H-32A-WP06 - Debt Service'!E$24,'H-32A-WP06 - Debt Service'!E$27/12,0)),"-")</f>
        <v>0</v>
      </c>
      <c r="H528" s="269">
        <f>IFERROR(IF(-SUM(H$20:H527)+H$15&lt;0.000001,0,IF($C528&gt;='H-32A-WP06 - Debt Service'!F$24,'H-32A-WP06 - Debt Service'!F$27/12,0)),"-")</f>
        <v>0</v>
      </c>
      <c r="I528" s="269">
        <f>IFERROR(IF(-SUM(I$20:I527)+I$15&lt;0.000001,0,IF($C528&gt;='H-32A-WP06 - Debt Service'!G$24,'H-32A-WP06 - Debt Service'!#REF!/12,0)),"-")</f>
        <v>0</v>
      </c>
      <c r="J528" s="269">
        <f>IFERROR(IF(-SUM(J$20:J527)+J$15&lt;0.000001,0,IF($C528&gt;='H-32A-WP06 - Debt Service'!H$24,'H-32A-WP06 - Debt Service'!H$27/12,0)),"-")</f>
        <v>0</v>
      </c>
      <c r="K528" s="269">
        <f>IFERROR(IF(-SUM(K$20:K527)+K$15&lt;0.000001,0,IF($C528&gt;='H-32A-WP06 - Debt Service'!I$24,'H-32A-WP06 - Debt Service'!I$27/12,0)),"-")</f>
        <v>0</v>
      </c>
      <c r="L528" s="269">
        <f>IFERROR(IF(-SUM(L$20:L527)+L$15&lt;0.000001,0,IF($C528&gt;='H-32A-WP06 - Debt Service'!J$24,'H-32A-WP06 - Debt Service'!J$27/12,0)),"-")</f>
        <v>0</v>
      </c>
      <c r="M528" s="269">
        <f>IFERROR(IF(-SUM(M$20:M527)+M$15&lt;0.000001,0,IF($C528&gt;='H-32A-WP06 - Debt Service'!L$24,'H-32A-WP06 - Debt Service'!L$27/12,0)),"-")</f>
        <v>0</v>
      </c>
      <c r="N528" s="269">
        <v>0</v>
      </c>
      <c r="O528" s="269">
        <v>0</v>
      </c>
      <c r="P528" s="269">
        <v>0</v>
      </c>
      <c r="Q528" s="269">
        <f>IFERROR(IF(-SUM(Q$20:Q527)+Q$15&lt;0.000001,0,IF($C528&gt;='H-32A-WP06 - Debt Service'!#REF!,'H-32A-WP06 - Debt Service'!#REF!/12,0)),"-")</f>
        <v>0</v>
      </c>
      <c r="R528" s="269"/>
      <c r="S528" s="269"/>
      <c r="T528" s="269"/>
      <c r="U528" s="269"/>
      <c r="V528" s="269"/>
      <c r="X528" s="260">
        <f t="shared" si="33"/>
        <v>2065</v>
      </c>
      <c r="Y528" s="281">
        <f t="shared" si="35"/>
        <v>60388</v>
      </c>
      <c r="Z528" s="281"/>
      <c r="AA528" s="269">
        <f>IFERROR(IF(-SUM(AA$20:AA527)+AA$15&lt;0.000001,0,IF($C528&gt;='H-32A-WP06 - Debt Service'!X$24,'H-32A-WP06 - Debt Service'!X$27/12,0)),"-")</f>
        <v>0</v>
      </c>
      <c r="AB528" s="269">
        <f>IFERROR(IF(-SUM(AB$20:AB527)+AB$15&lt;0.000001,0,IF($C528&gt;='H-32A-WP06 - Debt Service'!Y$24,'H-32A-WP06 - Debt Service'!Y$27/12,0)),"-")</f>
        <v>0</v>
      </c>
      <c r="AC528" s="269">
        <f>IFERROR(IF(-SUM(AC$20:AC527)+AC$15&lt;0.000001,0,IF($C528&gt;='H-32A-WP06 - Debt Service'!Z$24,'H-32A-WP06 - Debt Service'!Z$27/12,0)),"-")</f>
        <v>0</v>
      </c>
      <c r="AD528" s="269">
        <f>IFERROR(IF(-SUM(AD$20:AD527)+AD$15&lt;0.000001,0,IF($C528&gt;='H-32A-WP06 - Debt Service'!AA$24,'H-32A-WP06 - Debt Service'!AA$27/12,0)),"-")</f>
        <v>0</v>
      </c>
      <c r="AE528" s="269">
        <f>IFERROR(IF(-SUM(AE$20:AE527)+AE$15&lt;0.000001,0,IF($C528&gt;='H-32A-WP06 - Debt Service'!AB$24,'H-32A-WP06 - Debt Service'!AB$27/12,0)),"-")</f>
        <v>0</v>
      </c>
      <c r="AF528" s="269">
        <f>IFERROR(IF(-SUM(AF$20:AF527)+AF$15&lt;0.000001,0,IF($C528&gt;='H-32A-WP06 - Debt Service'!AC$24,'H-32A-WP06 - Debt Service'!AC$27/12,0)),"-")</f>
        <v>0</v>
      </c>
      <c r="AG528" s="269">
        <f>IFERROR(IF(-SUM(AG$20:AG527)+AG$15&lt;0.000001,0,IF($C528&gt;='H-32A-WP06 - Debt Service'!AD$24,'H-32A-WP06 - Debt Service'!AD$27/12,0)),"-")</f>
        <v>0</v>
      </c>
      <c r="AH528" s="269">
        <f>IFERROR(IF(-SUM(AH$20:AH527)+AH$15&lt;0.000001,0,IF($C528&gt;='H-32A-WP06 - Debt Service'!AE$24,'H-32A-WP06 - Debt Service'!AE$27/12,0)),"-")</f>
        <v>0</v>
      </c>
      <c r="AI528" s="269">
        <f>IFERROR(IF(-SUM(AI$20:AI527)+AI$15&lt;0.000001,0,IF($C528&gt;='H-32A-WP06 - Debt Service'!AF$24,'H-32A-WP06 - Debt Service'!AF$27/12,0)),"-")</f>
        <v>0</v>
      </c>
      <c r="AJ528" s="269">
        <f>IFERROR(IF(-SUM(AJ$20:AJ527)+AJ$15&lt;0.000001,0,IF($C528&gt;='H-32A-WP06 - Debt Service'!AG$24,'H-32A-WP06 - Debt Service'!AG$27/12,0)),"-")</f>
        <v>0</v>
      </c>
    </row>
    <row r="529" spans="2:36" hidden="1">
      <c r="B529" s="260">
        <f t="shared" si="32"/>
        <v>2065</v>
      </c>
      <c r="C529" s="281">
        <f t="shared" si="34"/>
        <v>60419</v>
      </c>
      <c r="D529" s="281"/>
      <c r="E529" s="269">
        <f>IFERROR(IF(-SUM(E$20:E528)+E$15&lt;0.000001,0,IF($C529&gt;='H-32A-WP06 - Debt Service'!C$24,'H-32A-WP06 - Debt Service'!C$27/12,0)),"-")</f>
        <v>0</v>
      </c>
      <c r="F529" s="269">
        <f>IFERROR(IF(-SUM(F$20:F528)+F$15&lt;0.000001,0,IF($C529&gt;='H-32A-WP06 - Debt Service'!D$24,'H-32A-WP06 - Debt Service'!D$27/12,0)),"-")</f>
        <v>0</v>
      </c>
      <c r="G529" s="269">
        <f>IFERROR(IF(-SUM(G$20:G528)+G$15&lt;0.000001,0,IF($C529&gt;='H-32A-WP06 - Debt Service'!E$24,'H-32A-WP06 - Debt Service'!E$27/12,0)),"-")</f>
        <v>0</v>
      </c>
      <c r="H529" s="269">
        <f>IFERROR(IF(-SUM(H$20:H528)+H$15&lt;0.000001,0,IF($C529&gt;='H-32A-WP06 - Debt Service'!F$24,'H-32A-WP06 - Debt Service'!F$27/12,0)),"-")</f>
        <v>0</v>
      </c>
      <c r="I529" s="269">
        <f>IFERROR(IF(-SUM(I$20:I528)+I$15&lt;0.000001,0,IF($C529&gt;='H-32A-WP06 - Debt Service'!G$24,'H-32A-WP06 - Debt Service'!#REF!/12,0)),"-")</f>
        <v>0</v>
      </c>
      <c r="J529" s="269">
        <f>IFERROR(IF(-SUM(J$20:J528)+J$15&lt;0.000001,0,IF($C529&gt;='H-32A-WP06 - Debt Service'!H$24,'H-32A-WP06 - Debt Service'!H$27/12,0)),"-")</f>
        <v>0</v>
      </c>
      <c r="K529" s="269">
        <f>IFERROR(IF(-SUM(K$20:K528)+K$15&lt;0.000001,0,IF($C529&gt;='H-32A-WP06 - Debt Service'!I$24,'H-32A-WP06 - Debt Service'!I$27/12,0)),"-")</f>
        <v>0</v>
      </c>
      <c r="L529" s="269">
        <f>IFERROR(IF(-SUM(L$20:L528)+L$15&lt;0.000001,0,IF($C529&gt;='H-32A-WP06 - Debt Service'!J$24,'H-32A-WP06 - Debt Service'!J$27/12,0)),"-")</f>
        <v>0</v>
      </c>
      <c r="M529" s="269">
        <f>IFERROR(IF(-SUM(M$20:M528)+M$15&lt;0.000001,0,IF($C529&gt;='H-32A-WP06 - Debt Service'!L$24,'H-32A-WP06 - Debt Service'!L$27/12,0)),"-")</f>
        <v>0</v>
      </c>
      <c r="N529" s="269">
        <v>0</v>
      </c>
      <c r="O529" s="269">
        <v>0</v>
      </c>
      <c r="P529" s="269">
        <v>0</v>
      </c>
      <c r="Q529" s="269">
        <f>IFERROR(IF(-SUM(Q$20:Q528)+Q$15&lt;0.000001,0,IF($C529&gt;='H-32A-WP06 - Debt Service'!#REF!,'H-32A-WP06 - Debt Service'!#REF!/12,0)),"-")</f>
        <v>0</v>
      </c>
      <c r="R529" s="269"/>
      <c r="S529" s="269"/>
      <c r="T529" s="269"/>
      <c r="U529" s="269"/>
      <c r="V529" s="269"/>
      <c r="X529" s="260">
        <f t="shared" si="33"/>
        <v>2065</v>
      </c>
      <c r="Y529" s="281">
        <f t="shared" si="35"/>
        <v>60419</v>
      </c>
      <c r="Z529" s="281"/>
      <c r="AA529" s="269">
        <f>IFERROR(IF(-SUM(AA$20:AA528)+AA$15&lt;0.000001,0,IF($C529&gt;='H-32A-WP06 - Debt Service'!X$24,'H-32A-WP06 - Debt Service'!X$27/12,0)),"-")</f>
        <v>0</v>
      </c>
      <c r="AB529" s="269">
        <f>IFERROR(IF(-SUM(AB$20:AB528)+AB$15&lt;0.000001,0,IF($C529&gt;='H-32A-WP06 - Debt Service'!Y$24,'H-32A-WP06 - Debt Service'!Y$27/12,0)),"-")</f>
        <v>0</v>
      </c>
      <c r="AC529" s="269">
        <f>IFERROR(IF(-SUM(AC$20:AC528)+AC$15&lt;0.000001,0,IF($C529&gt;='H-32A-WP06 - Debt Service'!Z$24,'H-32A-WP06 - Debt Service'!Z$27/12,0)),"-")</f>
        <v>0</v>
      </c>
      <c r="AD529" s="269">
        <f>IFERROR(IF(-SUM(AD$20:AD528)+AD$15&lt;0.000001,0,IF($C529&gt;='H-32A-WP06 - Debt Service'!AA$24,'H-32A-WP06 - Debt Service'!AA$27/12,0)),"-")</f>
        <v>0</v>
      </c>
      <c r="AE529" s="269">
        <f>IFERROR(IF(-SUM(AE$20:AE528)+AE$15&lt;0.000001,0,IF($C529&gt;='H-32A-WP06 - Debt Service'!AB$24,'H-32A-WP06 - Debt Service'!AB$27/12,0)),"-")</f>
        <v>0</v>
      </c>
      <c r="AF529" s="269">
        <f>IFERROR(IF(-SUM(AF$20:AF528)+AF$15&lt;0.000001,0,IF($C529&gt;='H-32A-WP06 - Debt Service'!AC$24,'H-32A-WP06 - Debt Service'!AC$27/12,0)),"-")</f>
        <v>0</v>
      </c>
      <c r="AG529" s="269">
        <f>IFERROR(IF(-SUM(AG$20:AG528)+AG$15&lt;0.000001,0,IF($C529&gt;='H-32A-WP06 - Debt Service'!AD$24,'H-32A-WP06 - Debt Service'!AD$27/12,0)),"-")</f>
        <v>0</v>
      </c>
      <c r="AH529" s="269">
        <f>IFERROR(IF(-SUM(AH$20:AH528)+AH$15&lt;0.000001,0,IF($C529&gt;='H-32A-WP06 - Debt Service'!AE$24,'H-32A-WP06 - Debt Service'!AE$27/12,0)),"-")</f>
        <v>0</v>
      </c>
      <c r="AI529" s="269">
        <f>IFERROR(IF(-SUM(AI$20:AI528)+AI$15&lt;0.000001,0,IF($C529&gt;='H-32A-WP06 - Debt Service'!AF$24,'H-32A-WP06 - Debt Service'!AF$27/12,0)),"-")</f>
        <v>0</v>
      </c>
      <c r="AJ529" s="269">
        <f>IFERROR(IF(-SUM(AJ$20:AJ528)+AJ$15&lt;0.000001,0,IF($C529&gt;='H-32A-WP06 - Debt Service'!AG$24,'H-32A-WP06 - Debt Service'!AG$27/12,0)),"-")</f>
        <v>0</v>
      </c>
    </row>
    <row r="530" spans="2:36" hidden="1">
      <c r="B530" s="260">
        <f t="shared" si="32"/>
        <v>2065</v>
      </c>
      <c r="C530" s="281">
        <f t="shared" si="34"/>
        <v>60449</v>
      </c>
      <c r="D530" s="281"/>
      <c r="E530" s="269">
        <f>IFERROR(IF(-SUM(E$20:E529)+E$15&lt;0.000001,0,IF($C530&gt;='H-32A-WP06 - Debt Service'!C$24,'H-32A-WP06 - Debt Service'!C$27/12,0)),"-")</f>
        <v>0</v>
      </c>
      <c r="F530" s="269">
        <f>IFERROR(IF(-SUM(F$20:F529)+F$15&lt;0.000001,0,IF($C530&gt;='H-32A-WP06 - Debt Service'!D$24,'H-32A-WP06 - Debt Service'!D$27/12,0)),"-")</f>
        <v>0</v>
      </c>
      <c r="G530" s="269">
        <f>IFERROR(IF(-SUM(G$20:G529)+G$15&lt;0.000001,0,IF($C530&gt;='H-32A-WP06 - Debt Service'!E$24,'H-32A-WP06 - Debt Service'!E$27/12,0)),"-")</f>
        <v>0</v>
      </c>
      <c r="H530" s="269">
        <f>IFERROR(IF(-SUM(H$20:H529)+H$15&lt;0.000001,0,IF($C530&gt;='H-32A-WP06 - Debt Service'!F$24,'H-32A-WP06 - Debt Service'!F$27/12,0)),"-")</f>
        <v>0</v>
      </c>
      <c r="I530" s="269">
        <f>IFERROR(IF(-SUM(I$20:I529)+I$15&lt;0.000001,0,IF($C530&gt;='H-32A-WP06 - Debt Service'!G$24,'H-32A-WP06 - Debt Service'!#REF!/12,0)),"-")</f>
        <v>0</v>
      </c>
      <c r="J530" s="269">
        <f>IFERROR(IF(-SUM(J$20:J529)+J$15&lt;0.000001,0,IF($C530&gt;='H-32A-WP06 - Debt Service'!H$24,'H-32A-WP06 - Debt Service'!H$27/12,0)),"-")</f>
        <v>0</v>
      </c>
      <c r="K530" s="269">
        <f>IFERROR(IF(-SUM(K$20:K529)+K$15&lt;0.000001,0,IF($C530&gt;='H-32A-WP06 - Debt Service'!I$24,'H-32A-WP06 - Debt Service'!I$27/12,0)),"-")</f>
        <v>0</v>
      </c>
      <c r="L530" s="269">
        <f>IFERROR(IF(-SUM(L$20:L529)+L$15&lt;0.000001,0,IF($C530&gt;='H-32A-WP06 - Debt Service'!J$24,'H-32A-WP06 - Debt Service'!J$27/12,0)),"-")</f>
        <v>0</v>
      </c>
      <c r="M530" s="269">
        <f>IFERROR(IF(-SUM(M$20:M529)+M$15&lt;0.000001,0,IF($C530&gt;='H-32A-WP06 - Debt Service'!L$24,'H-32A-WP06 - Debt Service'!L$27/12,0)),"-")</f>
        <v>0</v>
      </c>
      <c r="N530" s="269">
        <v>0</v>
      </c>
      <c r="O530" s="269">
        <v>0</v>
      </c>
      <c r="P530" s="269">
        <v>0</v>
      </c>
      <c r="Q530" s="269">
        <f>IFERROR(IF(-SUM(Q$20:Q529)+Q$15&lt;0.000001,0,IF($C530&gt;='H-32A-WP06 - Debt Service'!#REF!,'H-32A-WP06 - Debt Service'!#REF!/12,0)),"-")</f>
        <v>0</v>
      </c>
      <c r="R530" s="269"/>
      <c r="S530" s="269"/>
      <c r="T530" s="269"/>
      <c r="U530" s="269"/>
      <c r="V530" s="269"/>
      <c r="X530" s="260">
        <f t="shared" si="33"/>
        <v>2065</v>
      </c>
      <c r="Y530" s="281">
        <f t="shared" si="35"/>
        <v>60449</v>
      </c>
      <c r="Z530" s="281"/>
      <c r="AA530" s="269">
        <f>IFERROR(IF(-SUM(AA$20:AA529)+AA$15&lt;0.000001,0,IF($C530&gt;='H-32A-WP06 - Debt Service'!X$24,'H-32A-WP06 - Debt Service'!X$27/12,0)),"-")</f>
        <v>0</v>
      </c>
      <c r="AB530" s="269">
        <f>IFERROR(IF(-SUM(AB$20:AB529)+AB$15&lt;0.000001,0,IF($C530&gt;='H-32A-WP06 - Debt Service'!Y$24,'H-32A-WP06 - Debt Service'!Y$27/12,0)),"-")</f>
        <v>0</v>
      </c>
      <c r="AC530" s="269">
        <f>IFERROR(IF(-SUM(AC$20:AC529)+AC$15&lt;0.000001,0,IF($C530&gt;='H-32A-WP06 - Debt Service'!Z$24,'H-32A-WP06 - Debt Service'!Z$27/12,0)),"-")</f>
        <v>0</v>
      </c>
      <c r="AD530" s="269">
        <f>IFERROR(IF(-SUM(AD$20:AD529)+AD$15&lt;0.000001,0,IF($C530&gt;='H-32A-WP06 - Debt Service'!AA$24,'H-32A-WP06 - Debt Service'!AA$27/12,0)),"-")</f>
        <v>0</v>
      </c>
      <c r="AE530" s="269">
        <f>IFERROR(IF(-SUM(AE$20:AE529)+AE$15&lt;0.000001,0,IF($C530&gt;='H-32A-WP06 - Debt Service'!AB$24,'H-32A-WP06 - Debt Service'!AB$27/12,0)),"-")</f>
        <v>0</v>
      </c>
      <c r="AF530" s="269">
        <f>IFERROR(IF(-SUM(AF$20:AF529)+AF$15&lt;0.000001,0,IF($C530&gt;='H-32A-WP06 - Debt Service'!AC$24,'H-32A-WP06 - Debt Service'!AC$27/12,0)),"-")</f>
        <v>0</v>
      </c>
      <c r="AG530" s="269">
        <f>IFERROR(IF(-SUM(AG$20:AG529)+AG$15&lt;0.000001,0,IF($C530&gt;='H-32A-WP06 - Debt Service'!AD$24,'H-32A-WP06 - Debt Service'!AD$27/12,0)),"-")</f>
        <v>0</v>
      </c>
      <c r="AH530" s="269">
        <f>IFERROR(IF(-SUM(AH$20:AH529)+AH$15&lt;0.000001,0,IF($C530&gt;='H-32A-WP06 - Debt Service'!AE$24,'H-32A-WP06 - Debt Service'!AE$27/12,0)),"-")</f>
        <v>0</v>
      </c>
      <c r="AI530" s="269">
        <f>IFERROR(IF(-SUM(AI$20:AI529)+AI$15&lt;0.000001,0,IF($C530&gt;='H-32A-WP06 - Debt Service'!AF$24,'H-32A-WP06 - Debt Service'!AF$27/12,0)),"-")</f>
        <v>0</v>
      </c>
      <c r="AJ530" s="269">
        <f>IFERROR(IF(-SUM(AJ$20:AJ529)+AJ$15&lt;0.000001,0,IF($C530&gt;='H-32A-WP06 - Debt Service'!AG$24,'H-32A-WP06 - Debt Service'!AG$27/12,0)),"-")</f>
        <v>0</v>
      </c>
    </row>
    <row r="531" spans="2:36" hidden="1">
      <c r="B531" s="260">
        <f t="shared" si="32"/>
        <v>2065</v>
      </c>
      <c r="C531" s="281">
        <f t="shared" si="34"/>
        <v>60480</v>
      </c>
      <c r="D531" s="281"/>
      <c r="E531" s="269">
        <f>IFERROR(IF(-SUM(E$20:E530)+E$15&lt;0.000001,0,IF($C531&gt;='H-32A-WP06 - Debt Service'!C$24,'H-32A-WP06 - Debt Service'!C$27/12,0)),"-")</f>
        <v>0</v>
      </c>
      <c r="F531" s="269">
        <f>IFERROR(IF(-SUM(F$20:F530)+F$15&lt;0.000001,0,IF($C531&gt;='H-32A-WP06 - Debt Service'!D$24,'H-32A-WP06 - Debt Service'!D$27/12,0)),"-")</f>
        <v>0</v>
      </c>
      <c r="G531" s="269">
        <f>IFERROR(IF(-SUM(G$20:G530)+G$15&lt;0.000001,0,IF($C531&gt;='H-32A-WP06 - Debt Service'!E$24,'H-32A-WP06 - Debt Service'!E$27/12,0)),"-")</f>
        <v>0</v>
      </c>
      <c r="H531" s="269">
        <f>IFERROR(IF(-SUM(H$20:H530)+H$15&lt;0.000001,0,IF($C531&gt;='H-32A-WP06 - Debt Service'!F$24,'H-32A-WP06 - Debt Service'!F$27/12,0)),"-")</f>
        <v>0</v>
      </c>
      <c r="I531" s="269">
        <f>IFERROR(IF(-SUM(I$20:I530)+I$15&lt;0.000001,0,IF($C531&gt;='H-32A-WP06 - Debt Service'!G$24,'H-32A-WP06 - Debt Service'!#REF!/12,0)),"-")</f>
        <v>0</v>
      </c>
      <c r="J531" s="269">
        <f>IFERROR(IF(-SUM(J$20:J530)+J$15&lt;0.000001,0,IF($C531&gt;='H-32A-WP06 - Debt Service'!H$24,'H-32A-WP06 - Debt Service'!H$27/12,0)),"-")</f>
        <v>0</v>
      </c>
      <c r="K531" s="269">
        <f>IFERROR(IF(-SUM(K$20:K530)+K$15&lt;0.000001,0,IF($C531&gt;='H-32A-WP06 - Debt Service'!I$24,'H-32A-WP06 - Debt Service'!I$27/12,0)),"-")</f>
        <v>0</v>
      </c>
      <c r="L531" s="269">
        <f>IFERROR(IF(-SUM(L$20:L530)+L$15&lt;0.000001,0,IF($C531&gt;='H-32A-WP06 - Debt Service'!J$24,'H-32A-WP06 - Debt Service'!J$27/12,0)),"-")</f>
        <v>0</v>
      </c>
      <c r="M531" s="269">
        <f>IFERROR(IF(-SUM(M$20:M530)+M$15&lt;0.000001,0,IF($C531&gt;='H-32A-WP06 - Debt Service'!L$24,'H-32A-WP06 - Debt Service'!L$27/12,0)),"-")</f>
        <v>0</v>
      </c>
      <c r="N531" s="269">
        <v>0</v>
      </c>
      <c r="O531" s="269">
        <v>0</v>
      </c>
      <c r="P531" s="269">
        <v>0</v>
      </c>
      <c r="Q531" s="269">
        <f>IFERROR(IF(-SUM(Q$20:Q530)+Q$15&lt;0.000001,0,IF($C531&gt;='H-32A-WP06 - Debt Service'!#REF!,'H-32A-WP06 - Debt Service'!#REF!/12,0)),"-")</f>
        <v>0</v>
      </c>
      <c r="R531" s="269"/>
      <c r="S531" s="269"/>
      <c r="T531" s="269"/>
      <c r="U531" s="269"/>
      <c r="V531" s="269"/>
      <c r="X531" s="260">
        <f t="shared" si="33"/>
        <v>2065</v>
      </c>
      <c r="Y531" s="281">
        <f t="shared" si="35"/>
        <v>60480</v>
      </c>
      <c r="Z531" s="281"/>
      <c r="AA531" s="269">
        <f>IFERROR(IF(-SUM(AA$20:AA530)+AA$15&lt;0.000001,0,IF($C531&gt;='H-32A-WP06 - Debt Service'!X$24,'H-32A-WP06 - Debt Service'!X$27/12,0)),"-")</f>
        <v>0</v>
      </c>
      <c r="AB531" s="269">
        <f>IFERROR(IF(-SUM(AB$20:AB530)+AB$15&lt;0.000001,0,IF($C531&gt;='H-32A-WP06 - Debt Service'!Y$24,'H-32A-WP06 - Debt Service'!Y$27/12,0)),"-")</f>
        <v>0</v>
      </c>
      <c r="AC531" s="269">
        <f>IFERROR(IF(-SUM(AC$20:AC530)+AC$15&lt;0.000001,0,IF($C531&gt;='H-32A-WP06 - Debt Service'!Z$24,'H-32A-WP06 - Debt Service'!Z$27/12,0)),"-")</f>
        <v>0</v>
      </c>
      <c r="AD531" s="269">
        <f>IFERROR(IF(-SUM(AD$20:AD530)+AD$15&lt;0.000001,0,IF($C531&gt;='H-32A-WP06 - Debt Service'!AA$24,'H-32A-WP06 - Debt Service'!AA$27/12,0)),"-")</f>
        <v>0</v>
      </c>
      <c r="AE531" s="269">
        <f>IFERROR(IF(-SUM(AE$20:AE530)+AE$15&lt;0.000001,0,IF($C531&gt;='H-32A-WP06 - Debt Service'!AB$24,'H-32A-WP06 - Debt Service'!AB$27/12,0)),"-")</f>
        <v>0</v>
      </c>
      <c r="AF531" s="269">
        <f>IFERROR(IF(-SUM(AF$20:AF530)+AF$15&lt;0.000001,0,IF($C531&gt;='H-32A-WP06 - Debt Service'!AC$24,'H-32A-WP06 - Debt Service'!AC$27/12,0)),"-")</f>
        <v>0</v>
      </c>
      <c r="AG531" s="269">
        <f>IFERROR(IF(-SUM(AG$20:AG530)+AG$15&lt;0.000001,0,IF($C531&gt;='H-32A-WP06 - Debt Service'!AD$24,'H-32A-WP06 - Debt Service'!AD$27/12,0)),"-")</f>
        <v>0</v>
      </c>
      <c r="AH531" s="269">
        <f>IFERROR(IF(-SUM(AH$20:AH530)+AH$15&lt;0.000001,0,IF($C531&gt;='H-32A-WP06 - Debt Service'!AE$24,'H-32A-WP06 - Debt Service'!AE$27/12,0)),"-")</f>
        <v>0</v>
      </c>
      <c r="AI531" s="269">
        <f>IFERROR(IF(-SUM(AI$20:AI530)+AI$15&lt;0.000001,0,IF($C531&gt;='H-32A-WP06 - Debt Service'!AF$24,'H-32A-WP06 - Debt Service'!AF$27/12,0)),"-")</f>
        <v>0</v>
      </c>
      <c r="AJ531" s="269">
        <f>IFERROR(IF(-SUM(AJ$20:AJ530)+AJ$15&lt;0.000001,0,IF($C531&gt;='H-32A-WP06 - Debt Service'!AG$24,'H-32A-WP06 - Debt Service'!AG$27/12,0)),"-")</f>
        <v>0</v>
      </c>
    </row>
    <row r="532" spans="2:36" hidden="1">
      <c r="B532" s="260">
        <f t="shared" si="32"/>
        <v>2065</v>
      </c>
      <c r="C532" s="281">
        <f t="shared" si="34"/>
        <v>60511</v>
      </c>
      <c r="D532" s="281"/>
      <c r="E532" s="269">
        <f>IFERROR(IF(-SUM(E$20:E531)+E$15&lt;0.000001,0,IF($C532&gt;='H-32A-WP06 - Debt Service'!C$24,'H-32A-WP06 - Debt Service'!C$27/12,0)),"-")</f>
        <v>0</v>
      </c>
      <c r="F532" s="269">
        <f>IFERROR(IF(-SUM(F$20:F531)+F$15&lt;0.000001,0,IF($C532&gt;='H-32A-WP06 - Debt Service'!D$24,'H-32A-WP06 - Debt Service'!D$27/12,0)),"-")</f>
        <v>0</v>
      </c>
      <c r="G532" s="269">
        <f>IFERROR(IF(-SUM(G$20:G531)+G$15&lt;0.000001,0,IF($C532&gt;='H-32A-WP06 - Debt Service'!E$24,'H-32A-WP06 - Debt Service'!E$27/12,0)),"-")</f>
        <v>0</v>
      </c>
      <c r="H532" s="269">
        <f>IFERROR(IF(-SUM(H$20:H531)+H$15&lt;0.000001,0,IF($C532&gt;='H-32A-WP06 - Debt Service'!F$24,'H-32A-WP06 - Debt Service'!F$27/12,0)),"-")</f>
        <v>0</v>
      </c>
      <c r="I532" s="269">
        <f>IFERROR(IF(-SUM(I$20:I531)+I$15&lt;0.000001,0,IF($C532&gt;='H-32A-WP06 - Debt Service'!G$24,'H-32A-WP06 - Debt Service'!#REF!/12,0)),"-")</f>
        <v>0</v>
      </c>
      <c r="J532" s="269">
        <f>IFERROR(IF(-SUM(J$20:J531)+J$15&lt;0.000001,0,IF($C532&gt;='H-32A-WP06 - Debt Service'!H$24,'H-32A-WP06 - Debt Service'!H$27/12,0)),"-")</f>
        <v>0</v>
      </c>
      <c r="K532" s="269">
        <f>IFERROR(IF(-SUM(K$20:K531)+K$15&lt;0.000001,0,IF($C532&gt;='H-32A-WP06 - Debt Service'!I$24,'H-32A-WP06 - Debt Service'!I$27/12,0)),"-")</f>
        <v>0</v>
      </c>
      <c r="L532" s="269">
        <f>IFERROR(IF(-SUM(L$20:L531)+L$15&lt;0.000001,0,IF($C532&gt;='H-32A-WP06 - Debt Service'!J$24,'H-32A-WP06 - Debt Service'!J$27/12,0)),"-")</f>
        <v>0</v>
      </c>
      <c r="M532" s="269">
        <f>IFERROR(IF(-SUM(M$20:M531)+M$15&lt;0.000001,0,IF($C532&gt;='H-32A-WP06 - Debt Service'!L$24,'H-32A-WP06 - Debt Service'!L$27/12,0)),"-")</f>
        <v>0</v>
      </c>
      <c r="N532" s="269">
        <v>0</v>
      </c>
      <c r="O532" s="269">
        <v>0</v>
      </c>
      <c r="P532" s="269">
        <v>0</v>
      </c>
      <c r="Q532" s="269">
        <f>IFERROR(IF(-SUM(Q$20:Q531)+Q$15&lt;0.000001,0,IF($C532&gt;='H-32A-WP06 - Debt Service'!#REF!,'H-32A-WP06 - Debt Service'!#REF!/12,0)),"-")</f>
        <v>0</v>
      </c>
      <c r="R532" s="269"/>
      <c r="S532" s="269"/>
      <c r="T532" s="269"/>
      <c r="U532" s="269"/>
      <c r="V532" s="269"/>
      <c r="X532" s="260">
        <f t="shared" si="33"/>
        <v>2065</v>
      </c>
      <c r="Y532" s="281">
        <f t="shared" si="35"/>
        <v>60511</v>
      </c>
      <c r="Z532" s="281"/>
      <c r="AA532" s="269">
        <f>IFERROR(IF(-SUM(AA$20:AA531)+AA$15&lt;0.000001,0,IF($C532&gt;='H-32A-WP06 - Debt Service'!X$24,'H-32A-WP06 - Debt Service'!X$27/12,0)),"-")</f>
        <v>0</v>
      </c>
      <c r="AB532" s="269">
        <f>IFERROR(IF(-SUM(AB$20:AB531)+AB$15&lt;0.000001,0,IF($C532&gt;='H-32A-WP06 - Debt Service'!Y$24,'H-32A-WP06 - Debt Service'!Y$27/12,0)),"-")</f>
        <v>0</v>
      </c>
      <c r="AC532" s="269">
        <f>IFERROR(IF(-SUM(AC$20:AC531)+AC$15&lt;0.000001,0,IF($C532&gt;='H-32A-WP06 - Debt Service'!Z$24,'H-32A-WP06 - Debt Service'!Z$27/12,0)),"-")</f>
        <v>0</v>
      </c>
      <c r="AD532" s="269">
        <f>IFERROR(IF(-SUM(AD$20:AD531)+AD$15&lt;0.000001,0,IF($C532&gt;='H-32A-WP06 - Debt Service'!AA$24,'H-32A-WP06 - Debt Service'!AA$27/12,0)),"-")</f>
        <v>0</v>
      </c>
      <c r="AE532" s="269">
        <f>IFERROR(IF(-SUM(AE$20:AE531)+AE$15&lt;0.000001,0,IF($C532&gt;='H-32A-WP06 - Debt Service'!AB$24,'H-32A-WP06 - Debt Service'!AB$27/12,0)),"-")</f>
        <v>0</v>
      </c>
      <c r="AF532" s="269">
        <f>IFERROR(IF(-SUM(AF$20:AF531)+AF$15&lt;0.000001,0,IF($C532&gt;='H-32A-WP06 - Debt Service'!AC$24,'H-32A-WP06 - Debt Service'!AC$27/12,0)),"-")</f>
        <v>0</v>
      </c>
      <c r="AG532" s="269">
        <f>IFERROR(IF(-SUM(AG$20:AG531)+AG$15&lt;0.000001,0,IF($C532&gt;='H-32A-WP06 - Debt Service'!AD$24,'H-32A-WP06 - Debt Service'!AD$27/12,0)),"-")</f>
        <v>0</v>
      </c>
      <c r="AH532" s="269">
        <f>IFERROR(IF(-SUM(AH$20:AH531)+AH$15&lt;0.000001,0,IF($C532&gt;='H-32A-WP06 - Debt Service'!AE$24,'H-32A-WP06 - Debt Service'!AE$27/12,0)),"-")</f>
        <v>0</v>
      </c>
      <c r="AI532" s="269">
        <f>IFERROR(IF(-SUM(AI$20:AI531)+AI$15&lt;0.000001,0,IF($C532&gt;='H-32A-WP06 - Debt Service'!AF$24,'H-32A-WP06 - Debt Service'!AF$27/12,0)),"-")</f>
        <v>0</v>
      </c>
      <c r="AJ532" s="269">
        <f>IFERROR(IF(-SUM(AJ$20:AJ531)+AJ$15&lt;0.000001,0,IF($C532&gt;='H-32A-WP06 - Debt Service'!AG$24,'H-32A-WP06 - Debt Service'!AG$27/12,0)),"-")</f>
        <v>0</v>
      </c>
    </row>
    <row r="533" spans="2:36" hidden="1">
      <c r="B533" s="260">
        <f t="shared" si="32"/>
        <v>2065</v>
      </c>
      <c r="C533" s="281">
        <f t="shared" si="34"/>
        <v>60541</v>
      </c>
      <c r="D533" s="281"/>
      <c r="E533" s="269">
        <f>IFERROR(IF(-SUM(E$20:E532)+E$15&lt;0.000001,0,IF($C533&gt;='H-32A-WP06 - Debt Service'!C$24,'H-32A-WP06 - Debt Service'!C$27/12,0)),"-")</f>
        <v>0</v>
      </c>
      <c r="F533" s="269">
        <f>IFERROR(IF(-SUM(F$20:F532)+F$15&lt;0.000001,0,IF($C533&gt;='H-32A-WP06 - Debt Service'!D$24,'H-32A-WP06 - Debt Service'!D$27/12,0)),"-")</f>
        <v>0</v>
      </c>
      <c r="G533" s="269">
        <f>IFERROR(IF(-SUM(G$20:G532)+G$15&lt;0.000001,0,IF($C533&gt;='H-32A-WP06 - Debt Service'!E$24,'H-32A-WP06 - Debt Service'!E$27/12,0)),"-")</f>
        <v>0</v>
      </c>
      <c r="H533" s="269">
        <f>IFERROR(IF(-SUM(H$20:H532)+H$15&lt;0.000001,0,IF($C533&gt;='H-32A-WP06 - Debt Service'!F$24,'H-32A-WP06 - Debt Service'!F$27/12,0)),"-")</f>
        <v>0</v>
      </c>
      <c r="I533" s="269">
        <f>IFERROR(IF(-SUM(I$20:I532)+I$15&lt;0.000001,0,IF($C533&gt;='H-32A-WP06 - Debt Service'!G$24,'H-32A-WP06 - Debt Service'!#REF!/12,0)),"-")</f>
        <v>0</v>
      </c>
      <c r="J533" s="269">
        <f>IFERROR(IF(-SUM(J$20:J532)+J$15&lt;0.000001,0,IF($C533&gt;='H-32A-WP06 - Debt Service'!H$24,'H-32A-WP06 - Debt Service'!H$27/12,0)),"-")</f>
        <v>0</v>
      </c>
      <c r="K533" s="269">
        <f>IFERROR(IF(-SUM(K$20:K532)+K$15&lt;0.000001,0,IF($C533&gt;='H-32A-WP06 - Debt Service'!I$24,'H-32A-WP06 - Debt Service'!I$27/12,0)),"-")</f>
        <v>0</v>
      </c>
      <c r="L533" s="269">
        <f>IFERROR(IF(-SUM(L$20:L532)+L$15&lt;0.000001,0,IF($C533&gt;='H-32A-WP06 - Debt Service'!J$24,'H-32A-WP06 - Debt Service'!J$27/12,0)),"-")</f>
        <v>0</v>
      </c>
      <c r="M533" s="269">
        <f>IFERROR(IF(-SUM(M$20:M532)+M$15&lt;0.000001,0,IF($C533&gt;='H-32A-WP06 - Debt Service'!L$24,'H-32A-WP06 - Debt Service'!L$27/12,0)),"-")</f>
        <v>0</v>
      </c>
      <c r="N533" s="269">
        <v>0</v>
      </c>
      <c r="O533" s="269">
        <v>0</v>
      </c>
      <c r="P533" s="269">
        <v>0</v>
      </c>
      <c r="Q533" s="269">
        <f>IFERROR(IF(-SUM(Q$20:Q532)+Q$15&lt;0.000001,0,IF($C533&gt;='H-32A-WP06 - Debt Service'!#REF!,'H-32A-WP06 - Debt Service'!#REF!/12,0)),"-")</f>
        <v>0</v>
      </c>
      <c r="R533" s="269"/>
      <c r="S533" s="269"/>
      <c r="T533" s="269"/>
      <c r="U533" s="269"/>
      <c r="V533" s="269"/>
      <c r="X533" s="260">
        <f t="shared" si="33"/>
        <v>2065</v>
      </c>
      <c r="Y533" s="281">
        <f t="shared" si="35"/>
        <v>60541</v>
      </c>
      <c r="Z533" s="281"/>
      <c r="AA533" s="269">
        <f>IFERROR(IF(-SUM(AA$20:AA532)+AA$15&lt;0.000001,0,IF($C533&gt;='H-32A-WP06 - Debt Service'!X$24,'H-32A-WP06 - Debt Service'!X$27/12,0)),"-")</f>
        <v>0</v>
      </c>
      <c r="AB533" s="269">
        <f>IFERROR(IF(-SUM(AB$20:AB532)+AB$15&lt;0.000001,0,IF($C533&gt;='H-32A-WP06 - Debt Service'!Y$24,'H-32A-WP06 - Debt Service'!Y$27/12,0)),"-")</f>
        <v>0</v>
      </c>
      <c r="AC533" s="269">
        <f>IFERROR(IF(-SUM(AC$20:AC532)+AC$15&lt;0.000001,0,IF($C533&gt;='H-32A-WP06 - Debt Service'!Z$24,'H-32A-WP06 - Debt Service'!Z$27/12,0)),"-")</f>
        <v>0</v>
      </c>
      <c r="AD533" s="269">
        <f>IFERROR(IF(-SUM(AD$20:AD532)+AD$15&lt;0.000001,0,IF($C533&gt;='H-32A-WP06 - Debt Service'!AA$24,'H-32A-WP06 - Debt Service'!AA$27/12,0)),"-")</f>
        <v>0</v>
      </c>
      <c r="AE533" s="269">
        <f>IFERROR(IF(-SUM(AE$20:AE532)+AE$15&lt;0.000001,0,IF($C533&gt;='H-32A-WP06 - Debt Service'!AB$24,'H-32A-WP06 - Debt Service'!AB$27/12,0)),"-")</f>
        <v>0</v>
      </c>
      <c r="AF533" s="269">
        <f>IFERROR(IF(-SUM(AF$20:AF532)+AF$15&lt;0.000001,0,IF($C533&gt;='H-32A-WP06 - Debt Service'!AC$24,'H-32A-WP06 - Debt Service'!AC$27/12,0)),"-")</f>
        <v>0</v>
      </c>
      <c r="AG533" s="269">
        <f>IFERROR(IF(-SUM(AG$20:AG532)+AG$15&lt;0.000001,0,IF($C533&gt;='H-32A-WP06 - Debt Service'!AD$24,'H-32A-WP06 - Debt Service'!AD$27/12,0)),"-")</f>
        <v>0</v>
      </c>
      <c r="AH533" s="269">
        <f>IFERROR(IF(-SUM(AH$20:AH532)+AH$15&lt;0.000001,0,IF($C533&gt;='H-32A-WP06 - Debt Service'!AE$24,'H-32A-WP06 - Debt Service'!AE$27/12,0)),"-")</f>
        <v>0</v>
      </c>
      <c r="AI533" s="269">
        <f>IFERROR(IF(-SUM(AI$20:AI532)+AI$15&lt;0.000001,0,IF($C533&gt;='H-32A-WP06 - Debt Service'!AF$24,'H-32A-WP06 - Debt Service'!AF$27/12,0)),"-")</f>
        <v>0</v>
      </c>
      <c r="AJ533" s="269">
        <f>IFERROR(IF(-SUM(AJ$20:AJ532)+AJ$15&lt;0.000001,0,IF($C533&gt;='H-32A-WP06 - Debt Service'!AG$24,'H-32A-WP06 - Debt Service'!AG$27/12,0)),"-")</f>
        <v>0</v>
      </c>
    </row>
    <row r="534" spans="2:36" hidden="1">
      <c r="B534" s="260">
        <f t="shared" si="32"/>
        <v>2065</v>
      </c>
      <c r="C534" s="281">
        <f t="shared" si="34"/>
        <v>60572</v>
      </c>
      <c r="D534" s="281"/>
      <c r="E534" s="269">
        <f>IFERROR(IF(-SUM(E$20:E533)+E$15&lt;0.000001,0,IF($C534&gt;='H-32A-WP06 - Debt Service'!C$24,'H-32A-WP06 - Debt Service'!C$27/12,0)),"-")</f>
        <v>0</v>
      </c>
      <c r="F534" s="269">
        <f>IFERROR(IF(-SUM(F$20:F533)+F$15&lt;0.000001,0,IF($C534&gt;='H-32A-WP06 - Debt Service'!D$24,'H-32A-WP06 - Debt Service'!D$27/12,0)),"-")</f>
        <v>0</v>
      </c>
      <c r="G534" s="269">
        <f>IFERROR(IF(-SUM(G$20:G533)+G$15&lt;0.000001,0,IF($C534&gt;='H-32A-WP06 - Debt Service'!E$24,'H-32A-WP06 - Debt Service'!E$27/12,0)),"-")</f>
        <v>0</v>
      </c>
      <c r="H534" s="269">
        <f>IFERROR(IF(-SUM(H$20:H533)+H$15&lt;0.000001,0,IF($C534&gt;='H-32A-WP06 - Debt Service'!F$24,'H-32A-WP06 - Debt Service'!F$27/12,0)),"-")</f>
        <v>0</v>
      </c>
      <c r="I534" s="269">
        <f>IFERROR(IF(-SUM(I$20:I533)+I$15&lt;0.000001,0,IF($C534&gt;='H-32A-WP06 - Debt Service'!G$24,'H-32A-WP06 - Debt Service'!#REF!/12,0)),"-")</f>
        <v>0</v>
      </c>
      <c r="J534" s="269">
        <f>IFERROR(IF(-SUM(J$20:J533)+J$15&lt;0.000001,0,IF($C534&gt;='H-32A-WP06 - Debt Service'!H$24,'H-32A-WP06 - Debt Service'!H$27/12,0)),"-")</f>
        <v>0</v>
      </c>
      <c r="K534" s="269">
        <f>IFERROR(IF(-SUM(K$20:K533)+K$15&lt;0.000001,0,IF($C534&gt;='H-32A-WP06 - Debt Service'!I$24,'H-32A-WP06 - Debt Service'!I$27/12,0)),"-")</f>
        <v>0</v>
      </c>
      <c r="L534" s="269">
        <f>IFERROR(IF(-SUM(L$20:L533)+L$15&lt;0.000001,0,IF($C534&gt;='H-32A-WP06 - Debt Service'!J$24,'H-32A-WP06 - Debt Service'!J$27/12,0)),"-")</f>
        <v>0</v>
      </c>
      <c r="M534" s="269">
        <f>IFERROR(IF(-SUM(M$20:M533)+M$15&lt;0.000001,0,IF($C534&gt;='H-32A-WP06 - Debt Service'!L$24,'H-32A-WP06 - Debt Service'!L$27/12,0)),"-")</f>
        <v>0</v>
      </c>
      <c r="N534" s="269">
        <v>0</v>
      </c>
      <c r="O534" s="269">
        <v>0</v>
      </c>
      <c r="P534" s="269">
        <v>0</v>
      </c>
      <c r="Q534" s="269">
        <f>IFERROR(IF(-SUM(Q$20:Q533)+Q$15&lt;0.000001,0,IF($C534&gt;='H-32A-WP06 - Debt Service'!#REF!,'H-32A-WP06 - Debt Service'!#REF!/12,0)),"-")</f>
        <v>0</v>
      </c>
      <c r="R534" s="269"/>
      <c r="S534" s="269"/>
      <c r="T534" s="269"/>
      <c r="U534" s="269"/>
      <c r="V534" s="269"/>
      <c r="X534" s="260">
        <f t="shared" si="33"/>
        <v>2065</v>
      </c>
      <c r="Y534" s="281">
        <f t="shared" si="35"/>
        <v>60572</v>
      </c>
      <c r="Z534" s="281"/>
      <c r="AA534" s="269">
        <f>IFERROR(IF(-SUM(AA$20:AA533)+AA$15&lt;0.000001,0,IF($C534&gt;='H-32A-WP06 - Debt Service'!X$24,'H-32A-WP06 - Debt Service'!X$27/12,0)),"-")</f>
        <v>0</v>
      </c>
      <c r="AB534" s="269">
        <f>IFERROR(IF(-SUM(AB$20:AB533)+AB$15&lt;0.000001,0,IF($C534&gt;='H-32A-WP06 - Debt Service'!Y$24,'H-32A-WP06 - Debt Service'!Y$27/12,0)),"-")</f>
        <v>0</v>
      </c>
      <c r="AC534" s="269">
        <f>IFERROR(IF(-SUM(AC$20:AC533)+AC$15&lt;0.000001,0,IF($C534&gt;='H-32A-WP06 - Debt Service'!Z$24,'H-32A-WP06 - Debt Service'!Z$27/12,0)),"-")</f>
        <v>0</v>
      </c>
      <c r="AD534" s="269">
        <f>IFERROR(IF(-SUM(AD$20:AD533)+AD$15&lt;0.000001,0,IF($C534&gt;='H-32A-WP06 - Debt Service'!AA$24,'H-32A-WP06 - Debt Service'!AA$27/12,0)),"-")</f>
        <v>0</v>
      </c>
      <c r="AE534" s="269">
        <f>IFERROR(IF(-SUM(AE$20:AE533)+AE$15&lt;0.000001,0,IF($C534&gt;='H-32A-WP06 - Debt Service'!AB$24,'H-32A-WP06 - Debt Service'!AB$27/12,0)),"-")</f>
        <v>0</v>
      </c>
      <c r="AF534" s="269">
        <f>IFERROR(IF(-SUM(AF$20:AF533)+AF$15&lt;0.000001,0,IF($C534&gt;='H-32A-WP06 - Debt Service'!AC$24,'H-32A-WP06 - Debt Service'!AC$27/12,0)),"-")</f>
        <v>0</v>
      </c>
      <c r="AG534" s="269">
        <f>IFERROR(IF(-SUM(AG$20:AG533)+AG$15&lt;0.000001,0,IF($C534&gt;='H-32A-WP06 - Debt Service'!AD$24,'H-32A-WP06 - Debt Service'!AD$27/12,0)),"-")</f>
        <v>0</v>
      </c>
      <c r="AH534" s="269">
        <f>IFERROR(IF(-SUM(AH$20:AH533)+AH$15&lt;0.000001,0,IF($C534&gt;='H-32A-WP06 - Debt Service'!AE$24,'H-32A-WP06 - Debt Service'!AE$27/12,0)),"-")</f>
        <v>0</v>
      </c>
      <c r="AI534" s="269">
        <f>IFERROR(IF(-SUM(AI$20:AI533)+AI$15&lt;0.000001,0,IF($C534&gt;='H-32A-WP06 - Debt Service'!AF$24,'H-32A-WP06 - Debt Service'!AF$27/12,0)),"-")</f>
        <v>0</v>
      </c>
      <c r="AJ534" s="269">
        <f>IFERROR(IF(-SUM(AJ$20:AJ533)+AJ$15&lt;0.000001,0,IF($C534&gt;='H-32A-WP06 - Debt Service'!AG$24,'H-32A-WP06 - Debt Service'!AG$27/12,0)),"-")</f>
        <v>0</v>
      </c>
    </row>
    <row r="535" spans="2:36" hidden="1">
      <c r="B535" s="260">
        <f t="shared" si="32"/>
        <v>2065</v>
      </c>
      <c r="C535" s="281">
        <f t="shared" si="34"/>
        <v>60602</v>
      </c>
      <c r="D535" s="281"/>
      <c r="E535" s="269">
        <f>IFERROR(IF(-SUM(E$20:E534)+E$15&lt;0.000001,0,IF($C535&gt;='H-32A-WP06 - Debt Service'!C$24,'H-32A-WP06 - Debt Service'!C$27/12,0)),"-")</f>
        <v>0</v>
      </c>
      <c r="F535" s="269">
        <f>IFERROR(IF(-SUM(F$20:F534)+F$15&lt;0.000001,0,IF($C535&gt;='H-32A-WP06 - Debt Service'!D$24,'H-32A-WP06 - Debt Service'!D$27/12,0)),"-")</f>
        <v>0</v>
      </c>
      <c r="G535" s="269">
        <f>IFERROR(IF(-SUM(G$20:G534)+G$15&lt;0.000001,0,IF($C535&gt;='H-32A-WP06 - Debt Service'!E$24,'H-32A-WP06 - Debt Service'!E$27/12,0)),"-")</f>
        <v>0</v>
      </c>
      <c r="H535" s="269">
        <f>IFERROR(IF(-SUM(H$20:H534)+H$15&lt;0.000001,0,IF($C535&gt;='H-32A-WP06 - Debt Service'!F$24,'H-32A-WP06 - Debt Service'!F$27/12,0)),"-")</f>
        <v>0</v>
      </c>
      <c r="I535" s="269">
        <f>IFERROR(IF(-SUM(I$20:I534)+I$15&lt;0.000001,0,IF($C535&gt;='H-32A-WP06 - Debt Service'!G$24,'H-32A-WP06 - Debt Service'!#REF!/12,0)),"-")</f>
        <v>0</v>
      </c>
      <c r="J535" s="269">
        <f>IFERROR(IF(-SUM(J$20:J534)+J$15&lt;0.000001,0,IF($C535&gt;='H-32A-WP06 - Debt Service'!H$24,'H-32A-WP06 - Debt Service'!H$27/12,0)),"-")</f>
        <v>0</v>
      </c>
      <c r="K535" s="269">
        <f>IFERROR(IF(-SUM(K$20:K534)+K$15&lt;0.000001,0,IF($C535&gt;='H-32A-WP06 - Debt Service'!I$24,'H-32A-WP06 - Debt Service'!I$27/12,0)),"-")</f>
        <v>0</v>
      </c>
      <c r="L535" s="269">
        <f>IFERROR(IF(-SUM(L$20:L534)+L$15&lt;0.000001,0,IF($C535&gt;='H-32A-WP06 - Debt Service'!J$24,'H-32A-WP06 - Debt Service'!J$27/12,0)),"-")</f>
        <v>0</v>
      </c>
      <c r="M535" s="269">
        <f>IFERROR(IF(-SUM(M$20:M534)+M$15&lt;0.000001,0,IF($C535&gt;='H-32A-WP06 - Debt Service'!L$24,'H-32A-WP06 - Debt Service'!L$27/12,0)),"-")</f>
        <v>0</v>
      </c>
      <c r="N535" s="269">
        <v>0</v>
      </c>
      <c r="O535" s="269">
        <v>0</v>
      </c>
      <c r="P535" s="269">
        <v>0</v>
      </c>
      <c r="Q535" s="269">
        <f>IFERROR(IF(-SUM(Q$20:Q534)+Q$15&lt;0.000001,0,IF($C535&gt;='H-32A-WP06 - Debt Service'!#REF!,'H-32A-WP06 - Debt Service'!#REF!/12,0)),"-")</f>
        <v>0</v>
      </c>
      <c r="R535" s="269"/>
      <c r="S535" s="269"/>
      <c r="T535" s="269"/>
      <c r="U535" s="269"/>
      <c r="V535" s="269"/>
      <c r="X535" s="260">
        <f t="shared" si="33"/>
        <v>2065</v>
      </c>
      <c r="Y535" s="281">
        <f t="shared" si="35"/>
        <v>60602</v>
      </c>
      <c r="Z535" s="281"/>
      <c r="AA535" s="269">
        <f>IFERROR(IF(-SUM(AA$20:AA534)+AA$15&lt;0.000001,0,IF($C535&gt;='H-32A-WP06 - Debt Service'!X$24,'H-32A-WP06 - Debt Service'!X$27/12,0)),"-")</f>
        <v>0</v>
      </c>
      <c r="AB535" s="269">
        <f>IFERROR(IF(-SUM(AB$20:AB534)+AB$15&lt;0.000001,0,IF($C535&gt;='H-32A-WP06 - Debt Service'!Y$24,'H-32A-WP06 - Debt Service'!Y$27/12,0)),"-")</f>
        <v>0</v>
      </c>
      <c r="AC535" s="269">
        <f>IFERROR(IF(-SUM(AC$20:AC534)+AC$15&lt;0.000001,0,IF($C535&gt;='H-32A-WP06 - Debt Service'!Z$24,'H-32A-WP06 - Debt Service'!Z$27/12,0)),"-")</f>
        <v>0</v>
      </c>
      <c r="AD535" s="269">
        <f>IFERROR(IF(-SUM(AD$20:AD534)+AD$15&lt;0.000001,0,IF($C535&gt;='H-32A-WP06 - Debt Service'!AA$24,'H-32A-WP06 - Debt Service'!AA$27/12,0)),"-")</f>
        <v>0</v>
      </c>
      <c r="AE535" s="269">
        <f>IFERROR(IF(-SUM(AE$20:AE534)+AE$15&lt;0.000001,0,IF($C535&gt;='H-32A-WP06 - Debt Service'!AB$24,'H-32A-WP06 - Debt Service'!AB$27/12,0)),"-")</f>
        <v>0</v>
      </c>
      <c r="AF535" s="269">
        <f>IFERROR(IF(-SUM(AF$20:AF534)+AF$15&lt;0.000001,0,IF($C535&gt;='H-32A-WP06 - Debt Service'!AC$24,'H-32A-WP06 - Debt Service'!AC$27/12,0)),"-")</f>
        <v>0</v>
      </c>
      <c r="AG535" s="269">
        <f>IFERROR(IF(-SUM(AG$20:AG534)+AG$15&lt;0.000001,0,IF($C535&gt;='H-32A-WP06 - Debt Service'!AD$24,'H-32A-WP06 - Debt Service'!AD$27/12,0)),"-")</f>
        <v>0</v>
      </c>
      <c r="AH535" s="269">
        <f>IFERROR(IF(-SUM(AH$20:AH534)+AH$15&lt;0.000001,0,IF($C535&gt;='H-32A-WP06 - Debt Service'!AE$24,'H-32A-WP06 - Debt Service'!AE$27/12,0)),"-")</f>
        <v>0</v>
      </c>
      <c r="AI535" s="269">
        <f>IFERROR(IF(-SUM(AI$20:AI534)+AI$15&lt;0.000001,0,IF($C535&gt;='H-32A-WP06 - Debt Service'!AF$24,'H-32A-WP06 - Debt Service'!AF$27/12,0)),"-")</f>
        <v>0</v>
      </c>
      <c r="AJ535" s="269">
        <f>IFERROR(IF(-SUM(AJ$20:AJ534)+AJ$15&lt;0.000001,0,IF($C535&gt;='H-32A-WP06 - Debt Service'!AG$24,'H-32A-WP06 - Debt Service'!AG$27/12,0)),"-")</f>
        <v>0</v>
      </c>
    </row>
    <row r="536" spans="2:36" hidden="1">
      <c r="B536" s="260">
        <f t="shared" si="32"/>
        <v>2066</v>
      </c>
      <c r="C536" s="281">
        <f t="shared" si="34"/>
        <v>60633</v>
      </c>
      <c r="D536" s="281"/>
      <c r="E536" s="269">
        <f>IFERROR(IF(-SUM(E$20:E535)+E$15&lt;0.000001,0,IF($C536&gt;='H-32A-WP06 - Debt Service'!C$24,'H-32A-WP06 - Debt Service'!C$27/12,0)),"-")</f>
        <v>0</v>
      </c>
      <c r="F536" s="269">
        <f>IFERROR(IF(-SUM(F$20:F535)+F$15&lt;0.000001,0,IF($C536&gt;='H-32A-WP06 - Debt Service'!D$24,'H-32A-WP06 - Debt Service'!D$27/12,0)),"-")</f>
        <v>0</v>
      </c>
      <c r="G536" s="269">
        <f>IFERROR(IF(-SUM(G$20:G535)+G$15&lt;0.000001,0,IF($C536&gt;='H-32A-WP06 - Debt Service'!E$24,'H-32A-WP06 - Debt Service'!E$27/12,0)),"-")</f>
        <v>0</v>
      </c>
      <c r="H536" s="269">
        <f>IFERROR(IF(-SUM(H$20:H535)+H$15&lt;0.000001,0,IF($C536&gt;='H-32A-WP06 - Debt Service'!F$24,'H-32A-WP06 - Debt Service'!F$27/12,0)),"-")</f>
        <v>0</v>
      </c>
      <c r="I536" s="269">
        <f>IFERROR(IF(-SUM(I$20:I535)+I$15&lt;0.000001,0,IF($C536&gt;='H-32A-WP06 - Debt Service'!G$24,'H-32A-WP06 - Debt Service'!#REF!/12,0)),"-")</f>
        <v>0</v>
      </c>
      <c r="J536" s="269">
        <f>IFERROR(IF(-SUM(J$20:J535)+J$15&lt;0.000001,0,IF($C536&gt;='H-32A-WP06 - Debt Service'!H$24,'H-32A-WP06 - Debt Service'!H$27/12,0)),"-")</f>
        <v>0</v>
      </c>
      <c r="K536" s="269">
        <f>IFERROR(IF(-SUM(K$20:K535)+K$15&lt;0.000001,0,IF($C536&gt;='H-32A-WP06 - Debt Service'!I$24,'H-32A-WP06 - Debt Service'!I$27/12,0)),"-")</f>
        <v>0</v>
      </c>
      <c r="L536" s="269">
        <f>IFERROR(IF(-SUM(L$20:L535)+L$15&lt;0.000001,0,IF($C536&gt;='H-32A-WP06 - Debt Service'!J$24,'H-32A-WP06 - Debt Service'!J$27/12,0)),"-")</f>
        <v>0</v>
      </c>
      <c r="M536" s="269">
        <f>IFERROR(IF(-SUM(M$20:M535)+M$15&lt;0.000001,0,IF($C536&gt;='H-32A-WP06 - Debt Service'!L$24,'H-32A-WP06 - Debt Service'!L$27/12,0)),"-")</f>
        <v>0</v>
      </c>
      <c r="N536" s="269">
        <v>0</v>
      </c>
      <c r="O536" s="269">
        <v>0</v>
      </c>
      <c r="P536" s="269">
        <v>0</v>
      </c>
      <c r="Q536" s="269">
        <f>IFERROR(IF(-SUM(Q$20:Q535)+Q$15&lt;0.000001,0,IF($C536&gt;='H-32A-WP06 - Debt Service'!#REF!,'H-32A-WP06 - Debt Service'!#REF!/12,0)),"-")</f>
        <v>0</v>
      </c>
      <c r="R536" s="269"/>
      <c r="S536" s="269"/>
      <c r="T536" s="269"/>
      <c r="U536" s="269"/>
      <c r="V536" s="269"/>
      <c r="X536" s="260">
        <f t="shared" si="33"/>
        <v>2066</v>
      </c>
      <c r="Y536" s="281">
        <f t="shared" si="35"/>
        <v>60633</v>
      </c>
      <c r="Z536" s="281"/>
      <c r="AA536" s="269">
        <f>IFERROR(IF(-SUM(AA$20:AA535)+AA$15&lt;0.000001,0,IF($C536&gt;='H-32A-WP06 - Debt Service'!X$24,'H-32A-WP06 - Debt Service'!X$27/12,0)),"-")</f>
        <v>0</v>
      </c>
      <c r="AB536" s="269">
        <f>IFERROR(IF(-SUM(AB$20:AB535)+AB$15&lt;0.000001,0,IF($C536&gt;='H-32A-WP06 - Debt Service'!Y$24,'H-32A-WP06 - Debt Service'!Y$27/12,0)),"-")</f>
        <v>0</v>
      </c>
      <c r="AC536" s="269">
        <f>IFERROR(IF(-SUM(AC$20:AC535)+AC$15&lt;0.000001,0,IF($C536&gt;='H-32A-WP06 - Debt Service'!Z$24,'H-32A-WP06 - Debt Service'!Z$27/12,0)),"-")</f>
        <v>0</v>
      </c>
      <c r="AD536" s="269">
        <f>IFERROR(IF(-SUM(AD$20:AD535)+AD$15&lt;0.000001,0,IF($C536&gt;='H-32A-WP06 - Debt Service'!AA$24,'H-32A-WP06 - Debt Service'!AA$27/12,0)),"-")</f>
        <v>0</v>
      </c>
      <c r="AE536" s="269">
        <f>IFERROR(IF(-SUM(AE$20:AE535)+AE$15&lt;0.000001,0,IF($C536&gt;='H-32A-WP06 - Debt Service'!AB$24,'H-32A-WP06 - Debt Service'!AB$27/12,0)),"-")</f>
        <v>0</v>
      </c>
      <c r="AF536" s="269">
        <f>IFERROR(IF(-SUM(AF$20:AF535)+AF$15&lt;0.000001,0,IF($C536&gt;='H-32A-WP06 - Debt Service'!AC$24,'H-32A-WP06 - Debt Service'!AC$27/12,0)),"-")</f>
        <v>0</v>
      </c>
      <c r="AG536" s="269">
        <f>IFERROR(IF(-SUM(AG$20:AG535)+AG$15&lt;0.000001,0,IF($C536&gt;='H-32A-WP06 - Debt Service'!AD$24,'H-32A-WP06 - Debt Service'!AD$27/12,0)),"-")</f>
        <v>0</v>
      </c>
      <c r="AH536" s="269">
        <f>IFERROR(IF(-SUM(AH$20:AH535)+AH$15&lt;0.000001,0,IF($C536&gt;='H-32A-WP06 - Debt Service'!AE$24,'H-32A-WP06 - Debt Service'!AE$27/12,0)),"-")</f>
        <v>0</v>
      </c>
      <c r="AI536" s="269">
        <f>IFERROR(IF(-SUM(AI$20:AI535)+AI$15&lt;0.000001,0,IF($C536&gt;='H-32A-WP06 - Debt Service'!AF$24,'H-32A-WP06 - Debt Service'!AF$27/12,0)),"-")</f>
        <v>0</v>
      </c>
      <c r="AJ536" s="269">
        <f>IFERROR(IF(-SUM(AJ$20:AJ535)+AJ$15&lt;0.000001,0,IF($C536&gt;='H-32A-WP06 - Debt Service'!AG$24,'H-32A-WP06 - Debt Service'!AG$27/12,0)),"-")</f>
        <v>0</v>
      </c>
    </row>
    <row r="537" spans="2:36" hidden="1">
      <c r="B537" s="260">
        <f t="shared" si="32"/>
        <v>2066</v>
      </c>
      <c r="C537" s="281">
        <f t="shared" si="34"/>
        <v>60664</v>
      </c>
      <c r="D537" s="281"/>
      <c r="E537" s="269">
        <f>IFERROR(IF(-SUM(E$20:E536)+E$15&lt;0.000001,0,IF($C537&gt;='H-32A-WP06 - Debt Service'!C$24,'H-32A-WP06 - Debt Service'!C$27/12,0)),"-")</f>
        <v>0</v>
      </c>
      <c r="F537" s="269">
        <f>IFERROR(IF(-SUM(F$20:F536)+F$15&lt;0.000001,0,IF($C537&gt;='H-32A-WP06 - Debt Service'!D$24,'H-32A-WP06 - Debt Service'!D$27/12,0)),"-")</f>
        <v>0</v>
      </c>
      <c r="G537" s="269">
        <f>IFERROR(IF(-SUM(G$20:G536)+G$15&lt;0.000001,0,IF($C537&gt;='H-32A-WP06 - Debt Service'!E$24,'H-32A-WP06 - Debt Service'!E$27/12,0)),"-")</f>
        <v>0</v>
      </c>
      <c r="H537" s="269">
        <f>IFERROR(IF(-SUM(H$20:H536)+H$15&lt;0.000001,0,IF($C537&gt;='H-32A-WP06 - Debt Service'!F$24,'H-32A-WP06 - Debt Service'!F$27/12,0)),"-")</f>
        <v>0</v>
      </c>
      <c r="I537" s="269">
        <f>IFERROR(IF(-SUM(I$20:I536)+I$15&lt;0.000001,0,IF($C537&gt;='H-32A-WP06 - Debt Service'!G$24,'H-32A-WP06 - Debt Service'!#REF!/12,0)),"-")</f>
        <v>0</v>
      </c>
      <c r="J537" s="269">
        <f>IFERROR(IF(-SUM(J$20:J536)+J$15&lt;0.000001,0,IF($C537&gt;='H-32A-WP06 - Debt Service'!H$24,'H-32A-WP06 - Debt Service'!H$27/12,0)),"-")</f>
        <v>0</v>
      </c>
      <c r="K537" s="269">
        <f>IFERROR(IF(-SUM(K$20:K536)+K$15&lt;0.000001,0,IF($C537&gt;='H-32A-WP06 - Debt Service'!I$24,'H-32A-WP06 - Debt Service'!I$27/12,0)),"-")</f>
        <v>0</v>
      </c>
      <c r="L537" s="269">
        <f>IFERROR(IF(-SUM(L$20:L536)+L$15&lt;0.000001,0,IF($C537&gt;='H-32A-WP06 - Debt Service'!J$24,'H-32A-WP06 - Debt Service'!J$27/12,0)),"-")</f>
        <v>0</v>
      </c>
      <c r="M537" s="269">
        <f>IFERROR(IF(-SUM(M$20:M536)+M$15&lt;0.000001,0,IF($C537&gt;='H-32A-WP06 - Debt Service'!L$24,'H-32A-WP06 - Debt Service'!L$27/12,0)),"-")</f>
        <v>0</v>
      </c>
      <c r="N537" s="269">
        <v>0</v>
      </c>
      <c r="O537" s="269">
        <v>0</v>
      </c>
      <c r="P537" s="269">
        <v>0</v>
      </c>
      <c r="Q537" s="269">
        <f>IFERROR(IF(-SUM(Q$20:Q536)+Q$15&lt;0.000001,0,IF($C537&gt;='H-32A-WP06 - Debt Service'!#REF!,'H-32A-WP06 - Debt Service'!#REF!/12,0)),"-")</f>
        <v>0</v>
      </c>
      <c r="R537" s="269"/>
      <c r="S537" s="269"/>
      <c r="T537" s="269"/>
      <c r="U537" s="269"/>
      <c r="V537" s="269"/>
      <c r="X537" s="260">
        <f t="shared" si="33"/>
        <v>2066</v>
      </c>
      <c r="Y537" s="281">
        <f t="shared" si="35"/>
        <v>60664</v>
      </c>
      <c r="Z537" s="281"/>
      <c r="AA537" s="269">
        <f>IFERROR(IF(-SUM(AA$20:AA536)+AA$15&lt;0.000001,0,IF($C537&gt;='H-32A-WP06 - Debt Service'!X$24,'H-32A-WP06 - Debt Service'!X$27/12,0)),"-")</f>
        <v>0</v>
      </c>
      <c r="AB537" s="269">
        <f>IFERROR(IF(-SUM(AB$20:AB536)+AB$15&lt;0.000001,0,IF($C537&gt;='H-32A-WP06 - Debt Service'!Y$24,'H-32A-WP06 - Debt Service'!Y$27/12,0)),"-")</f>
        <v>0</v>
      </c>
      <c r="AC537" s="269">
        <f>IFERROR(IF(-SUM(AC$20:AC536)+AC$15&lt;0.000001,0,IF($C537&gt;='H-32A-WP06 - Debt Service'!Z$24,'H-32A-WP06 - Debt Service'!Z$27/12,0)),"-")</f>
        <v>0</v>
      </c>
      <c r="AD537" s="269">
        <f>IFERROR(IF(-SUM(AD$20:AD536)+AD$15&lt;0.000001,0,IF($C537&gt;='H-32A-WP06 - Debt Service'!AA$24,'H-32A-WP06 - Debt Service'!AA$27/12,0)),"-")</f>
        <v>0</v>
      </c>
      <c r="AE537" s="269">
        <f>IFERROR(IF(-SUM(AE$20:AE536)+AE$15&lt;0.000001,0,IF($C537&gt;='H-32A-WP06 - Debt Service'!AB$24,'H-32A-WP06 - Debt Service'!AB$27/12,0)),"-")</f>
        <v>0</v>
      </c>
      <c r="AF537" s="269">
        <f>IFERROR(IF(-SUM(AF$20:AF536)+AF$15&lt;0.000001,0,IF($C537&gt;='H-32A-WP06 - Debt Service'!AC$24,'H-32A-WP06 - Debt Service'!AC$27/12,0)),"-")</f>
        <v>0</v>
      </c>
      <c r="AG537" s="269">
        <f>IFERROR(IF(-SUM(AG$20:AG536)+AG$15&lt;0.000001,0,IF($C537&gt;='H-32A-WP06 - Debt Service'!AD$24,'H-32A-WP06 - Debt Service'!AD$27/12,0)),"-")</f>
        <v>0</v>
      </c>
      <c r="AH537" s="269">
        <f>IFERROR(IF(-SUM(AH$20:AH536)+AH$15&lt;0.000001,0,IF($C537&gt;='H-32A-WP06 - Debt Service'!AE$24,'H-32A-WP06 - Debt Service'!AE$27/12,0)),"-")</f>
        <v>0</v>
      </c>
      <c r="AI537" s="269">
        <f>IFERROR(IF(-SUM(AI$20:AI536)+AI$15&lt;0.000001,0,IF($C537&gt;='H-32A-WP06 - Debt Service'!AF$24,'H-32A-WP06 - Debt Service'!AF$27/12,0)),"-")</f>
        <v>0</v>
      </c>
      <c r="AJ537" s="269">
        <f>IFERROR(IF(-SUM(AJ$20:AJ536)+AJ$15&lt;0.000001,0,IF($C537&gt;='H-32A-WP06 - Debt Service'!AG$24,'H-32A-WP06 - Debt Service'!AG$27/12,0)),"-")</f>
        <v>0</v>
      </c>
    </row>
    <row r="538" spans="2:36" hidden="1">
      <c r="B538" s="260">
        <f t="shared" si="32"/>
        <v>2066</v>
      </c>
      <c r="C538" s="281">
        <f t="shared" si="34"/>
        <v>60692</v>
      </c>
      <c r="D538" s="281"/>
      <c r="E538" s="269">
        <f>IFERROR(IF(-SUM(E$20:E537)+E$15&lt;0.000001,0,IF($C538&gt;='H-32A-WP06 - Debt Service'!C$24,'H-32A-WP06 - Debt Service'!C$27/12,0)),"-")</f>
        <v>0</v>
      </c>
      <c r="F538" s="269">
        <f>IFERROR(IF(-SUM(F$20:F537)+F$15&lt;0.000001,0,IF($C538&gt;='H-32A-WP06 - Debt Service'!D$24,'H-32A-WP06 - Debt Service'!D$27/12,0)),"-")</f>
        <v>0</v>
      </c>
      <c r="G538" s="269">
        <f>IFERROR(IF(-SUM(G$20:G537)+G$15&lt;0.000001,0,IF($C538&gt;='H-32A-WP06 - Debt Service'!E$24,'H-32A-WP06 - Debt Service'!E$27/12,0)),"-")</f>
        <v>0</v>
      </c>
      <c r="H538" s="269">
        <f>IFERROR(IF(-SUM(H$20:H537)+H$15&lt;0.000001,0,IF($C538&gt;='H-32A-WP06 - Debt Service'!F$24,'H-32A-WP06 - Debt Service'!F$27/12,0)),"-")</f>
        <v>0</v>
      </c>
      <c r="I538" s="269">
        <f>IFERROR(IF(-SUM(I$20:I537)+I$15&lt;0.000001,0,IF($C538&gt;='H-32A-WP06 - Debt Service'!G$24,'H-32A-WP06 - Debt Service'!#REF!/12,0)),"-")</f>
        <v>0</v>
      </c>
      <c r="J538" s="269">
        <f>IFERROR(IF(-SUM(J$20:J537)+J$15&lt;0.000001,0,IF($C538&gt;='H-32A-WP06 - Debt Service'!H$24,'H-32A-WP06 - Debt Service'!H$27/12,0)),"-")</f>
        <v>0</v>
      </c>
      <c r="K538" s="269">
        <f>IFERROR(IF(-SUM(K$20:K537)+K$15&lt;0.000001,0,IF($C538&gt;='H-32A-WP06 - Debt Service'!I$24,'H-32A-WP06 - Debt Service'!I$27/12,0)),"-")</f>
        <v>0</v>
      </c>
      <c r="L538" s="269">
        <f>IFERROR(IF(-SUM(L$20:L537)+L$15&lt;0.000001,0,IF($C538&gt;='H-32A-WP06 - Debt Service'!J$24,'H-32A-WP06 - Debt Service'!J$27/12,0)),"-")</f>
        <v>0</v>
      </c>
      <c r="M538" s="269">
        <f>IFERROR(IF(-SUM(M$20:M537)+M$15&lt;0.000001,0,IF($C538&gt;='H-32A-WP06 - Debt Service'!L$24,'H-32A-WP06 - Debt Service'!L$27/12,0)),"-")</f>
        <v>0</v>
      </c>
      <c r="N538" s="269">
        <v>0</v>
      </c>
      <c r="O538" s="269">
        <v>0</v>
      </c>
      <c r="P538" s="269">
        <v>0</v>
      </c>
      <c r="Q538" s="269">
        <f>IFERROR(IF(-SUM(Q$20:Q537)+Q$15&lt;0.000001,0,IF($C538&gt;='H-32A-WP06 - Debt Service'!#REF!,'H-32A-WP06 - Debt Service'!#REF!/12,0)),"-")</f>
        <v>0</v>
      </c>
      <c r="R538" s="269"/>
      <c r="S538" s="269"/>
      <c r="T538" s="269"/>
      <c r="U538" s="269"/>
      <c r="V538" s="269"/>
      <c r="X538" s="260">
        <f t="shared" si="33"/>
        <v>2066</v>
      </c>
      <c r="Y538" s="281">
        <f t="shared" si="35"/>
        <v>60692</v>
      </c>
      <c r="Z538" s="281"/>
      <c r="AA538" s="269">
        <f>IFERROR(IF(-SUM(AA$20:AA537)+AA$15&lt;0.000001,0,IF($C538&gt;='H-32A-WP06 - Debt Service'!X$24,'H-32A-WP06 - Debt Service'!X$27/12,0)),"-")</f>
        <v>0</v>
      </c>
      <c r="AB538" s="269">
        <f>IFERROR(IF(-SUM(AB$20:AB537)+AB$15&lt;0.000001,0,IF($C538&gt;='H-32A-WP06 - Debt Service'!Y$24,'H-32A-WP06 - Debt Service'!Y$27/12,0)),"-")</f>
        <v>0</v>
      </c>
      <c r="AC538" s="269">
        <f>IFERROR(IF(-SUM(AC$20:AC537)+AC$15&lt;0.000001,0,IF($C538&gt;='H-32A-WP06 - Debt Service'!Z$24,'H-32A-WP06 - Debt Service'!Z$27/12,0)),"-")</f>
        <v>0</v>
      </c>
      <c r="AD538" s="269">
        <f>IFERROR(IF(-SUM(AD$20:AD537)+AD$15&lt;0.000001,0,IF($C538&gt;='H-32A-WP06 - Debt Service'!AA$24,'H-32A-WP06 - Debt Service'!AA$27/12,0)),"-")</f>
        <v>0</v>
      </c>
      <c r="AE538" s="269">
        <f>IFERROR(IF(-SUM(AE$20:AE537)+AE$15&lt;0.000001,0,IF($C538&gt;='H-32A-WP06 - Debt Service'!AB$24,'H-32A-WP06 - Debt Service'!AB$27/12,0)),"-")</f>
        <v>0</v>
      </c>
      <c r="AF538" s="269">
        <f>IFERROR(IF(-SUM(AF$20:AF537)+AF$15&lt;0.000001,0,IF($C538&gt;='H-32A-WP06 - Debt Service'!AC$24,'H-32A-WP06 - Debt Service'!AC$27/12,0)),"-")</f>
        <v>0</v>
      </c>
      <c r="AG538" s="269">
        <f>IFERROR(IF(-SUM(AG$20:AG537)+AG$15&lt;0.000001,0,IF($C538&gt;='H-32A-WP06 - Debt Service'!AD$24,'H-32A-WP06 - Debt Service'!AD$27/12,0)),"-")</f>
        <v>0</v>
      </c>
      <c r="AH538" s="269">
        <f>IFERROR(IF(-SUM(AH$20:AH537)+AH$15&lt;0.000001,0,IF($C538&gt;='H-32A-WP06 - Debt Service'!AE$24,'H-32A-WP06 - Debt Service'!AE$27/12,0)),"-")</f>
        <v>0</v>
      </c>
      <c r="AI538" s="269">
        <f>IFERROR(IF(-SUM(AI$20:AI537)+AI$15&lt;0.000001,0,IF($C538&gt;='H-32A-WP06 - Debt Service'!AF$24,'H-32A-WP06 - Debt Service'!AF$27/12,0)),"-")</f>
        <v>0</v>
      </c>
      <c r="AJ538" s="269">
        <f>IFERROR(IF(-SUM(AJ$20:AJ537)+AJ$15&lt;0.000001,0,IF($C538&gt;='H-32A-WP06 - Debt Service'!AG$24,'H-32A-WP06 - Debt Service'!AG$27/12,0)),"-")</f>
        <v>0</v>
      </c>
    </row>
    <row r="539" spans="2:36" hidden="1">
      <c r="B539" s="260">
        <f t="shared" si="32"/>
        <v>2066</v>
      </c>
      <c r="C539" s="281">
        <f t="shared" si="34"/>
        <v>60723</v>
      </c>
      <c r="D539" s="281"/>
      <c r="E539" s="269">
        <f>IFERROR(IF(-SUM(E$20:E538)+E$15&lt;0.000001,0,IF($C539&gt;='H-32A-WP06 - Debt Service'!C$24,'H-32A-WP06 - Debt Service'!C$27/12,0)),"-")</f>
        <v>0</v>
      </c>
      <c r="F539" s="269">
        <f>IFERROR(IF(-SUM(F$20:F538)+F$15&lt;0.000001,0,IF($C539&gt;='H-32A-WP06 - Debt Service'!D$24,'H-32A-WP06 - Debt Service'!D$27/12,0)),"-")</f>
        <v>0</v>
      </c>
      <c r="G539" s="269">
        <f>IFERROR(IF(-SUM(G$20:G538)+G$15&lt;0.000001,0,IF($C539&gt;='H-32A-WP06 - Debt Service'!E$24,'H-32A-WP06 - Debt Service'!E$27/12,0)),"-")</f>
        <v>0</v>
      </c>
      <c r="H539" s="269">
        <f>IFERROR(IF(-SUM(H$20:H538)+H$15&lt;0.000001,0,IF($C539&gt;='H-32A-WP06 - Debt Service'!F$24,'H-32A-WP06 - Debt Service'!F$27/12,0)),"-")</f>
        <v>0</v>
      </c>
      <c r="I539" s="269">
        <f>IFERROR(IF(-SUM(I$20:I538)+I$15&lt;0.000001,0,IF($C539&gt;='H-32A-WP06 - Debt Service'!G$24,'H-32A-WP06 - Debt Service'!#REF!/12,0)),"-")</f>
        <v>0</v>
      </c>
      <c r="J539" s="269">
        <f>IFERROR(IF(-SUM(J$20:J538)+J$15&lt;0.000001,0,IF($C539&gt;='H-32A-WP06 - Debt Service'!H$24,'H-32A-WP06 - Debt Service'!H$27/12,0)),"-")</f>
        <v>0</v>
      </c>
      <c r="K539" s="269">
        <f>IFERROR(IF(-SUM(K$20:K538)+K$15&lt;0.000001,0,IF($C539&gt;='H-32A-WP06 - Debt Service'!I$24,'H-32A-WP06 - Debt Service'!I$27/12,0)),"-")</f>
        <v>0</v>
      </c>
      <c r="L539" s="269">
        <f>IFERROR(IF(-SUM(L$20:L538)+L$15&lt;0.000001,0,IF($C539&gt;='H-32A-WP06 - Debt Service'!J$24,'H-32A-WP06 - Debt Service'!J$27/12,0)),"-")</f>
        <v>0</v>
      </c>
      <c r="M539" s="269">
        <f>IFERROR(IF(-SUM(M$20:M538)+M$15&lt;0.000001,0,IF($C539&gt;='H-32A-WP06 - Debt Service'!L$24,'H-32A-WP06 - Debt Service'!L$27/12,0)),"-")</f>
        <v>0</v>
      </c>
      <c r="N539" s="269">
        <v>0</v>
      </c>
      <c r="O539" s="269">
        <v>0</v>
      </c>
      <c r="P539" s="269">
        <v>0</v>
      </c>
      <c r="Q539" s="269">
        <f>IFERROR(IF(-SUM(Q$20:Q538)+Q$15&lt;0.000001,0,IF($C539&gt;='H-32A-WP06 - Debt Service'!#REF!,'H-32A-WP06 - Debt Service'!#REF!/12,0)),"-")</f>
        <v>0</v>
      </c>
      <c r="R539" s="269"/>
      <c r="S539" s="269"/>
      <c r="T539" s="269"/>
      <c r="U539" s="269"/>
      <c r="V539" s="269"/>
      <c r="X539" s="260">
        <f t="shared" si="33"/>
        <v>2066</v>
      </c>
      <c r="Y539" s="281">
        <f t="shared" si="35"/>
        <v>60723</v>
      </c>
      <c r="Z539" s="281"/>
      <c r="AA539" s="269">
        <f>IFERROR(IF(-SUM(AA$20:AA538)+AA$15&lt;0.000001,0,IF($C539&gt;='H-32A-WP06 - Debt Service'!X$24,'H-32A-WP06 - Debt Service'!X$27/12,0)),"-")</f>
        <v>0</v>
      </c>
      <c r="AB539" s="269">
        <f>IFERROR(IF(-SUM(AB$20:AB538)+AB$15&lt;0.000001,0,IF($C539&gt;='H-32A-WP06 - Debt Service'!Y$24,'H-32A-WP06 - Debt Service'!Y$27/12,0)),"-")</f>
        <v>0</v>
      </c>
      <c r="AC539" s="269">
        <f>IFERROR(IF(-SUM(AC$20:AC538)+AC$15&lt;0.000001,0,IF($C539&gt;='H-32A-WP06 - Debt Service'!Z$24,'H-32A-WP06 - Debt Service'!Z$27/12,0)),"-")</f>
        <v>0</v>
      </c>
      <c r="AD539" s="269">
        <f>IFERROR(IF(-SUM(AD$20:AD538)+AD$15&lt;0.000001,0,IF($C539&gt;='H-32A-WP06 - Debt Service'!AA$24,'H-32A-WP06 - Debt Service'!AA$27/12,0)),"-")</f>
        <v>0</v>
      </c>
      <c r="AE539" s="269">
        <f>IFERROR(IF(-SUM(AE$20:AE538)+AE$15&lt;0.000001,0,IF($C539&gt;='H-32A-WP06 - Debt Service'!AB$24,'H-32A-WP06 - Debt Service'!AB$27/12,0)),"-")</f>
        <v>0</v>
      </c>
      <c r="AF539" s="269">
        <f>IFERROR(IF(-SUM(AF$20:AF538)+AF$15&lt;0.000001,0,IF($C539&gt;='H-32A-WP06 - Debt Service'!AC$24,'H-32A-WP06 - Debt Service'!AC$27/12,0)),"-")</f>
        <v>0</v>
      </c>
      <c r="AG539" s="269">
        <f>IFERROR(IF(-SUM(AG$20:AG538)+AG$15&lt;0.000001,0,IF($C539&gt;='H-32A-WP06 - Debt Service'!AD$24,'H-32A-WP06 - Debt Service'!AD$27/12,0)),"-")</f>
        <v>0</v>
      </c>
      <c r="AH539" s="269">
        <f>IFERROR(IF(-SUM(AH$20:AH538)+AH$15&lt;0.000001,0,IF($C539&gt;='H-32A-WP06 - Debt Service'!AE$24,'H-32A-WP06 - Debt Service'!AE$27/12,0)),"-")</f>
        <v>0</v>
      </c>
      <c r="AI539" s="269">
        <f>IFERROR(IF(-SUM(AI$20:AI538)+AI$15&lt;0.000001,0,IF($C539&gt;='H-32A-WP06 - Debt Service'!AF$24,'H-32A-WP06 - Debt Service'!AF$27/12,0)),"-")</f>
        <v>0</v>
      </c>
      <c r="AJ539" s="269">
        <f>IFERROR(IF(-SUM(AJ$20:AJ538)+AJ$15&lt;0.000001,0,IF($C539&gt;='H-32A-WP06 - Debt Service'!AG$24,'H-32A-WP06 - Debt Service'!AG$27/12,0)),"-")</f>
        <v>0</v>
      </c>
    </row>
    <row r="540" spans="2:36" hidden="1">
      <c r="B540" s="260">
        <f t="shared" si="32"/>
        <v>2066</v>
      </c>
      <c r="C540" s="281">
        <f t="shared" si="34"/>
        <v>60753</v>
      </c>
      <c r="D540" s="281"/>
      <c r="E540" s="269">
        <f>IFERROR(IF(-SUM(E$20:E539)+E$15&lt;0.000001,0,IF($C540&gt;='H-32A-WP06 - Debt Service'!C$24,'H-32A-WP06 - Debt Service'!C$27/12,0)),"-")</f>
        <v>0</v>
      </c>
      <c r="F540" s="269">
        <f>IFERROR(IF(-SUM(F$20:F539)+F$15&lt;0.000001,0,IF($C540&gt;='H-32A-WP06 - Debt Service'!D$24,'H-32A-WP06 - Debt Service'!D$27/12,0)),"-")</f>
        <v>0</v>
      </c>
      <c r="G540" s="269">
        <f>IFERROR(IF(-SUM(G$20:G539)+G$15&lt;0.000001,0,IF($C540&gt;='H-32A-WP06 - Debt Service'!E$24,'H-32A-WP06 - Debt Service'!E$27/12,0)),"-")</f>
        <v>0</v>
      </c>
      <c r="H540" s="269">
        <f>IFERROR(IF(-SUM(H$20:H539)+H$15&lt;0.000001,0,IF($C540&gt;='H-32A-WP06 - Debt Service'!F$24,'H-32A-WP06 - Debt Service'!F$27/12,0)),"-")</f>
        <v>0</v>
      </c>
      <c r="I540" s="269">
        <f>IFERROR(IF(-SUM(I$20:I539)+I$15&lt;0.000001,0,IF($C540&gt;='H-32A-WP06 - Debt Service'!G$24,'H-32A-WP06 - Debt Service'!#REF!/12,0)),"-")</f>
        <v>0</v>
      </c>
      <c r="J540" s="269">
        <f>IFERROR(IF(-SUM(J$20:J539)+J$15&lt;0.000001,0,IF($C540&gt;='H-32A-WP06 - Debt Service'!H$24,'H-32A-WP06 - Debt Service'!H$27/12,0)),"-")</f>
        <v>0</v>
      </c>
      <c r="K540" s="269">
        <f>IFERROR(IF(-SUM(K$20:K539)+K$15&lt;0.000001,0,IF($C540&gt;='H-32A-WP06 - Debt Service'!I$24,'H-32A-WP06 - Debt Service'!I$27/12,0)),"-")</f>
        <v>0</v>
      </c>
      <c r="L540" s="269">
        <f>IFERROR(IF(-SUM(L$20:L539)+L$15&lt;0.000001,0,IF($C540&gt;='H-32A-WP06 - Debt Service'!J$24,'H-32A-WP06 - Debt Service'!J$27/12,0)),"-")</f>
        <v>0</v>
      </c>
      <c r="M540" s="269">
        <f>IFERROR(IF(-SUM(M$20:M539)+M$15&lt;0.000001,0,IF($C540&gt;='H-32A-WP06 - Debt Service'!L$24,'H-32A-WP06 - Debt Service'!L$27/12,0)),"-")</f>
        <v>0</v>
      </c>
      <c r="N540" s="269">
        <v>0</v>
      </c>
      <c r="O540" s="269">
        <v>0</v>
      </c>
      <c r="P540" s="269">
        <v>0</v>
      </c>
      <c r="Q540" s="269">
        <f>IFERROR(IF(-SUM(Q$20:Q539)+Q$15&lt;0.000001,0,IF($C540&gt;='H-32A-WP06 - Debt Service'!#REF!,'H-32A-WP06 - Debt Service'!#REF!/12,0)),"-")</f>
        <v>0</v>
      </c>
      <c r="R540" s="269"/>
      <c r="S540" s="269"/>
      <c r="T540" s="269"/>
      <c r="U540" s="269"/>
      <c r="V540" s="269"/>
      <c r="X540" s="260">
        <f t="shared" si="33"/>
        <v>2066</v>
      </c>
      <c r="Y540" s="281">
        <f t="shared" si="35"/>
        <v>60753</v>
      </c>
      <c r="Z540" s="281"/>
      <c r="AA540" s="269">
        <f>IFERROR(IF(-SUM(AA$20:AA539)+AA$15&lt;0.000001,0,IF($C540&gt;='H-32A-WP06 - Debt Service'!X$24,'H-32A-WP06 - Debt Service'!X$27/12,0)),"-")</f>
        <v>0</v>
      </c>
      <c r="AB540" s="269">
        <f>IFERROR(IF(-SUM(AB$20:AB539)+AB$15&lt;0.000001,0,IF($C540&gt;='H-32A-WP06 - Debt Service'!Y$24,'H-32A-WP06 - Debt Service'!Y$27/12,0)),"-")</f>
        <v>0</v>
      </c>
      <c r="AC540" s="269">
        <f>IFERROR(IF(-SUM(AC$20:AC539)+AC$15&lt;0.000001,0,IF($C540&gt;='H-32A-WP06 - Debt Service'!Z$24,'H-32A-WP06 - Debt Service'!Z$27/12,0)),"-")</f>
        <v>0</v>
      </c>
      <c r="AD540" s="269">
        <f>IFERROR(IF(-SUM(AD$20:AD539)+AD$15&lt;0.000001,0,IF($C540&gt;='H-32A-WP06 - Debt Service'!AA$24,'H-32A-WP06 - Debt Service'!AA$27/12,0)),"-")</f>
        <v>0</v>
      </c>
      <c r="AE540" s="269">
        <f>IFERROR(IF(-SUM(AE$20:AE539)+AE$15&lt;0.000001,0,IF($C540&gt;='H-32A-WP06 - Debt Service'!AB$24,'H-32A-WP06 - Debt Service'!AB$27/12,0)),"-")</f>
        <v>0</v>
      </c>
      <c r="AF540" s="269">
        <f>IFERROR(IF(-SUM(AF$20:AF539)+AF$15&lt;0.000001,0,IF($C540&gt;='H-32A-WP06 - Debt Service'!AC$24,'H-32A-WP06 - Debt Service'!AC$27/12,0)),"-")</f>
        <v>0</v>
      </c>
      <c r="AG540" s="269">
        <f>IFERROR(IF(-SUM(AG$20:AG539)+AG$15&lt;0.000001,0,IF($C540&gt;='H-32A-WP06 - Debt Service'!AD$24,'H-32A-WP06 - Debt Service'!AD$27/12,0)),"-")</f>
        <v>0</v>
      </c>
      <c r="AH540" s="269">
        <f>IFERROR(IF(-SUM(AH$20:AH539)+AH$15&lt;0.000001,0,IF($C540&gt;='H-32A-WP06 - Debt Service'!AE$24,'H-32A-WP06 - Debt Service'!AE$27/12,0)),"-")</f>
        <v>0</v>
      </c>
      <c r="AI540" s="269">
        <f>IFERROR(IF(-SUM(AI$20:AI539)+AI$15&lt;0.000001,0,IF($C540&gt;='H-32A-WP06 - Debt Service'!AF$24,'H-32A-WP06 - Debt Service'!AF$27/12,0)),"-")</f>
        <v>0</v>
      </c>
      <c r="AJ540" s="269">
        <f>IFERROR(IF(-SUM(AJ$20:AJ539)+AJ$15&lt;0.000001,0,IF($C540&gt;='H-32A-WP06 - Debt Service'!AG$24,'H-32A-WP06 - Debt Service'!AG$27/12,0)),"-")</f>
        <v>0</v>
      </c>
    </row>
    <row r="541" spans="2:36" hidden="1">
      <c r="B541" s="260">
        <f t="shared" si="32"/>
        <v>2066</v>
      </c>
      <c r="C541" s="281">
        <f t="shared" si="34"/>
        <v>60784</v>
      </c>
      <c r="D541" s="281"/>
      <c r="E541" s="269">
        <f>IFERROR(IF(-SUM(E$20:E540)+E$15&lt;0.000001,0,IF($C541&gt;='H-32A-WP06 - Debt Service'!C$24,'H-32A-WP06 - Debt Service'!C$27/12,0)),"-")</f>
        <v>0</v>
      </c>
      <c r="F541" s="269">
        <f>IFERROR(IF(-SUM(F$20:F540)+F$15&lt;0.000001,0,IF($C541&gt;='H-32A-WP06 - Debt Service'!D$24,'H-32A-WP06 - Debt Service'!D$27/12,0)),"-")</f>
        <v>0</v>
      </c>
      <c r="G541" s="269">
        <f>IFERROR(IF(-SUM(G$20:G540)+G$15&lt;0.000001,0,IF($C541&gt;='H-32A-WP06 - Debt Service'!E$24,'H-32A-WP06 - Debt Service'!E$27/12,0)),"-")</f>
        <v>0</v>
      </c>
      <c r="H541" s="269">
        <f>IFERROR(IF(-SUM(H$20:H540)+H$15&lt;0.000001,0,IF($C541&gt;='H-32A-WP06 - Debt Service'!F$24,'H-32A-WP06 - Debt Service'!F$27/12,0)),"-")</f>
        <v>0</v>
      </c>
      <c r="I541" s="269">
        <f>IFERROR(IF(-SUM(I$20:I540)+I$15&lt;0.000001,0,IF($C541&gt;='H-32A-WP06 - Debt Service'!G$24,'H-32A-WP06 - Debt Service'!#REF!/12,0)),"-")</f>
        <v>0</v>
      </c>
      <c r="J541" s="269">
        <f>IFERROR(IF(-SUM(J$20:J540)+J$15&lt;0.000001,0,IF($C541&gt;='H-32A-WP06 - Debt Service'!H$24,'H-32A-WP06 - Debt Service'!H$27/12,0)),"-")</f>
        <v>0</v>
      </c>
      <c r="K541" s="269">
        <f>IFERROR(IF(-SUM(K$20:K540)+K$15&lt;0.000001,0,IF($C541&gt;='H-32A-WP06 - Debt Service'!I$24,'H-32A-WP06 - Debt Service'!I$27/12,0)),"-")</f>
        <v>0</v>
      </c>
      <c r="L541" s="269">
        <f>IFERROR(IF(-SUM(L$20:L540)+L$15&lt;0.000001,0,IF($C541&gt;='H-32A-WP06 - Debt Service'!J$24,'H-32A-WP06 - Debt Service'!J$27/12,0)),"-")</f>
        <v>0</v>
      </c>
      <c r="M541" s="269">
        <f>IFERROR(IF(-SUM(M$20:M540)+M$15&lt;0.000001,0,IF($C541&gt;='H-32A-WP06 - Debt Service'!L$24,'H-32A-WP06 - Debt Service'!L$27/12,0)),"-")</f>
        <v>0</v>
      </c>
      <c r="N541" s="269">
        <v>0</v>
      </c>
      <c r="O541" s="269">
        <v>0</v>
      </c>
      <c r="P541" s="269">
        <v>0</v>
      </c>
      <c r="Q541" s="269">
        <f>IFERROR(IF(-SUM(Q$20:Q540)+Q$15&lt;0.000001,0,IF($C541&gt;='H-32A-WP06 - Debt Service'!#REF!,'H-32A-WP06 - Debt Service'!#REF!/12,0)),"-")</f>
        <v>0</v>
      </c>
      <c r="R541" s="269"/>
      <c r="S541" s="269"/>
      <c r="T541" s="269"/>
      <c r="U541" s="269"/>
      <c r="V541" s="269"/>
      <c r="X541" s="260">
        <f t="shared" si="33"/>
        <v>2066</v>
      </c>
      <c r="Y541" s="281">
        <f t="shared" si="35"/>
        <v>60784</v>
      </c>
      <c r="Z541" s="281"/>
      <c r="AA541" s="269">
        <f>IFERROR(IF(-SUM(AA$20:AA540)+AA$15&lt;0.000001,0,IF($C541&gt;='H-32A-WP06 - Debt Service'!X$24,'H-32A-WP06 - Debt Service'!X$27/12,0)),"-")</f>
        <v>0</v>
      </c>
      <c r="AB541" s="269">
        <f>IFERROR(IF(-SUM(AB$20:AB540)+AB$15&lt;0.000001,0,IF($C541&gt;='H-32A-WP06 - Debt Service'!Y$24,'H-32A-WP06 - Debt Service'!Y$27/12,0)),"-")</f>
        <v>0</v>
      </c>
      <c r="AC541" s="269">
        <f>IFERROR(IF(-SUM(AC$20:AC540)+AC$15&lt;0.000001,0,IF($C541&gt;='H-32A-WP06 - Debt Service'!Z$24,'H-32A-WP06 - Debt Service'!Z$27/12,0)),"-")</f>
        <v>0</v>
      </c>
      <c r="AD541" s="269">
        <f>IFERROR(IF(-SUM(AD$20:AD540)+AD$15&lt;0.000001,0,IF($C541&gt;='H-32A-WP06 - Debt Service'!AA$24,'H-32A-WP06 - Debt Service'!AA$27/12,0)),"-")</f>
        <v>0</v>
      </c>
      <c r="AE541" s="269">
        <f>IFERROR(IF(-SUM(AE$20:AE540)+AE$15&lt;0.000001,0,IF($C541&gt;='H-32A-WP06 - Debt Service'!AB$24,'H-32A-WP06 - Debt Service'!AB$27/12,0)),"-")</f>
        <v>0</v>
      </c>
      <c r="AF541" s="269">
        <f>IFERROR(IF(-SUM(AF$20:AF540)+AF$15&lt;0.000001,0,IF($C541&gt;='H-32A-WP06 - Debt Service'!AC$24,'H-32A-WP06 - Debt Service'!AC$27/12,0)),"-")</f>
        <v>0</v>
      </c>
      <c r="AG541" s="269">
        <f>IFERROR(IF(-SUM(AG$20:AG540)+AG$15&lt;0.000001,0,IF($C541&gt;='H-32A-WP06 - Debt Service'!AD$24,'H-32A-WP06 - Debt Service'!AD$27/12,0)),"-")</f>
        <v>0</v>
      </c>
      <c r="AH541" s="269">
        <f>IFERROR(IF(-SUM(AH$20:AH540)+AH$15&lt;0.000001,0,IF($C541&gt;='H-32A-WP06 - Debt Service'!AE$24,'H-32A-WP06 - Debt Service'!AE$27/12,0)),"-")</f>
        <v>0</v>
      </c>
      <c r="AI541" s="269">
        <f>IFERROR(IF(-SUM(AI$20:AI540)+AI$15&lt;0.000001,0,IF($C541&gt;='H-32A-WP06 - Debt Service'!AF$24,'H-32A-WP06 - Debt Service'!AF$27/12,0)),"-")</f>
        <v>0</v>
      </c>
      <c r="AJ541" s="269">
        <f>IFERROR(IF(-SUM(AJ$20:AJ540)+AJ$15&lt;0.000001,0,IF($C541&gt;='H-32A-WP06 - Debt Service'!AG$24,'H-32A-WP06 - Debt Service'!AG$27/12,0)),"-")</f>
        <v>0</v>
      </c>
    </row>
    <row r="542" spans="2:36" hidden="1">
      <c r="B542" s="260">
        <f t="shared" si="32"/>
        <v>2066</v>
      </c>
      <c r="C542" s="281">
        <f t="shared" si="34"/>
        <v>60814</v>
      </c>
      <c r="D542" s="281"/>
      <c r="E542" s="269">
        <f>IFERROR(IF(-SUM(E$20:E541)+E$15&lt;0.000001,0,IF($C542&gt;='H-32A-WP06 - Debt Service'!C$24,'H-32A-WP06 - Debt Service'!C$27/12,0)),"-")</f>
        <v>0</v>
      </c>
      <c r="F542" s="269">
        <f>IFERROR(IF(-SUM(F$20:F541)+F$15&lt;0.000001,0,IF($C542&gt;='H-32A-WP06 - Debt Service'!D$24,'H-32A-WP06 - Debt Service'!D$27/12,0)),"-")</f>
        <v>0</v>
      </c>
      <c r="G542" s="269">
        <f>IFERROR(IF(-SUM(G$20:G541)+G$15&lt;0.000001,0,IF($C542&gt;='H-32A-WP06 - Debt Service'!E$24,'H-32A-WP06 - Debt Service'!E$27/12,0)),"-")</f>
        <v>0</v>
      </c>
      <c r="H542" s="269">
        <f>IFERROR(IF(-SUM(H$20:H541)+H$15&lt;0.000001,0,IF($C542&gt;='H-32A-WP06 - Debt Service'!F$24,'H-32A-WP06 - Debt Service'!F$27/12,0)),"-")</f>
        <v>0</v>
      </c>
      <c r="I542" s="269">
        <f>IFERROR(IF(-SUM(I$20:I541)+I$15&lt;0.000001,0,IF($C542&gt;='H-32A-WP06 - Debt Service'!G$24,'H-32A-WP06 - Debt Service'!#REF!/12,0)),"-")</f>
        <v>0</v>
      </c>
      <c r="J542" s="269">
        <f>IFERROR(IF(-SUM(J$20:J541)+J$15&lt;0.000001,0,IF($C542&gt;='H-32A-WP06 - Debt Service'!H$24,'H-32A-WP06 - Debt Service'!H$27/12,0)),"-")</f>
        <v>0</v>
      </c>
      <c r="K542" s="269">
        <f>IFERROR(IF(-SUM(K$20:K541)+K$15&lt;0.000001,0,IF($C542&gt;='H-32A-WP06 - Debt Service'!I$24,'H-32A-WP06 - Debt Service'!I$27/12,0)),"-")</f>
        <v>0</v>
      </c>
      <c r="L542" s="269">
        <f>IFERROR(IF(-SUM(L$20:L541)+L$15&lt;0.000001,0,IF($C542&gt;='H-32A-WP06 - Debt Service'!J$24,'H-32A-WP06 - Debt Service'!J$27/12,0)),"-")</f>
        <v>0</v>
      </c>
      <c r="M542" s="269">
        <f>IFERROR(IF(-SUM(M$20:M541)+M$15&lt;0.000001,0,IF($C542&gt;='H-32A-WP06 - Debt Service'!L$24,'H-32A-WP06 - Debt Service'!L$27/12,0)),"-")</f>
        <v>0</v>
      </c>
      <c r="N542" s="269">
        <v>0</v>
      </c>
      <c r="O542" s="269">
        <v>0</v>
      </c>
      <c r="P542" s="269">
        <v>0</v>
      </c>
      <c r="Q542" s="269">
        <f>IFERROR(IF(-SUM(Q$20:Q541)+Q$15&lt;0.000001,0,IF($C542&gt;='H-32A-WP06 - Debt Service'!#REF!,'H-32A-WP06 - Debt Service'!#REF!/12,0)),"-")</f>
        <v>0</v>
      </c>
      <c r="R542" s="269"/>
      <c r="S542" s="269"/>
      <c r="T542" s="269"/>
      <c r="U542" s="269"/>
      <c r="V542" s="269"/>
      <c r="X542" s="260">
        <f t="shared" si="33"/>
        <v>2066</v>
      </c>
      <c r="Y542" s="281">
        <f t="shared" si="35"/>
        <v>60814</v>
      </c>
      <c r="Z542" s="281"/>
      <c r="AA542" s="269">
        <f>IFERROR(IF(-SUM(AA$20:AA541)+AA$15&lt;0.000001,0,IF($C542&gt;='H-32A-WP06 - Debt Service'!X$24,'H-32A-WP06 - Debt Service'!X$27/12,0)),"-")</f>
        <v>0</v>
      </c>
      <c r="AB542" s="269">
        <f>IFERROR(IF(-SUM(AB$20:AB541)+AB$15&lt;0.000001,0,IF($C542&gt;='H-32A-WP06 - Debt Service'!Y$24,'H-32A-WP06 - Debt Service'!Y$27/12,0)),"-")</f>
        <v>0</v>
      </c>
      <c r="AC542" s="269">
        <f>IFERROR(IF(-SUM(AC$20:AC541)+AC$15&lt;0.000001,0,IF($C542&gt;='H-32A-WP06 - Debt Service'!Z$24,'H-32A-WP06 - Debt Service'!Z$27/12,0)),"-")</f>
        <v>0</v>
      </c>
      <c r="AD542" s="269">
        <f>IFERROR(IF(-SUM(AD$20:AD541)+AD$15&lt;0.000001,0,IF($C542&gt;='H-32A-WP06 - Debt Service'!AA$24,'H-32A-WP06 - Debt Service'!AA$27/12,0)),"-")</f>
        <v>0</v>
      </c>
      <c r="AE542" s="269">
        <f>IFERROR(IF(-SUM(AE$20:AE541)+AE$15&lt;0.000001,0,IF($C542&gt;='H-32A-WP06 - Debt Service'!AB$24,'H-32A-WP06 - Debt Service'!AB$27/12,0)),"-")</f>
        <v>0</v>
      </c>
      <c r="AF542" s="269">
        <f>IFERROR(IF(-SUM(AF$20:AF541)+AF$15&lt;0.000001,0,IF($C542&gt;='H-32A-WP06 - Debt Service'!AC$24,'H-32A-WP06 - Debt Service'!AC$27/12,0)),"-")</f>
        <v>0</v>
      </c>
      <c r="AG542" s="269">
        <f>IFERROR(IF(-SUM(AG$20:AG541)+AG$15&lt;0.000001,0,IF($C542&gt;='H-32A-WP06 - Debt Service'!AD$24,'H-32A-WP06 - Debt Service'!AD$27/12,0)),"-")</f>
        <v>0</v>
      </c>
      <c r="AH542" s="269">
        <f>IFERROR(IF(-SUM(AH$20:AH541)+AH$15&lt;0.000001,0,IF($C542&gt;='H-32A-WP06 - Debt Service'!AE$24,'H-32A-WP06 - Debt Service'!AE$27/12,0)),"-")</f>
        <v>0</v>
      </c>
      <c r="AI542" s="269">
        <f>IFERROR(IF(-SUM(AI$20:AI541)+AI$15&lt;0.000001,0,IF($C542&gt;='H-32A-WP06 - Debt Service'!AF$24,'H-32A-WP06 - Debt Service'!AF$27/12,0)),"-")</f>
        <v>0</v>
      </c>
      <c r="AJ542" s="269">
        <f>IFERROR(IF(-SUM(AJ$20:AJ541)+AJ$15&lt;0.000001,0,IF($C542&gt;='H-32A-WP06 - Debt Service'!AG$24,'H-32A-WP06 - Debt Service'!AG$27/12,0)),"-")</f>
        <v>0</v>
      </c>
    </row>
    <row r="543" spans="2:36" hidden="1">
      <c r="B543" s="260">
        <f t="shared" si="32"/>
        <v>2066</v>
      </c>
      <c r="C543" s="281">
        <f t="shared" si="34"/>
        <v>60845</v>
      </c>
      <c r="D543" s="281"/>
      <c r="E543" s="269">
        <f>IFERROR(IF(-SUM(E$20:E542)+E$15&lt;0.000001,0,IF($C543&gt;='H-32A-WP06 - Debt Service'!C$24,'H-32A-WP06 - Debt Service'!C$27/12,0)),"-")</f>
        <v>0</v>
      </c>
      <c r="F543" s="269">
        <f>IFERROR(IF(-SUM(F$20:F542)+F$15&lt;0.000001,0,IF($C543&gt;='H-32A-WP06 - Debt Service'!D$24,'H-32A-WP06 - Debt Service'!D$27/12,0)),"-")</f>
        <v>0</v>
      </c>
      <c r="G543" s="269">
        <f>IFERROR(IF(-SUM(G$20:G542)+G$15&lt;0.000001,0,IF($C543&gt;='H-32A-WP06 - Debt Service'!E$24,'H-32A-WP06 - Debt Service'!E$27/12,0)),"-")</f>
        <v>0</v>
      </c>
      <c r="H543" s="269">
        <f>IFERROR(IF(-SUM(H$20:H542)+H$15&lt;0.000001,0,IF($C543&gt;='H-32A-WP06 - Debt Service'!F$24,'H-32A-WP06 - Debt Service'!F$27/12,0)),"-")</f>
        <v>0</v>
      </c>
      <c r="I543" s="269">
        <f>IFERROR(IF(-SUM(I$20:I542)+I$15&lt;0.000001,0,IF($C543&gt;='H-32A-WP06 - Debt Service'!G$24,'H-32A-WP06 - Debt Service'!#REF!/12,0)),"-")</f>
        <v>0</v>
      </c>
      <c r="J543" s="269">
        <f>IFERROR(IF(-SUM(J$20:J542)+J$15&lt;0.000001,0,IF($C543&gt;='H-32A-WP06 - Debt Service'!H$24,'H-32A-WP06 - Debt Service'!H$27/12,0)),"-")</f>
        <v>0</v>
      </c>
      <c r="K543" s="269">
        <f>IFERROR(IF(-SUM(K$20:K542)+K$15&lt;0.000001,0,IF($C543&gt;='H-32A-WP06 - Debt Service'!I$24,'H-32A-WP06 - Debt Service'!I$27/12,0)),"-")</f>
        <v>0</v>
      </c>
      <c r="L543" s="269">
        <f>IFERROR(IF(-SUM(L$20:L542)+L$15&lt;0.000001,0,IF($C543&gt;='H-32A-WP06 - Debt Service'!J$24,'H-32A-WP06 - Debt Service'!J$27/12,0)),"-")</f>
        <v>0</v>
      </c>
      <c r="M543" s="269">
        <f>IFERROR(IF(-SUM(M$20:M542)+M$15&lt;0.000001,0,IF($C543&gt;='H-32A-WP06 - Debt Service'!L$24,'H-32A-WP06 - Debt Service'!L$27/12,0)),"-")</f>
        <v>0</v>
      </c>
      <c r="N543" s="269">
        <v>0</v>
      </c>
      <c r="O543" s="269">
        <v>0</v>
      </c>
      <c r="P543" s="269">
        <v>0</v>
      </c>
      <c r="Q543" s="269">
        <f>IFERROR(IF(-SUM(Q$20:Q542)+Q$15&lt;0.000001,0,IF($C543&gt;='H-32A-WP06 - Debt Service'!#REF!,'H-32A-WP06 - Debt Service'!#REF!/12,0)),"-")</f>
        <v>0</v>
      </c>
      <c r="R543" s="269"/>
      <c r="S543" s="269"/>
      <c r="T543" s="269"/>
      <c r="U543" s="269"/>
      <c r="V543" s="269"/>
      <c r="X543" s="260">
        <f t="shared" si="33"/>
        <v>2066</v>
      </c>
      <c r="Y543" s="281">
        <f t="shared" si="35"/>
        <v>60845</v>
      </c>
      <c r="Z543" s="281"/>
      <c r="AA543" s="269">
        <f>IFERROR(IF(-SUM(AA$20:AA542)+AA$15&lt;0.000001,0,IF($C543&gt;='H-32A-WP06 - Debt Service'!X$24,'H-32A-WP06 - Debt Service'!X$27/12,0)),"-")</f>
        <v>0</v>
      </c>
      <c r="AB543" s="269">
        <f>IFERROR(IF(-SUM(AB$20:AB542)+AB$15&lt;0.000001,0,IF($C543&gt;='H-32A-WP06 - Debt Service'!Y$24,'H-32A-WP06 - Debt Service'!Y$27/12,0)),"-")</f>
        <v>0</v>
      </c>
      <c r="AC543" s="269">
        <f>IFERROR(IF(-SUM(AC$20:AC542)+AC$15&lt;0.000001,0,IF($C543&gt;='H-32A-WP06 - Debt Service'!Z$24,'H-32A-WP06 - Debt Service'!Z$27/12,0)),"-")</f>
        <v>0</v>
      </c>
      <c r="AD543" s="269">
        <f>IFERROR(IF(-SUM(AD$20:AD542)+AD$15&lt;0.000001,0,IF($C543&gt;='H-32A-WP06 - Debt Service'!AA$24,'H-32A-WP06 - Debt Service'!AA$27/12,0)),"-")</f>
        <v>0</v>
      </c>
      <c r="AE543" s="269">
        <f>IFERROR(IF(-SUM(AE$20:AE542)+AE$15&lt;0.000001,0,IF($C543&gt;='H-32A-WP06 - Debt Service'!AB$24,'H-32A-WP06 - Debt Service'!AB$27/12,0)),"-")</f>
        <v>0</v>
      </c>
      <c r="AF543" s="269">
        <f>IFERROR(IF(-SUM(AF$20:AF542)+AF$15&lt;0.000001,0,IF($C543&gt;='H-32A-WP06 - Debt Service'!AC$24,'H-32A-WP06 - Debt Service'!AC$27/12,0)),"-")</f>
        <v>0</v>
      </c>
      <c r="AG543" s="269">
        <f>IFERROR(IF(-SUM(AG$20:AG542)+AG$15&lt;0.000001,0,IF($C543&gt;='H-32A-WP06 - Debt Service'!AD$24,'H-32A-WP06 - Debt Service'!AD$27/12,0)),"-")</f>
        <v>0</v>
      </c>
      <c r="AH543" s="269">
        <f>IFERROR(IF(-SUM(AH$20:AH542)+AH$15&lt;0.000001,0,IF($C543&gt;='H-32A-WP06 - Debt Service'!AE$24,'H-32A-WP06 - Debt Service'!AE$27/12,0)),"-")</f>
        <v>0</v>
      </c>
      <c r="AI543" s="269">
        <f>IFERROR(IF(-SUM(AI$20:AI542)+AI$15&lt;0.000001,0,IF($C543&gt;='H-32A-WP06 - Debt Service'!AF$24,'H-32A-WP06 - Debt Service'!AF$27/12,0)),"-")</f>
        <v>0</v>
      </c>
      <c r="AJ543" s="269">
        <f>IFERROR(IF(-SUM(AJ$20:AJ542)+AJ$15&lt;0.000001,0,IF($C543&gt;='H-32A-WP06 - Debt Service'!AG$24,'H-32A-WP06 - Debt Service'!AG$27/12,0)),"-")</f>
        <v>0</v>
      </c>
    </row>
    <row r="544" spans="2:36" hidden="1">
      <c r="B544" s="260">
        <f t="shared" si="32"/>
        <v>2066</v>
      </c>
      <c r="C544" s="281">
        <f t="shared" si="34"/>
        <v>60876</v>
      </c>
      <c r="D544" s="281"/>
      <c r="E544" s="269">
        <f>IFERROR(IF(-SUM(E$20:E543)+E$15&lt;0.000001,0,IF($C544&gt;='H-32A-WP06 - Debt Service'!C$24,'H-32A-WP06 - Debt Service'!C$27/12,0)),"-")</f>
        <v>0</v>
      </c>
      <c r="F544" s="269">
        <f>IFERROR(IF(-SUM(F$20:F543)+F$15&lt;0.000001,0,IF($C544&gt;='H-32A-WP06 - Debt Service'!D$24,'H-32A-WP06 - Debt Service'!D$27/12,0)),"-")</f>
        <v>0</v>
      </c>
      <c r="G544" s="269">
        <f>IFERROR(IF(-SUM(G$20:G543)+G$15&lt;0.000001,0,IF($C544&gt;='H-32A-WP06 - Debt Service'!E$24,'H-32A-WP06 - Debt Service'!E$27/12,0)),"-")</f>
        <v>0</v>
      </c>
      <c r="H544" s="269">
        <f>IFERROR(IF(-SUM(H$20:H543)+H$15&lt;0.000001,0,IF($C544&gt;='H-32A-WP06 - Debt Service'!F$24,'H-32A-WP06 - Debt Service'!F$27/12,0)),"-")</f>
        <v>0</v>
      </c>
      <c r="I544" s="269">
        <f>IFERROR(IF(-SUM(I$20:I543)+I$15&lt;0.000001,0,IF($C544&gt;='H-32A-WP06 - Debt Service'!G$24,'H-32A-WP06 - Debt Service'!#REF!/12,0)),"-")</f>
        <v>0</v>
      </c>
      <c r="J544" s="269">
        <f>IFERROR(IF(-SUM(J$20:J543)+J$15&lt;0.000001,0,IF($C544&gt;='H-32A-WP06 - Debt Service'!H$24,'H-32A-WP06 - Debt Service'!H$27/12,0)),"-")</f>
        <v>0</v>
      </c>
      <c r="K544" s="269">
        <f>IFERROR(IF(-SUM(K$20:K543)+K$15&lt;0.000001,0,IF($C544&gt;='H-32A-WP06 - Debt Service'!I$24,'H-32A-WP06 - Debt Service'!I$27/12,0)),"-")</f>
        <v>0</v>
      </c>
      <c r="L544" s="269">
        <f>IFERROR(IF(-SUM(L$20:L543)+L$15&lt;0.000001,0,IF($C544&gt;='H-32A-WP06 - Debt Service'!J$24,'H-32A-WP06 - Debt Service'!J$27/12,0)),"-")</f>
        <v>0</v>
      </c>
      <c r="M544" s="269">
        <f>IFERROR(IF(-SUM(M$20:M543)+M$15&lt;0.000001,0,IF($C544&gt;='H-32A-WP06 - Debt Service'!L$24,'H-32A-WP06 - Debt Service'!L$27/12,0)),"-")</f>
        <v>0</v>
      </c>
      <c r="N544" s="269">
        <v>0</v>
      </c>
      <c r="O544" s="269">
        <v>0</v>
      </c>
      <c r="P544" s="269">
        <v>0</v>
      </c>
      <c r="Q544" s="269">
        <f>IFERROR(IF(-SUM(Q$20:Q543)+Q$15&lt;0.000001,0,IF($C544&gt;='H-32A-WP06 - Debt Service'!#REF!,'H-32A-WP06 - Debt Service'!#REF!/12,0)),"-")</f>
        <v>0</v>
      </c>
      <c r="R544" s="269"/>
      <c r="S544" s="269"/>
      <c r="T544" s="269"/>
      <c r="U544" s="269"/>
      <c r="V544" s="269"/>
      <c r="X544" s="260">
        <f t="shared" si="33"/>
        <v>2066</v>
      </c>
      <c r="Y544" s="281">
        <f t="shared" si="35"/>
        <v>60876</v>
      </c>
      <c r="Z544" s="281"/>
      <c r="AA544" s="269">
        <f>IFERROR(IF(-SUM(AA$20:AA543)+AA$15&lt;0.000001,0,IF($C544&gt;='H-32A-WP06 - Debt Service'!X$24,'H-32A-WP06 - Debt Service'!X$27/12,0)),"-")</f>
        <v>0</v>
      </c>
      <c r="AB544" s="269">
        <f>IFERROR(IF(-SUM(AB$20:AB543)+AB$15&lt;0.000001,0,IF($C544&gt;='H-32A-WP06 - Debt Service'!Y$24,'H-32A-WP06 - Debt Service'!Y$27/12,0)),"-")</f>
        <v>0</v>
      </c>
      <c r="AC544" s="269">
        <f>IFERROR(IF(-SUM(AC$20:AC543)+AC$15&lt;0.000001,0,IF($C544&gt;='H-32A-WP06 - Debt Service'!Z$24,'H-32A-WP06 - Debt Service'!Z$27/12,0)),"-")</f>
        <v>0</v>
      </c>
      <c r="AD544" s="269">
        <f>IFERROR(IF(-SUM(AD$20:AD543)+AD$15&lt;0.000001,0,IF($C544&gt;='H-32A-WP06 - Debt Service'!AA$24,'H-32A-WP06 - Debt Service'!AA$27/12,0)),"-")</f>
        <v>0</v>
      </c>
      <c r="AE544" s="269">
        <f>IFERROR(IF(-SUM(AE$20:AE543)+AE$15&lt;0.000001,0,IF($C544&gt;='H-32A-WP06 - Debt Service'!AB$24,'H-32A-WP06 - Debt Service'!AB$27/12,0)),"-")</f>
        <v>0</v>
      </c>
      <c r="AF544" s="269">
        <f>IFERROR(IF(-SUM(AF$20:AF543)+AF$15&lt;0.000001,0,IF($C544&gt;='H-32A-WP06 - Debt Service'!AC$24,'H-32A-WP06 - Debt Service'!AC$27/12,0)),"-")</f>
        <v>0</v>
      </c>
      <c r="AG544" s="269">
        <f>IFERROR(IF(-SUM(AG$20:AG543)+AG$15&lt;0.000001,0,IF($C544&gt;='H-32A-WP06 - Debt Service'!AD$24,'H-32A-WP06 - Debt Service'!AD$27/12,0)),"-")</f>
        <v>0</v>
      </c>
      <c r="AH544" s="269">
        <f>IFERROR(IF(-SUM(AH$20:AH543)+AH$15&lt;0.000001,0,IF($C544&gt;='H-32A-WP06 - Debt Service'!AE$24,'H-32A-WP06 - Debt Service'!AE$27/12,0)),"-")</f>
        <v>0</v>
      </c>
      <c r="AI544" s="269">
        <f>IFERROR(IF(-SUM(AI$20:AI543)+AI$15&lt;0.000001,0,IF($C544&gt;='H-32A-WP06 - Debt Service'!AF$24,'H-32A-WP06 - Debt Service'!AF$27/12,0)),"-")</f>
        <v>0</v>
      </c>
      <c r="AJ544" s="269">
        <f>IFERROR(IF(-SUM(AJ$20:AJ543)+AJ$15&lt;0.000001,0,IF($C544&gt;='H-32A-WP06 - Debt Service'!AG$24,'H-32A-WP06 - Debt Service'!AG$27/12,0)),"-")</f>
        <v>0</v>
      </c>
    </row>
    <row r="545" spans="2:36" hidden="1">
      <c r="B545" s="260">
        <f t="shared" si="32"/>
        <v>2066</v>
      </c>
      <c r="C545" s="281">
        <f t="shared" si="34"/>
        <v>60906</v>
      </c>
      <c r="D545" s="281"/>
      <c r="E545" s="269">
        <f>IFERROR(IF(-SUM(E$20:E544)+E$15&lt;0.000001,0,IF($C545&gt;='H-32A-WP06 - Debt Service'!C$24,'H-32A-WP06 - Debt Service'!C$27/12,0)),"-")</f>
        <v>0</v>
      </c>
      <c r="F545" s="269">
        <f>IFERROR(IF(-SUM(F$20:F544)+F$15&lt;0.000001,0,IF($C545&gt;='H-32A-WP06 - Debt Service'!D$24,'H-32A-WP06 - Debt Service'!D$27/12,0)),"-")</f>
        <v>0</v>
      </c>
      <c r="G545" s="269">
        <f>IFERROR(IF(-SUM(G$20:G544)+G$15&lt;0.000001,0,IF($C545&gt;='H-32A-WP06 - Debt Service'!E$24,'H-32A-WP06 - Debt Service'!E$27/12,0)),"-")</f>
        <v>0</v>
      </c>
      <c r="H545" s="269">
        <f>IFERROR(IF(-SUM(H$20:H544)+H$15&lt;0.000001,0,IF($C545&gt;='H-32A-WP06 - Debt Service'!F$24,'H-32A-WP06 - Debt Service'!F$27/12,0)),"-")</f>
        <v>0</v>
      </c>
      <c r="I545" s="269">
        <f>IFERROR(IF(-SUM(I$20:I544)+I$15&lt;0.000001,0,IF($C545&gt;='H-32A-WP06 - Debt Service'!G$24,'H-32A-WP06 - Debt Service'!#REF!/12,0)),"-")</f>
        <v>0</v>
      </c>
      <c r="J545" s="269">
        <f>IFERROR(IF(-SUM(J$20:J544)+J$15&lt;0.000001,0,IF($C545&gt;='H-32A-WP06 - Debt Service'!H$24,'H-32A-WP06 - Debt Service'!H$27/12,0)),"-")</f>
        <v>0</v>
      </c>
      <c r="K545" s="269">
        <f>IFERROR(IF(-SUM(K$20:K544)+K$15&lt;0.000001,0,IF($C545&gt;='H-32A-WP06 - Debt Service'!I$24,'H-32A-WP06 - Debt Service'!I$27/12,0)),"-")</f>
        <v>0</v>
      </c>
      <c r="L545" s="269">
        <f>IFERROR(IF(-SUM(L$20:L544)+L$15&lt;0.000001,0,IF($C545&gt;='H-32A-WP06 - Debt Service'!J$24,'H-32A-WP06 - Debt Service'!J$27/12,0)),"-")</f>
        <v>0</v>
      </c>
      <c r="M545" s="269">
        <f>IFERROR(IF(-SUM(M$20:M544)+M$15&lt;0.000001,0,IF($C545&gt;='H-32A-WP06 - Debt Service'!L$24,'H-32A-WP06 - Debt Service'!L$27/12,0)),"-")</f>
        <v>0</v>
      </c>
      <c r="N545" s="269">
        <v>0</v>
      </c>
      <c r="O545" s="269">
        <v>0</v>
      </c>
      <c r="P545" s="269">
        <v>0</v>
      </c>
      <c r="Q545" s="269">
        <f>IFERROR(IF(-SUM(Q$20:Q544)+Q$15&lt;0.000001,0,IF($C545&gt;='H-32A-WP06 - Debt Service'!#REF!,'H-32A-WP06 - Debt Service'!#REF!/12,0)),"-")</f>
        <v>0</v>
      </c>
      <c r="R545" s="269"/>
      <c r="S545" s="269"/>
      <c r="T545" s="269"/>
      <c r="U545" s="269"/>
      <c r="V545" s="269"/>
      <c r="X545" s="260">
        <f t="shared" si="33"/>
        <v>2066</v>
      </c>
      <c r="Y545" s="281">
        <f t="shared" si="35"/>
        <v>60906</v>
      </c>
      <c r="Z545" s="281"/>
      <c r="AA545" s="269">
        <f>IFERROR(IF(-SUM(AA$20:AA544)+AA$15&lt;0.000001,0,IF($C545&gt;='H-32A-WP06 - Debt Service'!X$24,'H-32A-WP06 - Debt Service'!X$27/12,0)),"-")</f>
        <v>0</v>
      </c>
      <c r="AB545" s="269">
        <f>IFERROR(IF(-SUM(AB$20:AB544)+AB$15&lt;0.000001,0,IF($C545&gt;='H-32A-WP06 - Debt Service'!Y$24,'H-32A-WP06 - Debt Service'!Y$27/12,0)),"-")</f>
        <v>0</v>
      </c>
      <c r="AC545" s="269">
        <f>IFERROR(IF(-SUM(AC$20:AC544)+AC$15&lt;0.000001,0,IF($C545&gt;='H-32A-WP06 - Debt Service'!Z$24,'H-32A-WP06 - Debt Service'!Z$27/12,0)),"-")</f>
        <v>0</v>
      </c>
      <c r="AD545" s="269">
        <f>IFERROR(IF(-SUM(AD$20:AD544)+AD$15&lt;0.000001,0,IF($C545&gt;='H-32A-WP06 - Debt Service'!AA$24,'H-32A-WP06 - Debt Service'!AA$27/12,0)),"-")</f>
        <v>0</v>
      </c>
      <c r="AE545" s="269">
        <f>IFERROR(IF(-SUM(AE$20:AE544)+AE$15&lt;0.000001,0,IF($C545&gt;='H-32A-WP06 - Debt Service'!AB$24,'H-32A-WP06 - Debt Service'!AB$27/12,0)),"-")</f>
        <v>0</v>
      </c>
      <c r="AF545" s="269">
        <f>IFERROR(IF(-SUM(AF$20:AF544)+AF$15&lt;0.000001,0,IF($C545&gt;='H-32A-WP06 - Debt Service'!AC$24,'H-32A-WP06 - Debt Service'!AC$27/12,0)),"-")</f>
        <v>0</v>
      </c>
      <c r="AG545" s="269">
        <f>IFERROR(IF(-SUM(AG$20:AG544)+AG$15&lt;0.000001,0,IF($C545&gt;='H-32A-WP06 - Debt Service'!AD$24,'H-32A-WP06 - Debt Service'!AD$27/12,0)),"-")</f>
        <v>0</v>
      </c>
      <c r="AH545" s="269">
        <f>IFERROR(IF(-SUM(AH$20:AH544)+AH$15&lt;0.000001,0,IF($C545&gt;='H-32A-WP06 - Debt Service'!AE$24,'H-32A-WP06 - Debt Service'!AE$27/12,0)),"-")</f>
        <v>0</v>
      </c>
      <c r="AI545" s="269">
        <f>IFERROR(IF(-SUM(AI$20:AI544)+AI$15&lt;0.000001,0,IF($C545&gt;='H-32A-WP06 - Debt Service'!AF$24,'H-32A-WP06 - Debt Service'!AF$27/12,0)),"-")</f>
        <v>0</v>
      </c>
      <c r="AJ545" s="269">
        <f>IFERROR(IF(-SUM(AJ$20:AJ544)+AJ$15&lt;0.000001,0,IF($C545&gt;='H-32A-WP06 - Debt Service'!AG$24,'H-32A-WP06 - Debt Service'!AG$27/12,0)),"-")</f>
        <v>0</v>
      </c>
    </row>
    <row r="546" spans="2:36" hidden="1">
      <c r="B546" s="260">
        <f t="shared" si="32"/>
        <v>2066</v>
      </c>
      <c r="C546" s="281">
        <f t="shared" si="34"/>
        <v>60937</v>
      </c>
      <c r="D546" s="281"/>
      <c r="E546" s="269">
        <f>IFERROR(IF(-SUM(E$20:E545)+E$15&lt;0.000001,0,IF($C546&gt;='H-32A-WP06 - Debt Service'!C$24,'H-32A-WP06 - Debt Service'!C$27/12,0)),"-")</f>
        <v>0</v>
      </c>
      <c r="F546" s="269">
        <f>IFERROR(IF(-SUM(F$20:F545)+F$15&lt;0.000001,0,IF($C546&gt;='H-32A-WP06 - Debt Service'!D$24,'H-32A-WP06 - Debt Service'!D$27/12,0)),"-")</f>
        <v>0</v>
      </c>
      <c r="G546" s="269">
        <f>IFERROR(IF(-SUM(G$20:G545)+G$15&lt;0.000001,0,IF($C546&gt;='H-32A-WP06 - Debt Service'!E$24,'H-32A-WP06 - Debt Service'!E$27/12,0)),"-")</f>
        <v>0</v>
      </c>
      <c r="H546" s="269">
        <f>IFERROR(IF(-SUM(H$20:H545)+H$15&lt;0.000001,0,IF($C546&gt;='H-32A-WP06 - Debt Service'!F$24,'H-32A-WP06 - Debt Service'!F$27/12,0)),"-")</f>
        <v>0</v>
      </c>
      <c r="I546" s="269">
        <f>IFERROR(IF(-SUM(I$20:I545)+I$15&lt;0.000001,0,IF($C546&gt;='H-32A-WP06 - Debt Service'!G$24,'H-32A-WP06 - Debt Service'!#REF!/12,0)),"-")</f>
        <v>0</v>
      </c>
      <c r="J546" s="269">
        <f>IFERROR(IF(-SUM(J$20:J545)+J$15&lt;0.000001,0,IF($C546&gt;='H-32A-WP06 - Debt Service'!H$24,'H-32A-WP06 - Debt Service'!H$27/12,0)),"-")</f>
        <v>0</v>
      </c>
      <c r="K546" s="269">
        <f>IFERROR(IF(-SUM(K$20:K545)+K$15&lt;0.000001,0,IF($C546&gt;='H-32A-WP06 - Debt Service'!I$24,'H-32A-WP06 - Debt Service'!I$27/12,0)),"-")</f>
        <v>0</v>
      </c>
      <c r="L546" s="269">
        <f>IFERROR(IF(-SUM(L$20:L545)+L$15&lt;0.000001,0,IF($C546&gt;='H-32A-WP06 - Debt Service'!J$24,'H-32A-WP06 - Debt Service'!J$27/12,0)),"-")</f>
        <v>0</v>
      </c>
      <c r="M546" s="269">
        <f>IFERROR(IF(-SUM(M$20:M545)+M$15&lt;0.000001,0,IF($C546&gt;='H-32A-WP06 - Debt Service'!L$24,'H-32A-WP06 - Debt Service'!L$27/12,0)),"-")</f>
        <v>0</v>
      </c>
      <c r="N546" s="269">
        <v>0</v>
      </c>
      <c r="O546" s="269">
        <v>0</v>
      </c>
      <c r="P546" s="269">
        <v>0</v>
      </c>
      <c r="Q546" s="269">
        <f>IFERROR(IF(-SUM(Q$20:Q545)+Q$15&lt;0.000001,0,IF($C546&gt;='H-32A-WP06 - Debt Service'!#REF!,'H-32A-WP06 - Debt Service'!#REF!/12,0)),"-")</f>
        <v>0</v>
      </c>
      <c r="R546" s="269"/>
      <c r="S546" s="269"/>
      <c r="T546" s="269"/>
      <c r="U546" s="269"/>
      <c r="V546" s="269"/>
      <c r="X546" s="260">
        <f t="shared" si="33"/>
        <v>2066</v>
      </c>
      <c r="Y546" s="281">
        <f t="shared" si="35"/>
        <v>60937</v>
      </c>
      <c r="Z546" s="281"/>
      <c r="AA546" s="269">
        <f>IFERROR(IF(-SUM(AA$20:AA545)+AA$15&lt;0.000001,0,IF($C546&gt;='H-32A-WP06 - Debt Service'!X$24,'H-32A-WP06 - Debt Service'!X$27/12,0)),"-")</f>
        <v>0</v>
      </c>
      <c r="AB546" s="269">
        <f>IFERROR(IF(-SUM(AB$20:AB545)+AB$15&lt;0.000001,0,IF($C546&gt;='H-32A-WP06 - Debt Service'!Y$24,'H-32A-WP06 - Debt Service'!Y$27/12,0)),"-")</f>
        <v>0</v>
      </c>
      <c r="AC546" s="269">
        <f>IFERROR(IF(-SUM(AC$20:AC545)+AC$15&lt;0.000001,0,IF($C546&gt;='H-32A-WP06 - Debt Service'!Z$24,'H-32A-WP06 - Debt Service'!Z$27/12,0)),"-")</f>
        <v>0</v>
      </c>
      <c r="AD546" s="269">
        <f>IFERROR(IF(-SUM(AD$20:AD545)+AD$15&lt;0.000001,0,IF($C546&gt;='H-32A-WP06 - Debt Service'!AA$24,'H-32A-WP06 - Debt Service'!AA$27/12,0)),"-")</f>
        <v>0</v>
      </c>
      <c r="AE546" s="269">
        <f>IFERROR(IF(-SUM(AE$20:AE545)+AE$15&lt;0.000001,0,IF($C546&gt;='H-32A-WP06 - Debt Service'!AB$24,'H-32A-WP06 - Debt Service'!AB$27/12,0)),"-")</f>
        <v>0</v>
      </c>
      <c r="AF546" s="269">
        <f>IFERROR(IF(-SUM(AF$20:AF545)+AF$15&lt;0.000001,0,IF($C546&gt;='H-32A-WP06 - Debt Service'!AC$24,'H-32A-WP06 - Debt Service'!AC$27/12,0)),"-")</f>
        <v>0</v>
      </c>
      <c r="AG546" s="269">
        <f>IFERROR(IF(-SUM(AG$20:AG545)+AG$15&lt;0.000001,0,IF($C546&gt;='H-32A-WP06 - Debt Service'!AD$24,'H-32A-WP06 - Debt Service'!AD$27/12,0)),"-")</f>
        <v>0</v>
      </c>
      <c r="AH546" s="269">
        <f>IFERROR(IF(-SUM(AH$20:AH545)+AH$15&lt;0.000001,0,IF($C546&gt;='H-32A-WP06 - Debt Service'!AE$24,'H-32A-WP06 - Debt Service'!AE$27/12,0)),"-")</f>
        <v>0</v>
      </c>
      <c r="AI546" s="269">
        <f>IFERROR(IF(-SUM(AI$20:AI545)+AI$15&lt;0.000001,0,IF($C546&gt;='H-32A-WP06 - Debt Service'!AF$24,'H-32A-WP06 - Debt Service'!AF$27/12,0)),"-")</f>
        <v>0</v>
      </c>
      <c r="AJ546" s="269">
        <f>IFERROR(IF(-SUM(AJ$20:AJ545)+AJ$15&lt;0.000001,0,IF($C546&gt;='H-32A-WP06 - Debt Service'!AG$24,'H-32A-WP06 - Debt Service'!AG$27/12,0)),"-")</f>
        <v>0</v>
      </c>
    </row>
    <row r="547" spans="2:36" hidden="1">
      <c r="B547" s="260">
        <f t="shared" si="32"/>
        <v>2066</v>
      </c>
      <c r="C547" s="281">
        <f t="shared" si="34"/>
        <v>60967</v>
      </c>
      <c r="D547" s="281"/>
      <c r="E547" s="269">
        <f>IFERROR(IF(-SUM(E$20:E546)+E$15&lt;0.000001,0,IF($C547&gt;='H-32A-WP06 - Debt Service'!C$24,'H-32A-WP06 - Debt Service'!C$27/12,0)),"-")</f>
        <v>0</v>
      </c>
      <c r="F547" s="269">
        <f>IFERROR(IF(-SUM(F$20:F546)+F$15&lt;0.000001,0,IF($C547&gt;='H-32A-WP06 - Debt Service'!D$24,'H-32A-WP06 - Debt Service'!D$27/12,0)),"-")</f>
        <v>0</v>
      </c>
      <c r="G547" s="269">
        <f>IFERROR(IF(-SUM(G$20:G546)+G$15&lt;0.000001,0,IF($C547&gt;='H-32A-WP06 - Debt Service'!E$24,'H-32A-WP06 - Debt Service'!E$27/12,0)),"-")</f>
        <v>0</v>
      </c>
      <c r="H547" s="269">
        <f>IFERROR(IF(-SUM(H$20:H546)+H$15&lt;0.000001,0,IF($C547&gt;='H-32A-WP06 - Debt Service'!F$24,'H-32A-WP06 - Debt Service'!F$27/12,0)),"-")</f>
        <v>0</v>
      </c>
      <c r="I547" s="269">
        <f>IFERROR(IF(-SUM(I$20:I546)+I$15&lt;0.000001,0,IF($C547&gt;='H-32A-WP06 - Debt Service'!G$24,'H-32A-WP06 - Debt Service'!#REF!/12,0)),"-")</f>
        <v>0</v>
      </c>
      <c r="J547" s="269">
        <f>IFERROR(IF(-SUM(J$20:J546)+J$15&lt;0.000001,0,IF($C547&gt;='H-32A-WP06 - Debt Service'!H$24,'H-32A-WP06 - Debt Service'!H$27/12,0)),"-")</f>
        <v>0</v>
      </c>
      <c r="K547" s="269">
        <f>IFERROR(IF(-SUM(K$20:K546)+K$15&lt;0.000001,0,IF($C547&gt;='H-32A-WP06 - Debt Service'!I$24,'H-32A-WP06 - Debt Service'!I$27/12,0)),"-")</f>
        <v>0</v>
      </c>
      <c r="L547" s="269">
        <f>IFERROR(IF(-SUM(L$20:L546)+L$15&lt;0.000001,0,IF($C547&gt;='H-32A-WP06 - Debt Service'!J$24,'H-32A-WP06 - Debt Service'!J$27/12,0)),"-")</f>
        <v>0</v>
      </c>
      <c r="M547" s="269">
        <f>IFERROR(IF(-SUM(M$20:M546)+M$15&lt;0.000001,0,IF($C547&gt;='H-32A-WP06 - Debt Service'!L$24,'H-32A-WP06 - Debt Service'!L$27/12,0)),"-")</f>
        <v>0</v>
      </c>
      <c r="N547" s="269">
        <v>0</v>
      </c>
      <c r="O547" s="269">
        <v>0</v>
      </c>
      <c r="P547" s="269">
        <v>0</v>
      </c>
      <c r="Q547" s="269">
        <f>IFERROR(IF(-SUM(Q$20:Q546)+Q$15&lt;0.000001,0,IF($C547&gt;='H-32A-WP06 - Debt Service'!#REF!,'H-32A-WP06 - Debt Service'!#REF!/12,0)),"-")</f>
        <v>0</v>
      </c>
      <c r="R547" s="269"/>
      <c r="S547" s="269"/>
      <c r="T547" s="269"/>
      <c r="U547" s="269"/>
      <c r="V547" s="269"/>
      <c r="X547" s="260">
        <f t="shared" si="33"/>
        <v>2066</v>
      </c>
      <c r="Y547" s="281">
        <f t="shared" si="35"/>
        <v>60967</v>
      </c>
      <c r="Z547" s="281"/>
      <c r="AA547" s="269">
        <f>IFERROR(IF(-SUM(AA$20:AA546)+AA$15&lt;0.000001,0,IF($C547&gt;='H-32A-WP06 - Debt Service'!X$24,'H-32A-WP06 - Debt Service'!X$27/12,0)),"-")</f>
        <v>0</v>
      </c>
      <c r="AB547" s="269">
        <f>IFERROR(IF(-SUM(AB$20:AB546)+AB$15&lt;0.000001,0,IF($C547&gt;='H-32A-WP06 - Debt Service'!Y$24,'H-32A-WP06 - Debt Service'!Y$27/12,0)),"-")</f>
        <v>0</v>
      </c>
      <c r="AC547" s="269">
        <f>IFERROR(IF(-SUM(AC$20:AC546)+AC$15&lt;0.000001,0,IF($C547&gt;='H-32A-WP06 - Debt Service'!Z$24,'H-32A-WP06 - Debt Service'!Z$27/12,0)),"-")</f>
        <v>0</v>
      </c>
      <c r="AD547" s="269">
        <f>IFERROR(IF(-SUM(AD$20:AD546)+AD$15&lt;0.000001,0,IF($C547&gt;='H-32A-WP06 - Debt Service'!AA$24,'H-32A-WP06 - Debt Service'!AA$27/12,0)),"-")</f>
        <v>0</v>
      </c>
      <c r="AE547" s="269">
        <f>IFERROR(IF(-SUM(AE$20:AE546)+AE$15&lt;0.000001,0,IF($C547&gt;='H-32A-WP06 - Debt Service'!AB$24,'H-32A-WP06 - Debt Service'!AB$27/12,0)),"-")</f>
        <v>0</v>
      </c>
      <c r="AF547" s="269">
        <f>IFERROR(IF(-SUM(AF$20:AF546)+AF$15&lt;0.000001,0,IF($C547&gt;='H-32A-WP06 - Debt Service'!AC$24,'H-32A-WP06 - Debt Service'!AC$27/12,0)),"-")</f>
        <v>0</v>
      </c>
      <c r="AG547" s="269">
        <f>IFERROR(IF(-SUM(AG$20:AG546)+AG$15&lt;0.000001,0,IF($C547&gt;='H-32A-WP06 - Debt Service'!AD$24,'H-32A-WP06 - Debt Service'!AD$27/12,0)),"-")</f>
        <v>0</v>
      </c>
      <c r="AH547" s="269">
        <f>IFERROR(IF(-SUM(AH$20:AH546)+AH$15&lt;0.000001,0,IF($C547&gt;='H-32A-WP06 - Debt Service'!AE$24,'H-32A-WP06 - Debt Service'!AE$27/12,0)),"-")</f>
        <v>0</v>
      </c>
      <c r="AI547" s="269">
        <f>IFERROR(IF(-SUM(AI$20:AI546)+AI$15&lt;0.000001,0,IF($C547&gt;='H-32A-WP06 - Debt Service'!AF$24,'H-32A-WP06 - Debt Service'!AF$27/12,0)),"-")</f>
        <v>0</v>
      </c>
      <c r="AJ547" s="269">
        <f>IFERROR(IF(-SUM(AJ$20:AJ546)+AJ$15&lt;0.000001,0,IF($C547&gt;='H-32A-WP06 - Debt Service'!AG$24,'H-32A-WP06 - Debt Service'!AG$27/12,0)),"-")</f>
        <v>0</v>
      </c>
    </row>
    <row r="548" spans="2:36" hidden="1">
      <c r="B548" s="260">
        <f t="shared" si="32"/>
        <v>2067</v>
      </c>
      <c r="C548" s="281">
        <f t="shared" si="34"/>
        <v>60998</v>
      </c>
      <c r="D548" s="281"/>
      <c r="E548" s="269">
        <f>IFERROR(IF(-SUM(E$20:E547)+E$15&lt;0.000001,0,IF($C548&gt;='H-32A-WP06 - Debt Service'!C$24,'H-32A-WP06 - Debt Service'!C$27/12,0)),"-")</f>
        <v>0</v>
      </c>
      <c r="F548" s="269">
        <f>IFERROR(IF(-SUM(F$20:F547)+F$15&lt;0.000001,0,IF($C548&gt;='H-32A-WP06 - Debt Service'!D$24,'H-32A-WP06 - Debt Service'!D$27/12,0)),"-")</f>
        <v>0</v>
      </c>
      <c r="G548" s="269">
        <f>IFERROR(IF(-SUM(G$20:G547)+G$15&lt;0.000001,0,IF($C548&gt;='H-32A-WP06 - Debt Service'!E$24,'H-32A-WP06 - Debt Service'!E$27/12,0)),"-")</f>
        <v>0</v>
      </c>
      <c r="H548" s="269">
        <f>IFERROR(IF(-SUM(H$20:H547)+H$15&lt;0.000001,0,IF($C548&gt;='H-32A-WP06 - Debt Service'!F$24,'H-32A-WP06 - Debt Service'!F$27/12,0)),"-")</f>
        <v>0</v>
      </c>
      <c r="I548" s="269">
        <f>IFERROR(IF(-SUM(I$20:I547)+I$15&lt;0.000001,0,IF($C548&gt;='H-32A-WP06 - Debt Service'!G$24,'H-32A-WP06 - Debt Service'!#REF!/12,0)),"-")</f>
        <v>0</v>
      </c>
      <c r="J548" s="269">
        <f>IFERROR(IF(-SUM(J$20:J547)+J$15&lt;0.000001,0,IF($C548&gt;='H-32A-WP06 - Debt Service'!H$24,'H-32A-WP06 - Debt Service'!H$27/12,0)),"-")</f>
        <v>0</v>
      </c>
      <c r="K548" s="269">
        <f>IFERROR(IF(-SUM(K$20:K547)+K$15&lt;0.000001,0,IF($C548&gt;='H-32A-WP06 - Debt Service'!I$24,'H-32A-WP06 - Debt Service'!I$27/12,0)),"-")</f>
        <v>0</v>
      </c>
      <c r="L548" s="269">
        <f>IFERROR(IF(-SUM(L$20:L547)+L$15&lt;0.000001,0,IF($C548&gt;='H-32A-WP06 - Debt Service'!J$24,'H-32A-WP06 - Debt Service'!J$27/12,0)),"-")</f>
        <v>0</v>
      </c>
      <c r="M548" s="269">
        <f>IFERROR(IF(-SUM(M$20:M547)+M$15&lt;0.000001,0,IF($C548&gt;='H-32A-WP06 - Debt Service'!L$24,'H-32A-WP06 - Debt Service'!L$27/12,0)),"-")</f>
        <v>0</v>
      </c>
      <c r="N548" s="269">
        <v>0</v>
      </c>
      <c r="O548" s="269">
        <v>0</v>
      </c>
      <c r="P548" s="269">
        <v>0</v>
      </c>
      <c r="Q548" s="269">
        <f>IFERROR(IF(-SUM(Q$20:Q547)+Q$15&lt;0.000001,0,IF($C548&gt;='H-32A-WP06 - Debt Service'!#REF!,'H-32A-WP06 - Debt Service'!#REF!/12,0)),"-")</f>
        <v>0</v>
      </c>
      <c r="R548" s="269"/>
      <c r="S548" s="269"/>
      <c r="T548" s="269"/>
      <c r="U548" s="269"/>
      <c r="V548" s="269"/>
      <c r="X548" s="260">
        <f t="shared" si="33"/>
        <v>2067</v>
      </c>
      <c r="Y548" s="281">
        <f t="shared" si="35"/>
        <v>60998</v>
      </c>
      <c r="Z548" s="281"/>
      <c r="AA548" s="269">
        <f>IFERROR(IF(-SUM(AA$20:AA547)+AA$15&lt;0.000001,0,IF($C548&gt;='H-32A-WP06 - Debt Service'!X$24,'H-32A-WP06 - Debt Service'!X$27/12,0)),"-")</f>
        <v>0</v>
      </c>
      <c r="AB548" s="269">
        <f>IFERROR(IF(-SUM(AB$20:AB547)+AB$15&lt;0.000001,0,IF($C548&gt;='H-32A-WP06 - Debt Service'!Y$24,'H-32A-WP06 - Debt Service'!Y$27/12,0)),"-")</f>
        <v>0</v>
      </c>
      <c r="AC548" s="269">
        <f>IFERROR(IF(-SUM(AC$20:AC547)+AC$15&lt;0.000001,0,IF($C548&gt;='H-32A-WP06 - Debt Service'!Z$24,'H-32A-WP06 - Debt Service'!Z$27/12,0)),"-")</f>
        <v>0</v>
      </c>
      <c r="AD548" s="269">
        <f>IFERROR(IF(-SUM(AD$20:AD547)+AD$15&lt;0.000001,0,IF($C548&gt;='H-32A-WP06 - Debt Service'!AA$24,'H-32A-WP06 - Debt Service'!AA$27/12,0)),"-")</f>
        <v>0</v>
      </c>
      <c r="AE548" s="269">
        <f>IFERROR(IF(-SUM(AE$20:AE547)+AE$15&lt;0.000001,0,IF($C548&gt;='H-32A-WP06 - Debt Service'!AB$24,'H-32A-WP06 - Debt Service'!AB$27/12,0)),"-")</f>
        <v>0</v>
      </c>
      <c r="AF548" s="269">
        <f>IFERROR(IF(-SUM(AF$20:AF547)+AF$15&lt;0.000001,0,IF($C548&gt;='H-32A-WP06 - Debt Service'!AC$24,'H-32A-WP06 - Debt Service'!AC$27/12,0)),"-")</f>
        <v>0</v>
      </c>
      <c r="AG548" s="269">
        <f>IFERROR(IF(-SUM(AG$20:AG547)+AG$15&lt;0.000001,0,IF($C548&gt;='H-32A-WP06 - Debt Service'!AD$24,'H-32A-WP06 - Debt Service'!AD$27/12,0)),"-")</f>
        <v>0</v>
      </c>
      <c r="AH548" s="269">
        <f>IFERROR(IF(-SUM(AH$20:AH547)+AH$15&lt;0.000001,0,IF($C548&gt;='H-32A-WP06 - Debt Service'!AE$24,'H-32A-WP06 - Debt Service'!AE$27/12,0)),"-")</f>
        <v>0</v>
      </c>
      <c r="AI548" s="269">
        <f>IFERROR(IF(-SUM(AI$20:AI547)+AI$15&lt;0.000001,0,IF($C548&gt;='H-32A-WP06 - Debt Service'!AF$24,'H-32A-WP06 - Debt Service'!AF$27/12,0)),"-")</f>
        <v>0</v>
      </c>
      <c r="AJ548" s="269">
        <f>IFERROR(IF(-SUM(AJ$20:AJ547)+AJ$15&lt;0.000001,0,IF($C548&gt;='H-32A-WP06 - Debt Service'!AG$24,'H-32A-WP06 - Debt Service'!AG$27/12,0)),"-")</f>
        <v>0</v>
      </c>
    </row>
    <row r="549" spans="2:36" hidden="1">
      <c r="B549" s="260">
        <f t="shared" ref="B549:B612" si="36">YEAR(C549)</f>
        <v>2067</v>
      </c>
      <c r="C549" s="281">
        <f t="shared" si="34"/>
        <v>61029</v>
      </c>
      <c r="D549" s="281"/>
      <c r="E549" s="269">
        <f>IFERROR(IF(-SUM(E$20:E548)+E$15&lt;0.000001,0,IF($C549&gt;='H-32A-WP06 - Debt Service'!C$24,'H-32A-WP06 - Debt Service'!C$27/12,0)),"-")</f>
        <v>0</v>
      </c>
      <c r="F549" s="269">
        <f>IFERROR(IF(-SUM(F$20:F548)+F$15&lt;0.000001,0,IF($C549&gt;='H-32A-WP06 - Debt Service'!D$24,'H-32A-WP06 - Debt Service'!D$27/12,0)),"-")</f>
        <v>0</v>
      </c>
      <c r="G549" s="269">
        <f>IFERROR(IF(-SUM(G$20:G548)+G$15&lt;0.000001,0,IF($C549&gt;='H-32A-WP06 - Debt Service'!E$24,'H-32A-WP06 - Debt Service'!E$27/12,0)),"-")</f>
        <v>0</v>
      </c>
      <c r="H549" s="269">
        <f>IFERROR(IF(-SUM(H$20:H548)+H$15&lt;0.000001,0,IF($C549&gt;='H-32A-WP06 - Debt Service'!F$24,'H-32A-WP06 - Debt Service'!F$27/12,0)),"-")</f>
        <v>0</v>
      </c>
      <c r="I549" s="269">
        <f>IFERROR(IF(-SUM(I$20:I548)+I$15&lt;0.000001,0,IF($C549&gt;='H-32A-WP06 - Debt Service'!G$24,'H-32A-WP06 - Debt Service'!#REF!/12,0)),"-")</f>
        <v>0</v>
      </c>
      <c r="J549" s="269">
        <f>IFERROR(IF(-SUM(J$20:J548)+J$15&lt;0.000001,0,IF($C549&gt;='H-32A-WP06 - Debt Service'!H$24,'H-32A-WP06 - Debt Service'!H$27/12,0)),"-")</f>
        <v>0</v>
      </c>
      <c r="K549" s="269">
        <f>IFERROR(IF(-SUM(K$20:K548)+K$15&lt;0.000001,0,IF($C549&gt;='H-32A-WP06 - Debt Service'!I$24,'H-32A-WP06 - Debt Service'!I$27/12,0)),"-")</f>
        <v>0</v>
      </c>
      <c r="L549" s="269">
        <f>IFERROR(IF(-SUM(L$20:L548)+L$15&lt;0.000001,0,IF($C549&gt;='H-32A-WP06 - Debt Service'!J$24,'H-32A-WP06 - Debt Service'!J$27/12,0)),"-")</f>
        <v>0</v>
      </c>
      <c r="M549" s="269">
        <f>IFERROR(IF(-SUM(M$20:M548)+M$15&lt;0.000001,0,IF($C549&gt;='H-32A-WP06 - Debt Service'!L$24,'H-32A-WP06 - Debt Service'!L$27/12,0)),"-")</f>
        <v>0</v>
      </c>
      <c r="N549" s="269">
        <v>0</v>
      </c>
      <c r="O549" s="269">
        <v>0</v>
      </c>
      <c r="P549" s="269">
        <v>0</v>
      </c>
      <c r="Q549" s="269">
        <f>IFERROR(IF(-SUM(Q$20:Q548)+Q$15&lt;0.000001,0,IF($C549&gt;='H-32A-WP06 - Debt Service'!#REF!,'H-32A-WP06 - Debt Service'!#REF!/12,0)),"-")</f>
        <v>0</v>
      </c>
      <c r="R549" s="269"/>
      <c r="S549" s="269"/>
      <c r="T549" s="269"/>
      <c r="U549" s="269"/>
      <c r="V549" s="269"/>
      <c r="X549" s="260">
        <f t="shared" ref="X549:X612" si="37">YEAR(Y549)</f>
        <v>2067</v>
      </c>
      <c r="Y549" s="281">
        <f t="shared" si="35"/>
        <v>61029</v>
      </c>
      <c r="Z549" s="281"/>
      <c r="AA549" s="269">
        <f>IFERROR(IF(-SUM(AA$20:AA548)+AA$15&lt;0.000001,0,IF($C549&gt;='H-32A-WP06 - Debt Service'!X$24,'H-32A-WP06 - Debt Service'!X$27/12,0)),"-")</f>
        <v>0</v>
      </c>
      <c r="AB549" s="269">
        <f>IFERROR(IF(-SUM(AB$20:AB548)+AB$15&lt;0.000001,0,IF($C549&gt;='H-32A-WP06 - Debt Service'!Y$24,'H-32A-WP06 - Debt Service'!Y$27/12,0)),"-")</f>
        <v>0</v>
      </c>
      <c r="AC549" s="269">
        <f>IFERROR(IF(-SUM(AC$20:AC548)+AC$15&lt;0.000001,0,IF($C549&gt;='H-32A-WP06 - Debt Service'!Z$24,'H-32A-WP06 - Debt Service'!Z$27/12,0)),"-")</f>
        <v>0</v>
      </c>
      <c r="AD549" s="269">
        <f>IFERROR(IF(-SUM(AD$20:AD548)+AD$15&lt;0.000001,0,IF($C549&gt;='H-32A-WP06 - Debt Service'!AA$24,'H-32A-WP06 - Debt Service'!AA$27/12,0)),"-")</f>
        <v>0</v>
      </c>
      <c r="AE549" s="269">
        <f>IFERROR(IF(-SUM(AE$20:AE548)+AE$15&lt;0.000001,0,IF($C549&gt;='H-32A-WP06 - Debt Service'!AB$24,'H-32A-WP06 - Debt Service'!AB$27/12,0)),"-")</f>
        <v>0</v>
      </c>
      <c r="AF549" s="269">
        <f>IFERROR(IF(-SUM(AF$20:AF548)+AF$15&lt;0.000001,0,IF($C549&gt;='H-32A-WP06 - Debt Service'!AC$24,'H-32A-WP06 - Debt Service'!AC$27/12,0)),"-")</f>
        <v>0</v>
      </c>
      <c r="AG549" s="269">
        <f>IFERROR(IF(-SUM(AG$20:AG548)+AG$15&lt;0.000001,0,IF($C549&gt;='H-32A-WP06 - Debt Service'!AD$24,'H-32A-WP06 - Debt Service'!AD$27/12,0)),"-")</f>
        <v>0</v>
      </c>
      <c r="AH549" s="269">
        <f>IFERROR(IF(-SUM(AH$20:AH548)+AH$15&lt;0.000001,0,IF($C549&gt;='H-32A-WP06 - Debt Service'!AE$24,'H-32A-WP06 - Debt Service'!AE$27/12,0)),"-")</f>
        <v>0</v>
      </c>
      <c r="AI549" s="269">
        <f>IFERROR(IF(-SUM(AI$20:AI548)+AI$15&lt;0.000001,0,IF($C549&gt;='H-32A-WP06 - Debt Service'!AF$24,'H-32A-WP06 - Debt Service'!AF$27/12,0)),"-")</f>
        <v>0</v>
      </c>
      <c r="AJ549" s="269">
        <f>IFERROR(IF(-SUM(AJ$20:AJ548)+AJ$15&lt;0.000001,0,IF($C549&gt;='H-32A-WP06 - Debt Service'!AG$24,'H-32A-WP06 - Debt Service'!AG$27/12,0)),"-")</f>
        <v>0</v>
      </c>
    </row>
    <row r="550" spans="2:36" hidden="1">
      <c r="B550" s="260">
        <f t="shared" si="36"/>
        <v>2067</v>
      </c>
      <c r="C550" s="281">
        <f t="shared" ref="C550:C613" si="38">EOMONTH(C549,0)+1</f>
        <v>61057</v>
      </c>
      <c r="D550" s="281"/>
      <c r="E550" s="269">
        <f>IFERROR(IF(-SUM(E$20:E549)+E$15&lt;0.000001,0,IF($C550&gt;='H-32A-WP06 - Debt Service'!C$24,'H-32A-WP06 - Debt Service'!C$27/12,0)),"-")</f>
        <v>0</v>
      </c>
      <c r="F550" s="269">
        <f>IFERROR(IF(-SUM(F$20:F549)+F$15&lt;0.000001,0,IF($C550&gt;='H-32A-WP06 - Debt Service'!D$24,'H-32A-WP06 - Debt Service'!D$27/12,0)),"-")</f>
        <v>0</v>
      </c>
      <c r="G550" s="269">
        <f>IFERROR(IF(-SUM(G$20:G549)+G$15&lt;0.000001,0,IF($C550&gt;='H-32A-WP06 - Debt Service'!E$24,'H-32A-WP06 - Debt Service'!E$27/12,0)),"-")</f>
        <v>0</v>
      </c>
      <c r="H550" s="269">
        <f>IFERROR(IF(-SUM(H$20:H549)+H$15&lt;0.000001,0,IF($C550&gt;='H-32A-WP06 - Debt Service'!F$24,'H-32A-WP06 - Debt Service'!F$27/12,0)),"-")</f>
        <v>0</v>
      </c>
      <c r="I550" s="269">
        <f>IFERROR(IF(-SUM(I$20:I549)+I$15&lt;0.000001,0,IF($C550&gt;='H-32A-WP06 - Debt Service'!G$24,'H-32A-WP06 - Debt Service'!#REF!/12,0)),"-")</f>
        <v>0</v>
      </c>
      <c r="J550" s="269">
        <f>IFERROR(IF(-SUM(J$20:J549)+J$15&lt;0.000001,0,IF($C550&gt;='H-32A-WP06 - Debt Service'!H$24,'H-32A-WP06 - Debt Service'!H$27/12,0)),"-")</f>
        <v>0</v>
      </c>
      <c r="K550" s="269">
        <f>IFERROR(IF(-SUM(K$20:K549)+K$15&lt;0.000001,0,IF($C550&gt;='H-32A-WP06 - Debt Service'!I$24,'H-32A-WP06 - Debt Service'!I$27/12,0)),"-")</f>
        <v>0</v>
      </c>
      <c r="L550" s="269">
        <f>IFERROR(IF(-SUM(L$20:L549)+L$15&lt;0.000001,0,IF($C550&gt;='H-32A-WP06 - Debt Service'!J$24,'H-32A-WP06 - Debt Service'!J$27/12,0)),"-")</f>
        <v>0</v>
      </c>
      <c r="M550" s="269">
        <f>IFERROR(IF(-SUM(M$20:M549)+M$15&lt;0.000001,0,IF($C550&gt;='H-32A-WP06 - Debt Service'!L$24,'H-32A-WP06 - Debt Service'!L$27/12,0)),"-")</f>
        <v>0</v>
      </c>
      <c r="N550" s="269">
        <v>0</v>
      </c>
      <c r="O550" s="269">
        <v>0</v>
      </c>
      <c r="P550" s="269">
        <v>0</v>
      </c>
      <c r="Q550" s="269">
        <f>IFERROR(IF(-SUM(Q$20:Q549)+Q$15&lt;0.000001,0,IF($C550&gt;='H-32A-WP06 - Debt Service'!#REF!,'H-32A-WP06 - Debt Service'!#REF!/12,0)),"-")</f>
        <v>0</v>
      </c>
      <c r="R550" s="269"/>
      <c r="S550" s="269"/>
      <c r="T550" s="269"/>
      <c r="U550" s="269"/>
      <c r="V550" s="269"/>
      <c r="X550" s="260">
        <f t="shared" si="37"/>
        <v>2067</v>
      </c>
      <c r="Y550" s="281">
        <f t="shared" ref="Y550:Y613" si="39">EOMONTH(Y549,0)+1</f>
        <v>61057</v>
      </c>
      <c r="Z550" s="281"/>
      <c r="AA550" s="269">
        <f>IFERROR(IF(-SUM(AA$20:AA549)+AA$15&lt;0.000001,0,IF($C550&gt;='H-32A-WP06 - Debt Service'!X$24,'H-32A-WP06 - Debt Service'!X$27/12,0)),"-")</f>
        <v>0</v>
      </c>
      <c r="AB550" s="269">
        <f>IFERROR(IF(-SUM(AB$20:AB549)+AB$15&lt;0.000001,0,IF($C550&gt;='H-32A-WP06 - Debt Service'!Y$24,'H-32A-WP06 - Debt Service'!Y$27/12,0)),"-")</f>
        <v>0</v>
      </c>
      <c r="AC550" s="269">
        <f>IFERROR(IF(-SUM(AC$20:AC549)+AC$15&lt;0.000001,0,IF($C550&gt;='H-32A-WP06 - Debt Service'!Z$24,'H-32A-WP06 - Debt Service'!Z$27/12,0)),"-")</f>
        <v>0</v>
      </c>
      <c r="AD550" s="269">
        <f>IFERROR(IF(-SUM(AD$20:AD549)+AD$15&lt;0.000001,0,IF($C550&gt;='H-32A-WP06 - Debt Service'!AA$24,'H-32A-WP06 - Debt Service'!AA$27/12,0)),"-")</f>
        <v>0</v>
      </c>
      <c r="AE550" s="269">
        <f>IFERROR(IF(-SUM(AE$20:AE549)+AE$15&lt;0.000001,0,IF($C550&gt;='H-32A-WP06 - Debt Service'!AB$24,'H-32A-WP06 - Debt Service'!AB$27/12,0)),"-")</f>
        <v>0</v>
      </c>
      <c r="AF550" s="269">
        <f>IFERROR(IF(-SUM(AF$20:AF549)+AF$15&lt;0.000001,0,IF($C550&gt;='H-32A-WP06 - Debt Service'!AC$24,'H-32A-WP06 - Debt Service'!AC$27/12,0)),"-")</f>
        <v>0</v>
      </c>
      <c r="AG550" s="269">
        <f>IFERROR(IF(-SUM(AG$20:AG549)+AG$15&lt;0.000001,0,IF($C550&gt;='H-32A-WP06 - Debt Service'!AD$24,'H-32A-WP06 - Debt Service'!AD$27/12,0)),"-")</f>
        <v>0</v>
      </c>
      <c r="AH550" s="269">
        <f>IFERROR(IF(-SUM(AH$20:AH549)+AH$15&lt;0.000001,0,IF($C550&gt;='H-32A-WP06 - Debt Service'!AE$24,'H-32A-WP06 - Debt Service'!AE$27/12,0)),"-")</f>
        <v>0</v>
      </c>
      <c r="AI550" s="269">
        <f>IFERROR(IF(-SUM(AI$20:AI549)+AI$15&lt;0.000001,0,IF($C550&gt;='H-32A-WP06 - Debt Service'!AF$24,'H-32A-WP06 - Debt Service'!AF$27/12,0)),"-")</f>
        <v>0</v>
      </c>
      <c r="AJ550" s="269">
        <f>IFERROR(IF(-SUM(AJ$20:AJ549)+AJ$15&lt;0.000001,0,IF($C550&gt;='H-32A-WP06 - Debt Service'!AG$24,'H-32A-WP06 - Debt Service'!AG$27/12,0)),"-")</f>
        <v>0</v>
      </c>
    </row>
    <row r="551" spans="2:36" hidden="1">
      <c r="B551" s="260">
        <f t="shared" si="36"/>
        <v>2067</v>
      </c>
      <c r="C551" s="281">
        <f t="shared" si="38"/>
        <v>61088</v>
      </c>
      <c r="D551" s="281"/>
      <c r="E551" s="269">
        <f>IFERROR(IF(-SUM(E$20:E550)+E$15&lt;0.000001,0,IF($C551&gt;='H-32A-WP06 - Debt Service'!C$24,'H-32A-WP06 - Debt Service'!C$27/12,0)),"-")</f>
        <v>0</v>
      </c>
      <c r="F551" s="269">
        <f>IFERROR(IF(-SUM(F$20:F550)+F$15&lt;0.000001,0,IF($C551&gt;='H-32A-WP06 - Debt Service'!D$24,'H-32A-WP06 - Debt Service'!D$27/12,0)),"-")</f>
        <v>0</v>
      </c>
      <c r="G551" s="269">
        <f>IFERROR(IF(-SUM(G$20:G550)+G$15&lt;0.000001,0,IF($C551&gt;='H-32A-WP06 - Debt Service'!E$24,'H-32A-WP06 - Debt Service'!E$27/12,0)),"-")</f>
        <v>0</v>
      </c>
      <c r="H551" s="269">
        <f>IFERROR(IF(-SUM(H$20:H550)+H$15&lt;0.000001,0,IF($C551&gt;='H-32A-WP06 - Debt Service'!F$24,'H-32A-WP06 - Debt Service'!F$27/12,0)),"-")</f>
        <v>0</v>
      </c>
      <c r="I551" s="269">
        <f>IFERROR(IF(-SUM(I$20:I550)+I$15&lt;0.000001,0,IF($C551&gt;='H-32A-WP06 - Debt Service'!G$24,'H-32A-WP06 - Debt Service'!#REF!/12,0)),"-")</f>
        <v>0</v>
      </c>
      <c r="J551" s="269">
        <f>IFERROR(IF(-SUM(J$20:J550)+J$15&lt;0.000001,0,IF($C551&gt;='H-32A-WP06 - Debt Service'!H$24,'H-32A-WP06 - Debt Service'!H$27/12,0)),"-")</f>
        <v>0</v>
      </c>
      <c r="K551" s="269">
        <f>IFERROR(IF(-SUM(K$20:K550)+K$15&lt;0.000001,0,IF($C551&gt;='H-32A-WP06 - Debt Service'!I$24,'H-32A-WP06 - Debt Service'!I$27/12,0)),"-")</f>
        <v>0</v>
      </c>
      <c r="L551" s="269">
        <f>IFERROR(IF(-SUM(L$20:L550)+L$15&lt;0.000001,0,IF($C551&gt;='H-32A-WP06 - Debt Service'!J$24,'H-32A-WP06 - Debt Service'!J$27/12,0)),"-")</f>
        <v>0</v>
      </c>
      <c r="M551" s="269">
        <f>IFERROR(IF(-SUM(M$20:M550)+M$15&lt;0.000001,0,IF($C551&gt;='H-32A-WP06 - Debt Service'!L$24,'H-32A-WP06 - Debt Service'!L$27/12,0)),"-")</f>
        <v>0</v>
      </c>
      <c r="N551" s="269">
        <v>0</v>
      </c>
      <c r="O551" s="269">
        <v>0</v>
      </c>
      <c r="P551" s="269">
        <v>0</v>
      </c>
      <c r="Q551" s="269">
        <f>IFERROR(IF(-SUM(Q$20:Q550)+Q$15&lt;0.000001,0,IF($C551&gt;='H-32A-WP06 - Debt Service'!#REF!,'H-32A-WP06 - Debt Service'!#REF!/12,0)),"-")</f>
        <v>0</v>
      </c>
      <c r="R551" s="269"/>
      <c r="S551" s="269"/>
      <c r="T551" s="269"/>
      <c r="U551" s="269"/>
      <c r="V551" s="269"/>
      <c r="X551" s="260">
        <f t="shared" si="37"/>
        <v>2067</v>
      </c>
      <c r="Y551" s="281">
        <f t="shared" si="39"/>
        <v>61088</v>
      </c>
      <c r="Z551" s="281"/>
      <c r="AA551" s="269">
        <f>IFERROR(IF(-SUM(AA$20:AA550)+AA$15&lt;0.000001,0,IF($C551&gt;='H-32A-WP06 - Debt Service'!X$24,'H-32A-WP06 - Debt Service'!X$27/12,0)),"-")</f>
        <v>0</v>
      </c>
      <c r="AB551" s="269">
        <f>IFERROR(IF(-SUM(AB$20:AB550)+AB$15&lt;0.000001,0,IF($C551&gt;='H-32A-WP06 - Debt Service'!Y$24,'H-32A-WP06 - Debt Service'!Y$27/12,0)),"-")</f>
        <v>0</v>
      </c>
      <c r="AC551" s="269">
        <f>IFERROR(IF(-SUM(AC$20:AC550)+AC$15&lt;0.000001,0,IF($C551&gt;='H-32A-WP06 - Debt Service'!Z$24,'H-32A-WP06 - Debt Service'!Z$27/12,0)),"-")</f>
        <v>0</v>
      </c>
      <c r="AD551" s="269">
        <f>IFERROR(IF(-SUM(AD$20:AD550)+AD$15&lt;0.000001,0,IF($C551&gt;='H-32A-WP06 - Debt Service'!AA$24,'H-32A-WP06 - Debt Service'!AA$27/12,0)),"-")</f>
        <v>0</v>
      </c>
      <c r="AE551" s="269">
        <f>IFERROR(IF(-SUM(AE$20:AE550)+AE$15&lt;0.000001,0,IF($C551&gt;='H-32A-WP06 - Debt Service'!AB$24,'H-32A-WP06 - Debt Service'!AB$27/12,0)),"-")</f>
        <v>0</v>
      </c>
      <c r="AF551" s="269">
        <f>IFERROR(IF(-SUM(AF$20:AF550)+AF$15&lt;0.000001,0,IF($C551&gt;='H-32A-WP06 - Debt Service'!AC$24,'H-32A-WP06 - Debt Service'!AC$27/12,0)),"-")</f>
        <v>0</v>
      </c>
      <c r="AG551" s="269">
        <f>IFERROR(IF(-SUM(AG$20:AG550)+AG$15&lt;0.000001,0,IF($C551&gt;='H-32A-WP06 - Debt Service'!AD$24,'H-32A-WP06 - Debt Service'!AD$27/12,0)),"-")</f>
        <v>0</v>
      </c>
      <c r="AH551" s="269">
        <f>IFERROR(IF(-SUM(AH$20:AH550)+AH$15&lt;0.000001,0,IF($C551&gt;='H-32A-WP06 - Debt Service'!AE$24,'H-32A-WP06 - Debt Service'!AE$27/12,0)),"-")</f>
        <v>0</v>
      </c>
      <c r="AI551" s="269">
        <f>IFERROR(IF(-SUM(AI$20:AI550)+AI$15&lt;0.000001,0,IF($C551&gt;='H-32A-WP06 - Debt Service'!AF$24,'H-32A-WP06 - Debt Service'!AF$27/12,0)),"-")</f>
        <v>0</v>
      </c>
      <c r="AJ551" s="269">
        <f>IFERROR(IF(-SUM(AJ$20:AJ550)+AJ$15&lt;0.000001,0,IF($C551&gt;='H-32A-WP06 - Debt Service'!AG$24,'H-32A-WP06 - Debt Service'!AG$27/12,0)),"-")</f>
        <v>0</v>
      </c>
    </row>
    <row r="552" spans="2:36" hidden="1">
      <c r="B552" s="260">
        <f t="shared" si="36"/>
        <v>2067</v>
      </c>
      <c r="C552" s="281">
        <f t="shared" si="38"/>
        <v>61118</v>
      </c>
      <c r="D552" s="281"/>
      <c r="E552" s="269">
        <f>IFERROR(IF(-SUM(E$20:E551)+E$15&lt;0.000001,0,IF($C552&gt;='H-32A-WP06 - Debt Service'!C$24,'H-32A-WP06 - Debt Service'!C$27/12,0)),"-")</f>
        <v>0</v>
      </c>
      <c r="F552" s="269">
        <f>IFERROR(IF(-SUM(F$20:F551)+F$15&lt;0.000001,0,IF($C552&gt;='H-32A-WP06 - Debt Service'!D$24,'H-32A-WP06 - Debt Service'!D$27/12,0)),"-")</f>
        <v>0</v>
      </c>
      <c r="G552" s="269">
        <f>IFERROR(IF(-SUM(G$20:G551)+G$15&lt;0.000001,0,IF($C552&gt;='H-32A-WP06 - Debt Service'!E$24,'H-32A-WP06 - Debt Service'!E$27/12,0)),"-")</f>
        <v>0</v>
      </c>
      <c r="H552" s="269">
        <f>IFERROR(IF(-SUM(H$20:H551)+H$15&lt;0.000001,0,IF($C552&gt;='H-32A-WP06 - Debt Service'!F$24,'H-32A-WP06 - Debt Service'!F$27/12,0)),"-")</f>
        <v>0</v>
      </c>
      <c r="I552" s="269">
        <f>IFERROR(IF(-SUM(I$20:I551)+I$15&lt;0.000001,0,IF($C552&gt;='H-32A-WP06 - Debt Service'!G$24,'H-32A-WP06 - Debt Service'!#REF!/12,0)),"-")</f>
        <v>0</v>
      </c>
      <c r="J552" s="269">
        <f>IFERROR(IF(-SUM(J$20:J551)+J$15&lt;0.000001,0,IF($C552&gt;='H-32A-WP06 - Debt Service'!H$24,'H-32A-WP06 - Debt Service'!H$27/12,0)),"-")</f>
        <v>0</v>
      </c>
      <c r="K552" s="269">
        <f>IFERROR(IF(-SUM(K$20:K551)+K$15&lt;0.000001,0,IF($C552&gt;='H-32A-WP06 - Debt Service'!I$24,'H-32A-WP06 - Debt Service'!I$27/12,0)),"-")</f>
        <v>0</v>
      </c>
      <c r="L552" s="269">
        <f>IFERROR(IF(-SUM(L$20:L551)+L$15&lt;0.000001,0,IF($C552&gt;='H-32A-WP06 - Debt Service'!J$24,'H-32A-WP06 - Debt Service'!J$27/12,0)),"-")</f>
        <v>0</v>
      </c>
      <c r="M552" s="269">
        <f>IFERROR(IF(-SUM(M$20:M551)+M$15&lt;0.000001,0,IF($C552&gt;='H-32A-WP06 - Debt Service'!L$24,'H-32A-WP06 - Debt Service'!L$27/12,0)),"-")</f>
        <v>0</v>
      </c>
      <c r="N552" s="269">
        <v>0</v>
      </c>
      <c r="O552" s="269">
        <v>0</v>
      </c>
      <c r="P552" s="269">
        <v>0</v>
      </c>
      <c r="Q552" s="269">
        <f>IFERROR(IF(-SUM(Q$20:Q551)+Q$15&lt;0.000001,0,IF($C552&gt;='H-32A-WP06 - Debt Service'!#REF!,'H-32A-WP06 - Debt Service'!#REF!/12,0)),"-")</f>
        <v>0</v>
      </c>
      <c r="R552" s="269"/>
      <c r="S552" s="269"/>
      <c r="T552" s="269"/>
      <c r="U552" s="269"/>
      <c r="V552" s="269"/>
      <c r="X552" s="260">
        <f t="shared" si="37"/>
        <v>2067</v>
      </c>
      <c r="Y552" s="281">
        <f t="shared" si="39"/>
        <v>61118</v>
      </c>
      <c r="Z552" s="281"/>
      <c r="AA552" s="269">
        <f>IFERROR(IF(-SUM(AA$20:AA551)+AA$15&lt;0.000001,0,IF($C552&gt;='H-32A-WP06 - Debt Service'!X$24,'H-32A-WP06 - Debt Service'!X$27/12,0)),"-")</f>
        <v>0</v>
      </c>
      <c r="AB552" s="269">
        <f>IFERROR(IF(-SUM(AB$20:AB551)+AB$15&lt;0.000001,0,IF($C552&gt;='H-32A-WP06 - Debt Service'!Y$24,'H-32A-WP06 - Debt Service'!Y$27/12,0)),"-")</f>
        <v>0</v>
      </c>
      <c r="AC552" s="269">
        <f>IFERROR(IF(-SUM(AC$20:AC551)+AC$15&lt;0.000001,0,IF($C552&gt;='H-32A-WP06 - Debt Service'!Z$24,'H-32A-WP06 - Debt Service'!Z$27/12,0)),"-")</f>
        <v>0</v>
      </c>
      <c r="AD552" s="269">
        <f>IFERROR(IF(-SUM(AD$20:AD551)+AD$15&lt;0.000001,0,IF($C552&gt;='H-32A-WP06 - Debt Service'!AA$24,'H-32A-WP06 - Debt Service'!AA$27/12,0)),"-")</f>
        <v>0</v>
      </c>
      <c r="AE552" s="269">
        <f>IFERROR(IF(-SUM(AE$20:AE551)+AE$15&lt;0.000001,0,IF($C552&gt;='H-32A-WP06 - Debt Service'!AB$24,'H-32A-WP06 - Debt Service'!AB$27/12,0)),"-")</f>
        <v>0</v>
      </c>
      <c r="AF552" s="269">
        <f>IFERROR(IF(-SUM(AF$20:AF551)+AF$15&lt;0.000001,0,IF($C552&gt;='H-32A-WP06 - Debt Service'!AC$24,'H-32A-WP06 - Debt Service'!AC$27/12,0)),"-")</f>
        <v>0</v>
      </c>
      <c r="AG552" s="269">
        <f>IFERROR(IF(-SUM(AG$20:AG551)+AG$15&lt;0.000001,0,IF($C552&gt;='H-32A-WP06 - Debt Service'!AD$24,'H-32A-WP06 - Debt Service'!AD$27/12,0)),"-")</f>
        <v>0</v>
      </c>
      <c r="AH552" s="269">
        <f>IFERROR(IF(-SUM(AH$20:AH551)+AH$15&lt;0.000001,0,IF($C552&gt;='H-32A-WP06 - Debt Service'!AE$24,'H-32A-WP06 - Debt Service'!AE$27/12,0)),"-")</f>
        <v>0</v>
      </c>
      <c r="AI552" s="269">
        <f>IFERROR(IF(-SUM(AI$20:AI551)+AI$15&lt;0.000001,0,IF($C552&gt;='H-32A-WP06 - Debt Service'!AF$24,'H-32A-WP06 - Debt Service'!AF$27/12,0)),"-")</f>
        <v>0</v>
      </c>
      <c r="AJ552" s="269">
        <f>IFERROR(IF(-SUM(AJ$20:AJ551)+AJ$15&lt;0.000001,0,IF($C552&gt;='H-32A-WP06 - Debt Service'!AG$24,'H-32A-WP06 - Debt Service'!AG$27/12,0)),"-")</f>
        <v>0</v>
      </c>
    </row>
    <row r="553" spans="2:36" hidden="1">
      <c r="B553" s="260">
        <f t="shared" si="36"/>
        <v>2067</v>
      </c>
      <c r="C553" s="281">
        <f t="shared" si="38"/>
        <v>61149</v>
      </c>
      <c r="D553" s="281"/>
      <c r="E553" s="269">
        <f>IFERROR(IF(-SUM(E$20:E552)+E$15&lt;0.000001,0,IF($C553&gt;='H-32A-WP06 - Debt Service'!C$24,'H-32A-WP06 - Debt Service'!C$27/12,0)),"-")</f>
        <v>0</v>
      </c>
      <c r="F553" s="269">
        <f>IFERROR(IF(-SUM(F$20:F552)+F$15&lt;0.000001,0,IF($C553&gt;='H-32A-WP06 - Debt Service'!D$24,'H-32A-WP06 - Debt Service'!D$27/12,0)),"-")</f>
        <v>0</v>
      </c>
      <c r="G553" s="269">
        <f>IFERROR(IF(-SUM(G$20:G552)+G$15&lt;0.000001,0,IF($C553&gt;='H-32A-WP06 - Debt Service'!E$24,'H-32A-WP06 - Debt Service'!E$27/12,0)),"-")</f>
        <v>0</v>
      </c>
      <c r="H553" s="269">
        <f>IFERROR(IF(-SUM(H$20:H552)+H$15&lt;0.000001,0,IF($C553&gt;='H-32A-WP06 - Debt Service'!F$24,'H-32A-WP06 - Debt Service'!F$27/12,0)),"-")</f>
        <v>0</v>
      </c>
      <c r="I553" s="269">
        <f>IFERROR(IF(-SUM(I$20:I552)+I$15&lt;0.000001,0,IF($C553&gt;='H-32A-WP06 - Debt Service'!G$24,'H-32A-WP06 - Debt Service'!#REF!/12,0)),"-")</f>
        <v>0</v>
      </c>
      <c r="J553" s="269">
        <f>IFERROR(IF(-SUM(J$20:J552)+J$15&lt;0.000001,0,IF($C553&gt;='H-32A-WP06 - Debt Service'!H$24,'H-32A-WP06 - Debt Service'!H$27/12,0)),"-")</f>
        <v>0</v>
      </c>
      <c r="K553" s="269">
        <f>IFERROR(IF(-SUM(K$20:K552)+K$15&lt;0.000001,0,IF($C553&gt;='H-32A-WP06 - Debt Service'!I$24,'H-32A-WP06 - Debt Service'!I$27/12,0)),"-")</f>
        <v>0</v>
      </c>
      <c r="L553" s="269">
        <f>IFERROR(IF(-SUM(L$20:L552)+L$15&lt;0.000001,0,IF($C553&gt;='H-32A-WP06 - Debt Service'!J$24,'H-32A-WP06 - Debt Service'!J$27/12,0)),"-")</f>
        <v>0</v>
      </c>
      <c r="M553" s="269">
        <f>IFERROR(IF(-SUM(M$20:M552)+M$15&lt;0.000001,0,IF($C553&gt;='H-32A-WP06 - Debt Service'!L$24,'H-32A-WP06 - Debt Service'!L$27/12,0)),"-")</f>
        <v>0</v>
      </c>
      <c r="N553" s="269">
        <v>0</v>
      </c>
      <c r="O553" s="269">
        <v>0</v>
      </c>
      <c r="P553" s="269">
        <v>0</v>
      </c>
      <c r="Q553" s="269">
        <f>IFERROR(IF(-SUM(Q$20:Q552)+Q$15&lt;0.000001,0,IF($C553&gt;='H-32A-WP06 - Debt Service'!#REF!,'H-32A-WP06 - Debt Service'!#REF!/12,0)),"-")</f>
        <v>0</v>
      </c>
      <c r="R553" s="269"/>
      <c r="S553" s="269"/>
      <c r="T553" s="269"/>
      <c r="U553" s="269"/>
      <c r="V553" s="269"/>
      <c r="X553" s="260">
        <f t="shared" si="37"/>
        <v>2067</v>
      </c>
      <c r="Y553" s="281">
        <f t="shared" si="39"/>
        <v>61149</v>
      </c>
      <c r="Z553" s="281"/>
      <c r="AA553" s="269">
        <f>IFERROR(IF(-SUM(AA$20:AA552)+AA$15&lt;0.000001,0,IF($C553&gt;='H-32A-WP06 - Debt Service'!X$24,'H-32A-WP06 - Debt Service'!X$27/12,0)),"-")</f>
        <v>0</v>
      </c>
      <c r="AB553" s="269">
        <f>IFERROR(IF(-SUM(AB$20:AB552)+AB$15&lt;0.000001,0,IF($C553&gt;='H-32A-WP06 - Debt Service'!Y$24,'H-32A-WP06 - Debt Service'!Y$27/12,0)),"-")</f>
        <v>0</v>
      </c>
      <c r="AC553" s="269">
        <f>IFERROR(IF(-SUM(AC$20:AC552)+AC$15&lt;0.000001,0,IF($C553&gt;='H-32A-WP06 - Debt Service'!Z$24,'H-32A-WP06 - Debt Service'!Z$27/12,0)),"-")</f>
        <v>0</v>
      </c>
      <c r="AD553" s="269">
        <f>IFERROR(IF(-SUM(AD$20:AD552)+AD$15&lt;0.000001,0,IF($C553&gt;='H-32A-WP06 - Debt Service'!AA$24,'H-32A-WP06 - Debt Service'!AA$27/12,0)),"-")</f>
        <v>0</v>
      </c>
      <c r="AE553" s="269">
        <f>IFERROR(IF(-SUM(AE$20:AE552)+AE$15&lt;0.000001,0,IF($C553&gt;='H-32A-WP06 - Debt Service'!AB$24,'H-32A-WP06 - Debt Service'!AB$27/12,0)),"-")</f>
        <v>0</v>
      </c>
      <c r="AF553" s="269">
        <f>IFERROR(IF(-SUM(AF$20:AF552)+AF$15&lt;0.000001,0,IF($C553&gt;='H-32A-WP06 - Debt Service'!AC$24,'H-32A-WP06 - Debt Service'!AC$27/12,0)),"-")</f>
        <v>0</v>
      </c>
      <c r="AG553" s="269">
        <f>IFERROR(IF(-SUM(AG$20:AG552)+AG$15&lt;0.000001,0,IF($C553&gt;='H-32A-WP06 - Debt Service'!AD$24,'H-32A-WP06 - Debt Service'!AD$27/12,0)),"-")</f>
        <v>0</v>
      </c>
      <c r="AH553" s="269">
        <f>IFERROR(IF(-SUM(AH$20:AH552)+AH$15&lt;0.000001,0,IF($C553&gt;='H-32A-WP06 - Debt Service'!AE$24,'H-32A-WP06 - Debt Service'!AE$27/12,0)),"-")</f>
        <v>0</v>
      </c>
      <c r="AI553" s="269">
        <f>IFERROR(IF(-SUM(AI$20:AI552)+AI$15&lt;0.000001,0,IF($C553&gt;='H-32A-WP06 - Debt Service'!AF$24,'H-32A-WP06 - Debt Service'!AF$27/12,0)),"-")</f>
        <v>0</v>
      </c>
      <c r="AJ553" s="269">
        <f>IFERROR(IF(-SUM(AJ$20:AJ552)+AJ$15&lt;0.000001,0,IF($C553&gt;='H-32A-WP06 - Debt Service'!AG$24,'H-32A-WP06 - Debt Service'!AG$27/12,0)),"-")</f>
        <v>0</v>
      </c>
    </row>
    <row r="554" spans="2:36" hidden="1">
      <c r="B554" s="260">
        <f t="shared" si="36"/>
        <v>2067</v>
      </c>
      <c r="C554" s="281">
        <f t="shared" si="38"/>
        <v>61179</v>
      </c>
      <c r="D554" s="281"/>
      <c r="E554" s="269">
        <f>IFERROR(IF(-SUM(E$20:E553)+E$15&lt;0.000001,0,IF($C554&gt;='H-32A-WP06 - Debt Service'!C$24,'H-32A-WP06 - Debt Service'!C$27/12,0)),"-")</f>
        <v>0</v>
      </c>
      <c r="F554" s="269">
        <f>IFERROR(IF(-SUM(F$20:F553)+F$15&lt;0.000001,0,IF($C554&gt;='H-32A-WP06 - Debt Service'!D$24,'H-32A-WP06 - Debt Service'!D$27/12,0)),"-")</f>
        <v>0</v>
      </c>
      <c r="G554" s="269">
        <f>IFERROR(IF(-SUM(G$20:G553)+G$15&lt;0.000001,0,IF($C554&gt;='H-32A-WP06 - Debt Service'!E$24,'H-32A-WP06 - Debt Service'!E$27/12,0)),"-")</f>
        <v>0</v>
      </c>
      <c r="H554" s="269">
        <f>IFERROR(IF(-SUM(H$20:H553)+H$15&lt;0.000001,0,IF($C554&gt;='H-32A-WP06 - Debt Service'!F$24,'H-32A-WP06 - Debt Service'!F$27/12,0)),"-")</f>
        <v>0</v>
      </c>
      <c r="I554" s="269">
        <f>IFERROR(IF(-SUM(I$20:I553)+I$15&lt;0.000001,0,IF($C554&gt;='H-32A-WP06 - Debt Service'!G$24,'H-32A-WP06 - Debt Service'!#REF!/12,0)),"-")</f>
        <v>0</v>
      </c>
      <c r="J554" s="269">
        <f>IFERROR(IF(-SUM(J$20:J553)+J$15&lt;0.000001,0,IF($C554&gt;='H-32A-WP06 - Debt Service'!H$24,'H-32A-WP06 - Debt Service'!H$27/12,0)),"-")</f>
        <v>0</v>
      </c>
      <c r="K554" s="269">
        <f>IFERROR(IF(-SUM(K$20:K553)+K$15&lt;0.000001,0,IF($C554&gt;='H-32A-WP06 - Debt Service'!I$24,'H-32A-WP06 - Debt Service'!I$27/12,0)),"-")</f>
        <v>0</v>
      </c>
      <c r="L554" s="269">
        <f>IFERROR(IF(-SUM(L$20:L553)+L$15&lt;0.000001,0,IF($C554&gt;='H-32A-WP06 - Debt Service'!J$24,'H-32A-WP06 - Debt Service'!J$27/12,0)),"-")</f>
        <v>0</v>
      </c>
      <c r="M554" s="269">
        <f>IFERROR(IF(-SUM(M$20:M553)+M$15&lt;0.000001,0,IF($C554&gt;='H-32A-WP06 - Debt Service'!L$24,'H-32A-WP06 - Debt Service'!L$27/12,0)),"-")</f>
        <v>0</v>
      </c>
      <c r="N554" s="269">
        <v>0</v>
      </c>
      <c r="O554" s="269">
        <v>0</v>
      </c>
      <c r="P554" s="269">
        <v>0</v>
      </c>
      <c r="Q554" s="269">
        <f>IFERROR(IF(-SUM(Q$20:Q553)+Q$15&lt;0.000001,0,IF($C554&gt;='H-32A-WP06 - Debt Service'!#REF!,'H-32A-WP06 - Debt Service'!#REF!/12,0)),"-")</f>
        <v>0</v>
      </c>
      <c r="R554" s="269"/>
      <c r="S554" s="269"/>
      <c r="T554" s="269"/>
      <c r="U554" s="269"/>
      <c r="V554" s="269"/>
      <c r="X554" s="260">
        <f t="shared" si="37"/>
        <v>2067</v>
      </c>
      <c r="Y554" s="281">
        <f t="shared" si="39"/>
        <v>61179</v>
      </c>
      <c r="Z554" s="281"/>
      <c r="AA554" s="269">
        <f>IFERROR(IF(-SUM(AA$20:AA553)+AA$15&lt;0.000001,0,IF($C554&gt;='H-32A-WP06 - Debt Service'!X$24,'H-32A-WP06 - Debt Service'!X$27/12,0)),"-")</f>
        <v>0</v>
      </c>
      <c r="AB554" s="269">
        <f>IFERROR(IF(-SUM(AB$20:AB553)+AB$15&lt;0.000001,0,IF($C554&gt;='H-32A-WP06 - Debt Service'!Y$24,'H-32A-WP06 - Debt Service'!Y$27/12,0)),"-")</f>
        <v>0</v>
      </c>
      <c r="AC554" s="269">
        <f>IFERROR(IF(-SUM(AC$20:AC553)+AC$15&lt;0.000001,0,IF($C554&gt;='H-32A-WP06 - Debt Service'!Z$24,'H-32A-WP06 - Debt Service'!Z$27/12,0)),"-")</f>
        <v>0</v>
      </c>
      <c r="AD554" s="269">
        <f>IFERROR(IF(-SUM(AD$20:AD553)+AD$15&lt;0.000001,0,IF($C554&gt;='H-32A-WP06 - Debt Service'!AA$24,'H-32A-WP06 - Debt Service'!AA$27/12,0)),"-")</f>
        <v>0</v>
      </c>
      <c r="AE554" s="269">
        <f>IFERROR(IF(-SUM(AE$20:AE553)+AE$15&lt;0.000001,0,IF($C554&gt;='H-32A-WP06 - Debt Service'!AB$24,'H-32A-WP06 - Debt Service'!AB$27/12,0)),"-")</f>
        <v>0</v>
      </c>
      <c r="AF554" s="269">
        <f>IFERROR(IF(-SUM(AF$20:AF553)+AF$15&lt;0.000001,0,IF($C554&gt;='H-32A-WP06 - Debt Service'!AC$24,'H-32A-WP06 - Debt Service'!AC$27/12,0)),"-")</f>
        <v>0</v>
      </c>
      <c r="AG554" s="269">
        <f>IFERROR(IF(-SUM(AG$20:AG553)+AG$15&lt;0.000001,0,IF($C554&gt;='H-32A-WP06 - Debt Service'!AD$24,'H-32A-WP06 - Debt Service'!AD$27/12,0)),"-")</f>
        <v>0</v>
      </c>
      <c r="AH554" s="269">
        <f>IFERROR(IF(-SUM(AH$20:AH553)+AH$15&lt;0.000001,0,IF($C554&gt;='H-32A-WP06 - Debt Service'!AE$24,'H-32A-WP06 - Debt Service'!AE$27/12,0)),"-")</f>
        <v>0</v>
      </c>
      <c r="AI554" s="269">
        <f>IFERROR(IF(-SUM(AI$20:AI553)+AI$15&lt;0.000001,0,IF($C554&gt;='H-32A-WP06 - Debt Service'!AF$24,'H-32A-WP06 - Debt Service'!AF$27/12,0)),"-")</f>
        <v>0</v>
      </c>
      <c r="AJ554" s="269">
        <f>IFERROR(IF(-SUM(AJ$20:AJ553)+AJ$15&lt;0.000001,0,IF($C554&gt;='H-32A-WP06 - Debt Service'!AG$24,'H-32A-WP06 - Debt Service'!AG$27/12,0)),"-")</f>
        <v>0</v>
      </c>
    </row>
    <row r="555" spans="2:36" hidden="1">
      <c r="B555" s="260">
        <f t="shared" si="36"/>
        <v>2067</v>
      </c>
      <c r="C555" s="281">
        <f t="shared" si="38"/>
        <v>61210</v>
      </c>
      <c r="D555" s="281"/>
      <c r="E555" s="269">
        <f>IFERROR(IF(-SUM(E$20:E554)+E$15&lt;0.000001,0,IF($C555&gt;='H-32A-WP06 - Debt Service'!C$24,'H-32A-WP06 - Debt Service'!C$27/12,0)),"-")</f>
        <v>0</v>
      </c>
      <c r="F555" s="269">
        <f>IFERROR(IF(-SUM(F$20:F554)+F$15&lt;0.000001,0,IF($C555&gt;='H-32A-WP06 - Debt Service'!D$24,'H-32A-WP06 - Debt Service'!D$27/12,0)),"-")</f>
        <v>0</v>
      </c>
      <c r="G555" s="269">
        <f>IFERROR(IF(-SUM(G$20:G554)+G$15&lt;0.000001,0,IF($C555&gt;='H-32A-WP06 - Debt Service'!E$24,'H-32A-WP06 - Debt Service'!E$27/12,0)),"-")</f>
        <v>0</v>
      </c>
      <c r="H555" s="269">
        <f>IFERROR(IF(-SUM(H$20:H554)+H$15&lt;0.000001,0,IF($C555&gt;='H-32A-WP06 - Debt Service'!F$24,'H-32A-WP06 - Debt Service'!F$27/12,0)),"-")</f>
        <v>0</v>
      </c>
      <c r="I555" s="269">
        <f>IFERROR(IF(-SUM(I$20:I554)+I$15&lt;0.000001,0,IF($C555&gt;='H-32A-WP06 - Debt Service'!G$24,'H-32A-WP06 - Debt Service'!#REF!/12,0)),"-")</f>
        <v>0</v>
      </c>
      <c r="J555" s="269">
        <f>IFERROR(IF(-SUM(J$20:J554)+J$15&lt;0.000001,0,IF($C555&gt;='H-32A-WP06 - Debt Service'!H$24,'H-32A-WP06 - Debt Service'!H$27/12,0)),"-")</f>
        <v>0</v>
      </c>
      <c r="K555" s="269">
        <f>IFERROR(IF(-SUM(K$20:K554)+K$15&lt;0.000001,0,IF($C555&gt;='H-32A-WP06 - Debt Service'!I$24,'H-32A-WP06 - Debt Service'!I$27/12,0)),"-")</f>
        <v>0</v>
      </c>
      <c r="L555" s="269">
        <f>IFERROR(IF(-SUM(L$20:L554)+L$15&lt;0.000001,0,IF($C555&gt;='H-32A-WP06 - Debt Service'!J$24,'H-32A-WP06 - Debt Service'!J$27/12,0)),"-")</f>
        <v>0</v>
      </c>
      <c r="M555" s="269">
        <f>IFERROR(IF(-SUM(M$20:M554)+M$15&lt;0.000001,0,IF($C555&gt;='H-32A-WP06 - Debt Service'!L$24,'H-32A-WP06 - Debt Service'!L$27/12,0)),"-")</f>
        <v>0</v>
      </c>
      <c r="N555" s="269">
        <v>0</v>
      </c>
      <c r="O555" s="269">
        <v>0</v>
      </c>
      <c r="P555" s="269">
        <v>0</v>
      </c>
      <c r="Q555" s="269">
        <f>IFERROR(IF(-SUM(Q$20:Q554)+Q$15&lt;0.000001,0,IF($C555&gt;='H-32A-WP06 - Debt Service'!#REF!,'H-32A-WP06 - Debt Service'!#REF!/12,0)),"-")</f>
        <v>0</v>
      </c>
      <c r="R555" s="269"/>
      <c r="S555" s="269"/>
      <c r="T555" s="269"/>
      <c r="U555" s="269"/>
      <c r="V555" s="269"/>
      <c r="X555" s="260">
        <f t="shared" si="37"/>
        <v>2067</v>
      </c>
      <c r="Y555" s="281">
        <f t="shared" si="39"/>
        <v>61210</v>
      </c>
      <c r="Z555" s="281"/>
      <c r="AA555" s="269">
        <f>IFERROR(IF(-SUM(AA$20:AA554)+AA$15&lt;0.000001,0,IF($C555&gt;='H-32A-WP06 - Debt Service'!X$24,'H-32A-WP06 - Debt Service'!X$27/12,0)),"-")</f>
        <v>0</v>
      </c>
      <c r="AB555" s="269">
        <f>IFERROR(IF(-SUM(AB$20:AB554)+AB$15&lt;0.000001,0,IF($C555&gt;='H-32A-WP06 - Debt Service'!Y$24,'H-32A-WP06 - Debt Service'!Y$27/12,0)),"-")</f>
        <v>0</v>
      </c>
      <c r="AC555" s="269">
        <f>IFERROR(IF(-SUM(AC$20:AC554)+AC$15&lt;0.000001,0,IF($C555&gt;='H-32A-WP06 - Debt Service'!Z$24,'H-32A-WP06 - Debt Service'!Z$27/12,0)),"-")</f>
        <v>0</v>
      </c>
      <c r="AD555" s="269">
        <f>IFERROR(IF(-SUM(AD$20:AD554)+AD$15&lt;0.000001,0,IF($C555&gt;='H-32A-WP06 - Debt Service'!AA$24,'H-32A-WP06 - Debt Service'!AA$27/12,0)),"-")</f>
        <v>0</v>
      </c>
      <c r="AE555" s="269">
        <f>IFERROR(IF(-SUM(AE$20:AE554)+AE$15&lt;0.000001,0,IF($C555&gt;='H-32A-WP06 - Debt Service'!AB$24,'H-32A-WP06 - Debt Service'!AB$27/12,0)),"-")</f>
        <v>0</v>
      </c>
      <c r="AF555" s="269">
        <f>IFERROR(IF(-SUM(AF$20:AF554)+AF$15&lt;0.000001,0,IF($C555&gt;='H-32A-WP06 - Debt Service'!AC$24,'H-32A-WP06 - Debt Service'!AC$27/12,0)),"-")</f>
        <v>0</v>
      </c>
      <c r="AG555" s="269">
        <f>IFERROR(IF(-SUM(AG$20:AG554)+AG$15&lt;0.000001,0,IF($C555&gt;='H-32A-WP06 - Debt Service'!AD$24,'H-32A-WP06 - Debt Service'!AD$27/12,0)),"-")</f>
        <v>0</v>
      </c>
      <c r="AH555" s="269">
        <f>IFERROR(IF(-SUM(AH$20:AH554)+AH$15&lt;0.000001,0,IF($C555&gt;='H-32A-WP06 - Debt Service'!AE$24,'H-32A-WP06 - Debt Service'!AE$27/12,0)),"-")</f>
        <v>0</v>
      </c>
      <c r="AI555" s="269">
        <f>IFERROR(IF(-SUM(AI$20:AI554)+AI$15&lt;0.000001,0,IF($C555&gt;='H-32A-WP06 - Debt Service'!AF$24,'H-32A-WP06 - Debt Service'!AF$27/12,0)),"-")</f>
        <v>0</v>
      </c>
      <c r="AJ555" s="269">
        <f>IFERROR(IF(-SUM(AJ$20:AJ554)+AJ$15&lt;0.000001,0,IF($C555&gt;='H-32A-WP06 - Debt Service'!AG$24,'H-32A-WP06 - Debt Service'!AG$27/12,0)),"-")</f>
        <v>0</v>
      </c>
    </row>
    <row r="556" spans="2:36" hidden="1">
      <c r="B556" s="260">
        <f t="shared" si="36"/>
        <v>2067</v>
      </c>
      <c r="C556" s="281">
        <f t="shared" si="38"/>
        <v>61241</v>
      </c>
      <c r="D556" s="281"/>
      <c r="E556" s="269">
        <f>IFERROR(IF(-SUM(E$20:E555)+E$15&lt;0.000001,0,IF($C556&gt;='H-32A-WP06 - Debt Service'!C$24,'H-32A-WP06 - Debt Service'!C$27/12,0)),"-")</f>
        <v>0</v>
      </c>
      <c r="F556" s="269">
        <f>IFERROR(IF(-SUM(F$20:F555)+F$15&lt;0.000001,0,IF($C556&gt;='H-32A-WP06 - Debt Service'!D$24,'H-32A-WP06 - Debt Service'!D$27/12,0)),"-")</f>
        <v>0</v>
      </c>
      <c r="G556" s="269">
        <f>IFERROR(IF(-SUM(G$20:G555)+G$15&lt;0.000001,0,IF($C556&gt;='H-32A-WP06 - Debt Service'!E$24,'H-32A-WP06 - Debt Service'!E$27/12,0)),"-")</f>
        <v>0</v>
      </c>
      <c r="H556" s="269">
        <f>IFERROR(IF(-SUM(H$20:H555)+H$15&lt;0.000001,0,IF($C556&gt;='H-32A-WP06 - Debt Service'!F$24,'H-32A-WP06 - Debt Service'!F$27/12,0)),"-")</f>
        <v>0</v>
      </c>
      <c r="I556" s="269">
        <f>IFERROR(IF(-SUM(I$20:I555)+I$15&lt;0.000001,0,IF($C556&gt;='H-32A-WP06 - Debt Service'!G$24,'H-32A-WP06 - Debt Service'!#REF!/12,0)),"-")</f>
        <v>0</v>
      </c>
      <c r="J556" s="269">
        <f>IFERROR(IF(-SUM(J$20:J555)+J$15&lt;0.000001,0,IF($C556&gt;='H-32A-WP06 - Debt Service'!H$24,'H-32A-WP06 - Debt Service'!H$27/12,0)),"-")</f>
        <v>0</v>
      </c>
      <c r="K556" s="269">
        <f>IFERROR(IF(-SUM(K$20:K555)+K$15&lt;0.000001,0,IF($C556&gt;='H-32A-WP06 - Debt Service'!I$24,'H-32A-WP06 - Debt Service'!I$27/12,0)),"-")</f>
        <v>0</v>
      </c>
      <c r="L556" s="269">
        <f>IFERROR(IF(-SUM(L$20:L555)+L$15&lt;0.000001,0,IF($C556&gt;='H-32A-WP06 - Debt Service'!J$24,'H-32A-WP06 - Debt Service'!J$27/12,0)),"-")</f>
        <v>0</v>
      </c>
      <c r="M556" s="269">
        <f>IFERROR(IF(-SUM(M$20:M555)+M$15&lt;0.000001,0,IF($C556&gt;='H-32A-WP06 - Debt Service'!L$24,'H-32A-WP06 - Debt Service'!L$27/12,0)),"-")</f>
        <v>0</v>
      </c>
      <c r="N556" s="269">
        <v>0</v>
      </c>
      <c r="O556" s="269">
        <v>0</v>
      </c>
      <c r="P556" s="269">
        <v>0</v>
      </c>
      <c r="Q556" s="269">
        <f>IFERROR(IF(-SUM(Q$20:Q555)+Q$15&lt;0.000001,0,IF($C556&gt;='H-32A-WP06 - Debt Service'!#REF!,'H-32A-WP06 - Debt Service'!#REF!/12,0)),"-")</f>
        <v>0</v>
      </c>
      <c r="R556" s="269"/>
      <c r="S556" s="269"/>
      <c r="T556" s="269"/>
      <c r="U556" s="269"/>
      <c r="V556" s="269"/>
      <c r="X556" s="260">
        <f t="shared" si="37"/>
        <v>2067</v>
      </c>
      <c r="Y556" s="281">
        <f t="shared" si="39"/>
        <v>61241</v>
      </c>
      <c r="Z556" s="281"/>
      <c r="AA556" s="269">
        <f>IFERROR(IF(-SUM(AA$20:AA555)+AA$15&lt;0.000001,0,IF($C556&gt;='H-32A-WP06 - Debt Service'!X$24,'H-32A-WP06 - Debt Service'!X$27/12,0)),"-")</f>
        <v>0</v>
      </c>
      <c r="AB556" s="269">
        <f>IFERROR(IF(-SUM(AB$20:AB555)+AB$15&lt;0.000001,0,IF($C556&gt;='H-32A-WP06 - Debt Service'!Y$24,'H-32A-WP06 - Debt Service'!Y$27/12,0)),"-")</f>
        <v>0</v>
      </c>
      <c r="AC556" s="269">
        <f>IFERROR(IF(-SUM(AC$20:AC555)+AC$15&lt;0.000001,0,IF($C556&gt;='H-32A-WP06 - Debt Service'!Z$24,'H-32A-WP06 - Debt Service'!Z$27/12,0)),"-")</f>
        <v>0</v>
      </c>
      <c r="AD556" s="269">
        <f>IFERROR(IF(-SUM(AD$20:AD555)+AD$15&lt;0.000001,0,IF($C556&gt;='H-32A-WP06 - Debt Service'!AA$24,'H-32A-WP06 - Debt Service'!AA$27/12,0)),"-")</f>
        <v>0</v>
      </c>
      <c r="AE556" s="269">
        <f>IFERROR(IF(-SUM(AE$20:AE555)+AE$15&lt;0.000001,0,IF($C556&gt;='H-32A-WP06 - Debt Service'!AB$24,'H-32A-WP06 - Debt Service'!AB$27/12,0)),"-")</f>
        <v>0</v>
      </c>
      <c r="AF556" s="269">
        <f>IFERROR(IF(-SUM(AF$20:AF555)+AF$15&lt;0.000001,0,IF($C556&gt;='H-32A-WP06 - Debt Service'!AC$24,'H-32A-WP06 - Debt Service'!AC$27/12,0)),"-")</f>
        <v>0</v>
      </c>
      <c r="AG556" s="269">
        <f>IFERROR(IF(-SUM(AG$20:AG555)+AG$15&lt;0.000001,0,IF($C556&gt;='H-32A-WP06 - Debt Service'!AD$24,'H-32A-WP06 - Debt Service'!AD$27/12,0)),"-")</f>
        <v>0</v>
      </c>
      <c r="AH556" s="269">
        <f>IFERROR(IF(-SUM(AH$20:AH555)+AH$15&lt;0.000001,0,IF($C556&gt;='H-32A-WP06 - Debt Service'!AE$24,'H-32A-WP06 - Debt Service'!AE$27/12,0)),"-")</f>
        <v>0</v>
      </c>
      <c r="AI556" s="269">
        <f>IFERROR(IF(-SUM(AI$20:AI555)+AI$15&lt;0.000001,0,IF($C556&gt;='H-32A-WP06 - Debt Service'!AF$24,'H-32A-WP06 - Debt Service'!AF$27/12,0)),"-")</f>
        <v>0</v>
      </c>
      <c r="AJ556" s="269">
        <f>IFERROR(IF(-SUM(AJ$20:AJ555)+AJ$15&lt;0.000001,0,IF($C556&gt;='H-32A-WP06 - Debt Service'!AG$24,'H-32A-WP06 - Debt Service'!AG$27/12,0)),"-")</f>
        <v>0</v>
      </c>
    </row>
    <row r="557" spans="2:36" hidden="1">
      <c r="B557" s="260">
        <f t="shared" si="36"/>
        <v>2067</v>
      </c>
      <c r="C557" s="281">
        <f t="shared" si="38"/>
        <v>61271</v>
      </c>
      <c r="D557" s="281"/>
      <c r="E557" s="269">
        <f>IFERROR(IF(-SUM(E$20:E556)+E$15&lt;0.000001,0,IF($C557&gt;='H-32A-WP06 - Debt Service'!C$24,'H-32A-WP06 - Debt Service'!C$27/12,0)),"-")</f>
        <v>0</v>
      </c>
      <c r="F557" s="269">
        <f>IFERROR(IF(-SUM(F$20:F556)+F$15&lt;0.000001,0,IF($C557&gt;='H-32A-WP06 - Debt Service'!D$24,'H-32A-WP06 - Debt Service'!D$27/12,0)),"-")</f>
        <v>0</v>
      </c>
      <c r="G557" s="269">
        <f>IFERROR(IF(-SUM(G$20:G556)+G$15&lt;0.000001,0,IF($C557&gt;='H-32A-WP06 - Debt Service'!E$24,'H-32A-WP06 - Debt Service'!E$27/12,0)),"-")</f>
        <v>0</v>
      </c>
      <c r="H557" s="269">
        <f>IFERROR(IF(-SUM(H$20:H556)+H$15&lt;0.000001,0,IF($C557&gt;='H-32A-WP06 - Debt Service'!F$24,'H-32A-WP06 - Debt Service'!F$27/12,0)),"-")</f>
        <v>0</v>
      </c>
      <c r="I557" s="269">
        <f>IFERROR(IF(-SUM(I$20:I556)+I$15&lt;0.000001,0,IF($C557&gt;='H-32A-WP06 - Debt Service'!G$24,'H-32A-WP06 - Debt Service'!#REF!/12,0)),"-")</f>
        <v>0</v>
      </c>
      <c r="J557" s="269">
        <f>IFERROR(IF(-SUM(J$20:J556)+J$15&lt;0.000001,0,IF($C557&gt;='H-32A-WP06 - Debt Service'!H$24,'H-32A-WP06 - Debt Service'!H$27/12,0)),"-")</f>
        <v>0</v>
      </c>
      <c r="K557" s="269">
        <f>IFERROR(IF(-SUM(K$20:K556)+K$15&lt;0.000001,0,IF($C557&gt;='H-32A-WP06 - Debt Service'!I$24,'H-32A-WP06 - Debt Service'!I$27/12,0)),"-")</f>
        <v>0</v>
      </c>
      <c r="L557" s="269">
        <f>IFERROR(IF(-SUM(L$20:L556)+L$15&lt;0.000001,0,IF($C557&gt;='H-32A-WP06 - Debt Service'!J$24,'H-32A-WP06 - Debt Service'!J$27/12,0)),"-")</f>
        <v>0</v>
      </c>
      <c r="M557" s="269">
        <f>IFERROR(IF(-SUM(M$20:M556)+M$15&lt;0.000001,0,IF($C557&gt;='H-32A-WP06 - Debt Service'!L$24,'H-32A-WP06 - Debt Service'!L$27/12,0)),"-")</f>
        <v>0</v>
      </c>
      <c r="N557" s="269">
        <v>0</v>
      </c>
      <c r="O557" s="269">
        <v>0</v>
      </c>
      <c r="P557" s="269">
        <v>0</v>
      </c>
      <c r="Q557" s="269">
        <f>IFERROR(IF(-SUM(Q$20:Q556)+Q$15&lt;0.000001,0,IF($C557&gt;='H-32A-WP06 - Debt Service'!#REF!,'H-32A-WP06 - Debt Service'!#REF!/12,0)),"-")</f>
        <v>0</v>
      </c>
      <c r="R557" s="269"/>
      <c r="S557" s="269"/>
      <c r="T557" s="269"/>
      <c r="U557" s="269"/>
      <c r="V557" s="269"/>
      <c r="X557" s="260">
        <f t="shared" si="37"/>
        <v>2067</v>
      </c>
      <c r="Y557" s="281">
        <f t="shared" si="39"/>
        <v>61271</v>
      </c>
      <c r="Z557" s="281"/>
      <c r="AA557" s="269">
        <f>IFERROR(IF(-SUM(AA$20:AA556)+AA$15&lt;0.000001,0,IF($C557&gt;='H-32A-WP06 - Debt Service'!X$24,'H-32A-WP06 - Debt Service'!X$27/12,0)),"-")</f>
        <v>0</v>
      </c>
      <c r="AB557" s="269">
        <f>IFERROR(IF(-SUM(AB$20:AB556)+AB$15&lt;0.000001,0,IF($C557&gt;='H-32A-WP06 - Debt Service'!Y$24,'H-32A-WP06 - Debt Service'!Y$27/12,0)),"-")</f>
        <v>0</v>
      </c>
      <c r="AC557" s="269">
        <f>IFERROR(IF(-SUM(AC$20:AC556)+AC$15&lt;0.000001,0,IF($C557&gt;='H-32A-WP06 - Debt Service'!Z$24,'H-32A-WP06 - Debt Service'!Z$27/12,0)),"-")</f>
        <v>0</v>
      </c>
      <c r="AD557" s="269">
        <f>IFERROR(IF(-SUM(AD$20:AD556)+AD$15&lt;0.000001,0,IF($C557&gt;='H-32A-WP06 - Debt Service'!AA$24,'H-32A-WP06 - Debt Service'!AA$27/12,0)),"-")</f>
        <v>0</v>
      </c>
      <c r="AE557" s="269">
        <f>IFERROR(IF(-SUM(AE$20:AE556)+AE$15&lt;0.000001,0,IF($C557&gt;='H-32A-WP06 - Debt Service'!AB$24,'H-32A-WP06 - Debt Service'!AB$27/12,0)),"-")</f>
        <v>0</v>
      </c>
      <c r="AF557" s="269">
        <f>IFERROR(IF(-SUM(AF$20:AF556)+AF$15&lt;0.000001,0,IF($C557&gt;='H-32A-WP06 - Debt Service'!AC$24,'H-32A-WP06 - Debt Service'!AC$27/12,0)),"-")</f>
        <v>0</v>
      </c>
      <c r="AG557" s="269">
        <f>IFERROR(IF(-SUM(AG$20:AG556)+AG$15&lt;0.000001,0,IF($C557&gt;='H-32A-WP06 - Debt Service'!AD$24,'H-32A-WP06 - Debt Service'!AD$27/12,0)),"-")</f>
        <v>0</v>
      </c>
      <c r="AH557" s="269">
        <f>IFERROR(IF(-SUM(AH$20:AH556)+AH$15&lt;0.000001,0,IF($C557&gt;='H-32A-WP06 - Debt Service'!AE$24,'H-32A-WP06 - Debt Service'!AE$27/12,0)),"-")</f>
        <v>0</v>
      </c>
      <c r="AI557" s="269">
        <f>IFERROR(IF(-SUM(AI$20:AI556)+AI$15&lt;0.000001,0,IF($C557&gt;='H-32A-WP06 - Debt Service'!AF$24,'H-32A-WP06 - Debt Service'!AF$27/12,0)),"-")</f>
        <v>0</v>
      </c>
      <c r="AJ557" s="269">
        <f>IFERROR(IF(-SUM(AJ$20:AJ556)+AJ$15&lt;0.000001,0,IF($C557&gt;='H-32A-WP06 - Debt Service'!AG$24,'H-32A-WP06 - Debt Service'!AG$27/12,0)),"-")</f>
        <v>0</v>
      </c>
    </row>
    <row r="558" spans="2:36" hidden="1">
      <c r="B558" s="260">
        <f t="shared" si="36"/>
        <v>2067</v>
      </c>
      <c r="C558" s="281">
        <f t="shared" si="38"/>
        <v>61302</v>
      </c>
      <c r="D558" s="281"/>
      <c r="E558" s="269">
        <f>IFERROR(IF(-SUM(E$20:E557)+E$15&lt;0.000001,0,IF($C558&gt;='H-32A-WP06 - Debt Service'!C$24,'H-32A-WP06 - Debt Service'!C$27/12,0)),"-")</f>
        <v>0</v>
      </c>
      <c r="F558" s="269">
        <f>IFERROR(IF(-SUM(F$20:F557)+F$15&lt;0.000001,0,IF($C558&gt;='H-32A-WP06 - Debt Service'!D$24,'H-32A-WP06 - Debt Service'!D$27/12,0)),"-")</f>
        <v>0</v>
      </c>
      <c r="G558" s="269">
        <f>IFERROR(IF(-SUM(G$20:G557)+G$15&lt;0.000001,0,IF($C558&gt;='H-32A-WP06 - Debt Service'!E$24,'H-32A-WP06 - Debt Service'!E$27/12,0)),"-")</f>
        <v>0</v>
      </c>
      <c r="H558" s="269">
        <f>IFERROR(IF(-SUM(H$20:H557)+H$15&lt;0.000001,0,IF($C558&gt;='H-32A-WP06 - Debt Service'!F$24,'H-32A-WP06 - Debt Service'!F$27/12,0)),"-")</f>
        <v>0</v>
      </c>
      <c r="I558" s="269">
        <f>IFERROR(IF(-SUM(I$20:I557)+I$15&lt;0.000001,0,IF($C558&gt;='H-32A-WP06 - Debt Service'!G$24,'H-32A-WP06 - Debt Service'!#REF!/12,0)),"-")</f>
        <v>0</v>
      </c>
      <c r="J558" s="269">
        <f>IFERROR(IF(-SUM(J$20:J557)+J$15&lt;0.000001,0,IF($C558&gt;='H-32A-WP06 - Debt Service'!H$24,'H-32A-WP06 - Debt Service'!H$27/12,0)),"-")</f>
        <v>0</v>
      </c>
      <c r="K558" s="269">
        <f>IFERROR(IF(-SUM(K$20:K557)+K$15&lt;0.000001,0,IF($C558&gt;='H-32A-WP06 - Debt Service'!I$24,'H-32A-WP06 - Debt Service'!I$27/12,0)),"-")</f>
        <v>0</v>
      </c>
      <c r="L558" s="269">
        <f>IFERROR(IF(-SUM(L$20:L557)+L$15&lt;0.000001,0,IF($C558&gt;='H-32A-WP06 - Debt Service'!J$24,'H-32A-WP06 - Debt Service'!J$27/12,0)),"-")</f>
        <v>0</v>
      </c>
      <c r="M558" s="269">
        <f>IFERROR(IF(-SUM(M$20:M557)+M$15&lt;0.000001,0,IF($C558&gt;='H-32A-WP06 - Debt Service'!L$24,'H-32A-WP06 - Debt Service'!L$27/12,0)),"-")</f>
        <v>0</v>
      </c>
      <c r="N558" s="269">
        <v>0</v>
      </c>
      <c r="O558" s="269">
        <v>0</v>
      </c>
      <c r="P558" s="269">
        <v>0</v>
      </c>
      <c r="Q558" s="269">
        <f>IFERROR(IF(-SUM(Q$20:Q557)+Q$15&lt;0.000001,0,IF($C558&gt;='H-32A-WP06 - Debt Service'!#REF!,'H-32A-WP06 - Debt Service'!#REF!/12,0)),"-")</f>
        <v>0</v>
      </c>
      <c r="R558" s="269"/>
      <c r="S558" s="269"/>
      <c r="T558" s="269"/>
      <c r="U558" s="269"/>
      <c r="V558" s="269"/>
      <c r="X558" s="260">
        <f t="shared" si="37"/>
        <v>2067</v>
      </c>
      <c r="Y558" s="281">
        <f t="shared" si="39"/>
        <v>61302</v>
      </c>
      <c r="Z558" s="281"/>
      <c r="AA558" s="269">
        <f>IFERROR(IF(-SUM(AA$20:AA557)+AA$15&lt;0.000001,0,IF($C558&gt;='H-32A-WP06 - Debt Service'!X$24,'H-32A-WP06 - Debt Service'!X$27/12,0)),"-")</f>
        <v>0</v>
      </c>
      <c r="AB558" s="269">
        <f>IFERROR(IF(-SUM(AB$20:AB557)+AB$15&lt;0.000001,0,IF($C558&gt;='H-32A-WP06 - Debt Service'!Y$24,'H-32A-WP06 - Debt Service'!Y$27/12,0)),"-")</f>
        <v>0</v>
      </c>
      <c r="AC558" s="269">
        <f>IFERROR(IF(-SUM(AC$20:AC557)+AC$15&lt;0.000001,0,IF($C558&gt;='H-32A-WP06 - Debt Service'!Z$24,'H-32A-WP06 - Debt Service'!Z$27/12,0)),"-")</f>
        <v>0</v>
      </c>
      <c r="AD558" s="269">
        <f>IFERROR(IF(-SUM(AD$20:AD557)+AD$15&lt;0.000001,0,IF($C558&gt;='H-32A-WP06 - Debt Service'!AA$24,'H-32A-WP06 - Debt Service'!AA$27/12,0)),"-")</f>
        <v>0</v>
      </c>
      <c r="AE558" s="269">
        <f>IFERROR(IF(-SUM(AE$20:AE557)+AE$15&lt;0.000001,0,IF($C558&gt;='H-32A-WP06 - Debt Service'!AB$24,'H-32A-WP06 - Debt Service'!AB$27/12,0)),"-")</f>
        <v>0</v>
      </c>
      <c r="AF558" s="269">
        <f>IFERROR(IF(-SUM(AF$20:AF557)+AF$15&lt;0.000001,0,IF($C558&gt;='H-32A-WP06 - Debt Service'!AC$24,'H-32A-WP06 - Debt Service'!AC$27/12,0)),"-")</f>
        <v>0</v>
      </c>
      <c r="AG558" s="269">
        <f>IFERROR(IF(-SUM(AG$20:AG557)+AG$15&lt;0.000001,0,IF($C558&gt;='H-32A-WP06 - Debt Service'!AD$24,'H-32A-WP06 - Debt Service'!AD$27/12,0)),"-")</f>
        <v>0</v>
      </c>
      <c r="AH558" s="269">
        <f>IFERROR(IF(-SUM(AH$20:AH557)+AH$15&lt;0.000001,0,IF($C558&gt;='H-32A-WP06 - Debt Service'!AE$24,'H-32A-WP06 - Debt Service'!AE$27/12,0)),"-")</f>
        <v>0</v>
      </c>
      <c r="AI558" s="269">
        <f>IFERROR(IF(-SUM(AI$20:AI557)+AI$15&lt;0.000001,0,IF($C558&gt;='H-32A-WP06 - Debt Service'!AF$24,'H-32A-WP06 - Debt Service'!AF$27/12,0)),"-")</f>
        <v>0</v>
      </c>
      <c r="AJ558" s="269">
        <f>IFERROR(IF(-SUM(AJ$20:AJ557)+AJ$15&lt;0.000001,0,IF($C558&gt;='H-32A-WP06 - Debt Service'!AG$24,'H-32A-WP06 - Debt Service'!AG$27/12,0)),"-")</f>
        <v>0</v>
      </c>
    </row>
    <row r="559" spans="2:36" hidden="1">
      <c r="B559" s="260">
        <f t="shared" si="36"/>
        <v>2067</v>
      </c>
      <c r="C559" s="281">
        <f t="shared" si="38"/>
        <v>61332</v>
      </c>
      <c r="D559" s="281"/>
      <c r="E559" s="269">
        <f>IFERROR(IF(-SUM(E$20:E558)+E$15&lt;0.000001,0,IF($C559&gt;='H-32A-WP06 - Debt Service'!C$24,'H-32A-WP06 - Debt Service'!C$27/12,0)),"-")</f>
        <v>0</v>
      </c>
      <c r="F559" s="269">
        <f>IFERROR(IF(-SUM(F$20:F558)+F$15&lt;0.000001,0,IF($C559&gt;='H-32A-WP06 - Debt Service'!D$24,'H-32A-WP06 - Debt Service'!D$27/12,0)),"-")</f>
        <v>0</v>
      </c>
      <c r="G559" s="269">
        <f>IFERROR(IF(-SUM(G$20:G558)+G$15&lt;0.000001,0,IF($C559&gt;='H-32A-WP06 - Debt Service'!E$24,'H-32A-WP06 - Debt Service'!E$27/12,0)),"-")</f>
        <v>0</v>
      </c>
      <c r="H559" s="269">
        <f>IFERROR(IF(-SUM(H$20:H558)+H$15&lt;0.000001,0,IF($C559&gt;='H-32A-WP06 - Debt Service'!F$24,'H-32A-WP06 - Debt Service'!F$27/12,0)),"-")</f>
        <v>0</v>
      </c>
      <c r="I559" s="269">
        <f>IFERROR(IF(-SUM(I$20:I558)+I$15&lt;0.000001,0,IF($C559&gt;='H-32A-WP06 - Debt Service'!G$24,'H-32A-WP06 - Debt Service'!#REF!/12,0)),"-")</f>
        <v>0</v>
      </c>
      <c r="J559" s="269">
        <f>IFERROR(IF(-SUM(J$20:J558)+J$15&lt;0.000001,0,IF($C559&gt;='H-32A-WP06 - Debt Service'!H$24,'H-32A-WP06 - Debt Service'!H$27/12,0)),"-")</f>
        <v>0</v>
      </c>
      <c r="K559" s="269">
        <f>IFERROR(IF(-SUM(K$20:K558)+K$15&lt;0.000001,0,IF($C559&gt;='H-32A-WP06 - Debt Service'!I$24,'H-32A-WP06 - Debt Service'!I$27/12,0)),"-")</f>
        <v>0</v>
      </c>
      <c r="L559" s="269">
        <f>IFERROR(IF(-SUM(L$20:L558)+L$15&lt;0.000001,0,IF($C559&gt;='H-32A-WP06 - Debt Service'!J$24,'H-32A-WP06 - Debt Service'!J$27/12,0)),"-")</f>
        <v>0</v>
      </c>
      <c r="M559" s="269">
        <f>IFERROR(IF(-SUM(M$20:M558)+M$15&lt;0.000001,0,IF($C559&gt;='H-32A-WP06 - Debt Service'!L$24,'H-32A-WP06 - Debt Service'!L$27/12,0)),"-")</f>
        <v>0</v>
      </c>
      <c r="N559" s="269">
        <v>0</v>
      </c>
      <c r="O559" s="269">
        <v>0</v>
      </c>
      <c r="P559" s="269">
        <v>0</v>
      </c>
      <c r="Q559" s="269">
        <f>IFERROR(IF(-SUM(Q$20:Q558)+Q$15&lt;0.000001,0,IF($C559&gt;='H-32A-WP06 - Debt Service'!#REF!,'H-32A-WP06 - Debt Service'!#REF!/12,0)),"-")</f>
        <v>0</v>
      </c>
      <c r="R559" s="269"/>
      <c r="S559" s="269"/>
      <c r="T559" s="269"/>
      <c r="U559" s="269"/>
      <c r="V559" s="269"/>
      <c r="X559" s="260">
        <f t="shared" si="37"/>
        <v>2067</v>
      </c>
      <c r="Y559" s="281">
        <f t="shared" si="39"/>
        <v>61332</v>
      </c>
      <c r="Z559" s="281"/>
      <c r="AA559" s="269">
        <f>IFERROR(IF(-SUM(AA$20:AA558)+AA$15&lt;0.000001,0,IF($C559&gt;='H-32A-WP06 - Debt Service'!X$24,'H-32A-WP06 - Debt Service'!X$27/12,0)),"-")</f>
        <v>0</v>
      </c>
      <c r="AB559" s="269">
        <f>IFERROR(IF(-SUM(AB$20:AB558)+AB$15&lt;0.000001,0,IF($C559&gt;='H-32A-WP06 - Debt Service'!Y$24,'H-32A-WP06 - Debt Service'!Y$27/12,0)),"-")</f>
        <v>0</v>
      </c>
      <c r="AC559" s="269">
        <f>IFERROR(IF(-SUM(AC$20:AC558)+AC$15&lt;0.000001,0,IF($C559&gt;='H-32A-WP06 - Debt Service'!Z$24,'H-32A-WP06 - Debt Service'!Z$27/12,0)),"-")</f>
        <v>0</v>
      </c>
      <c r="AD559" s="269">
        <f>IFERROR(IF(-SUM(AD$20:AD558)+AD$15&lt;0.000001,0,IF($C559&gt;='H-32A-WP06 - Debt Service'!AA$24,'H-32A-WP06 - Debt Service'!AA$27/12,0)),"-")</f>
        <v>0</v>
      </c>
      <c r="AE559" s="269">
        <f>IFERROR(IF(-SUM(AE$20:AE558)+AE$15&lt;0.000001,0,IF($C559&gt;='H-32A-WP06 - Debt Service'!AB$24,'H-32A-WP06 - Debt Service'!AB$27/12,0)),"-")</f>
        <v>0</v>
      </c>
      <c r="AF559" s="269">
        <f>IFERROR(IF(-SUM(AF$20:AF558)+AF$15&lt;0.000001,0,IF($C559&gt;='H-32A-WP06 - Debt Service'!AC$24,'H-32A-WP06 - Debt Service'!AC$27/12,0)),"-")</f>
        <v>0</v>
      </c>
      <c r="AG559" s="269">
        <f>IFERROR(IF(-SUM(AG$20:AG558)+AG$15&lt;0.000001,0,IF($C559&gt;='H-32A-WP06 - Debt Service'!AD$24,'H-32A-WP06 - Debt Service'!AD$27/12,0)),"-")</f>
        <v>0</v>
      </c>
      <c r="AH559" s="269">
        <f>IFERROR(IF(-SUM(AH$20:AH558)+AH$15&lt;0.000001,0,IF($C559&gt;='H-32A-WP06 - Debt Service'!AE$24,'H-32A-WP06 - Debt Service'!AE$27/12,0)),"-")</f>
        <v>0</v>
      </c>
      <c r="AI559" s="269">
        <f>IFERROR(IF(-SUM(AI$20:AI558)+AI$15&lt;0.000001,0,IF($C559&gt;='H-32A-WP06 - Debt Service'!AF$24,'H-32A-WP06 - Debt Service'!AF$27/12,0)),"-")</f>
        <v>0</v>
      </c>
      <c r="AJ559" s="269">
        <f>IFERROR(IF(-SUM(AJ$20:AJ558)+AJ$15&lt;0.000001,0,IF($C559&gt;='H-32A-WP06 - Debt Service'!AG$24,'H-32A-WP06 - Debt Service'!AG$27/12,0)),"-")</f>
        <v>0</v>
      </c>
    </row>
    <row r="560" spans="2:36" hidden="1">
      <c r="B560" s="260">
        <f t="shared" si="36"/>
        <v>2068</v>
      </c>
      <c r="C560" s="281">
        <f t="shared" si="38"/>
        <v>61363</v>
      </c>
      <c r="D560" s="281"/>
      <c r="E560" s="269">
        <f>IFERROR(IF(-SUM(E$20:E559)+E$15&lt;0.000001,0,IF($C560&gt;='H-32A-WP06 - Debt Service'!C$24,'H-32A-WP06 - Debt Service'!C$27/12,0)),"-")</f>
        <v>0</v>
      </c>
      <c r="F560" s="269">
        <f>IFERROR(IF(-SUM(F$20:F559)+F$15&lt;0.000001,0,IF($C560&gt;='H-32A-WP06 - Debt Service'!D$24,'H-32A-WP06 - Debt Service'!D$27/12,0)),"-")</f>
        <v>0</v>
      </c>
      <c r="G560" s="269">
        <f>IFERROR(IF(-SUM(G$20:G559)+G$15&lt;0.000001,0,IF($C560&gt;='H-32A-WP06 - Debt Service'!E$24,'H-32A-WP06 - Debt Service'!E$27/12,0)),"-")</f>
        <v>0</v>
      </c>
      <c r="H560" s="269">
        <f>IFERROR(IF(-SUM(H$20:H559)+H$15&lt;0.000001,0,IF($C560&gt;='H-32A-WP06 - Debt Service'!F$24,'H-32A-WP06 - Debt Service'!F$27/12,0)),"-")</f>
        <v>0</v>
      </c>
      <c r="I560" s="269">
        <f>IFERROR(IF(-SUM(I$20:I559)+I$15&lt;0.000001,0,IF($C560&gt;='H-32A-WP06 - Debt Service'!G$24,'H-32A-WP06 - Debt Service'!#REF!/12,0)),"-")</f>
        <v>0</v>
      </c>
      <c r="J560" s="269">
        <f>IFERROR(IF(-SUM(J$20:J559)+J$15&lt;0.000001,0,IF($C560&gt;='H-32A-WP06 - Debt Service'!H$24,'H-32A-WP06 - Debt Service'!H$27/12,0)),"-")</f>
        <v>0</v>
      </c>
      <c r="K560" s="269">
        <f>IFERROR(IF(-SUM(K$20:K559)+K$15&lt;0.000001,0,IF($C560&gt;='H-32A-WP06 - Debt Service'!I$24,'H-32A-WP06 - Debt Service'!I$27/12,0)),"-")</f>
        <v>0</v>
      </c>
      <c r="L560" s="269">
        <f>IFERROR(IF(-SUM(L$20:L559)+L$15&lt;0.000001,0,IF($C560&gt;='H-32A-WP06 - Debt Service'!J$24,'H-32A-WP06 - Debt Service'!J$27/12,0)),"-")</f>
        <v>0</v>
      </c>
      <c r="M560" s="269">
        <f>IFERROR(IF(-SUM(M$20:M559)+M$15&lt;0.000001,0,IF($C560&gt;='H-32A-WP06 - Debt Service'!L$24,'H-32A-WP06 - Debt Service'!L$27/12,0)),"-")</f>
        <v>0</v>
      </c>
      <c r="N560" s="269">
        <v>0</v>
      </c>
      <c r="O560" s="269">
        <v>0</v>
      </c>
      <c r="P560" s="269">
        <v>0</v>
      </c>
      <c r="Q560" s="269">
        <f>IFERROR(IF(-SUM(Q$20:Q559)+Q$15&lt;0.000001,0,IF($C560&gt;='H-32A-WP06 - Debt Service'!#REF!,'H-32A-WP06 - Debt Service'!#REF!/12,0)),"-")</f>
        <v>0</v>
      </c>
      <c r="R560" s="269"/>
      <c r="S560" s="269"/>
      <c r="T560" s="269"/>
      <c r="U560" s="269"/>
      <c r="V560" s="269"/>
      <c r="X560" s="260">
        <f t="shared" si="37"/>
        <v>2068</v>
      </c>
      <c r="Y560" s="281">
        <f t="shared" si="39"/>
        <v>61363</v>
      </c>
      <c r="Z560" s="281"/>
      <c r="AA560" s="269">
        <f>IFERROR(IF(-SUM(AA$20:AA559)+AA$15&lt;0.000001,0,IF($C560&gt;='H-32A-WP06 - Debt Service'!X$24,'H-32A-WP06 - Debt Service'!X$27/12,0)),"-")</f>
        <v>0</v>
      </c>
      <c r="AB560" s="269">
        <f>IFERROR(IF(-SUM(AB$20:AB559)+AB$15&lt;0.000001,0,IF($C560&gt;='H-32A-WP06 - Debt Service'!Y$24,'H-32A-WP06 - Debt Service'!Y$27/12,0)),"-")</f>
        <v>0</v>
      </c>
      <c r="AC560" s="269">
        <f>IFERROR(IF(-SUM(AC$20:AC559)+AC$15&lt;0.000001,0,IF($C560&gt;='H-32A-WP06 - Debt Service'!Z$24,'H-32A-WP06 - Debt Service'!Z$27/12,0)),"-")</f>
        <v>0</v>
      </c>
      <c r="AD560" s="269">
        <f>IFERROR(IF(-SUM(AD$20:AD559)+AD$15&lt;0.000001,0,IF($C560&gt;='H-32A-WP06 - Debt Service'!AA$24,'H-32A-WP06 - Debt Service'!AA$27/12,0)),"-")</f>
        <v>0</v>
      </c>
      <c r="AE560" s="269">
        <f>IFERROR(IF(-SUM(AE$20:AE559)+AE$15&lt;0.000001,0,IF($C560&gt;='H-32A-WP06 - Debt Service'!AB$24,'H-32A-WP06 - Debt Service'!AB$27/12,0)),"-")</f>
        <v>0</v>
      </c>
      <c r="AF560" s="269">
        <f>IFERROR(IF(-SUM(AF$20:AF559)+AF$15&lt;0.000001,0,IF($C560&gt;='H-32A-WP06 - Debt Service'!AC$24,'H-32A-WP06 - Debt Service'!AC$27/12,0)),"-")</f>
        <v>0</v>
      </c>
      <c r="AG560" s="269">
        <f>IFERROR(IF(-SUM(AG$20:AG559)+AG$15&lt;0.000001,0,IF($C560&gt;='H-32A-WP06 - Debt Service'!AD$24,'H-32A-WP06 - Debt Service'!AD$27/12,0)),"-")</f>
        <v>0</v>
      </c>
      <c r="AH560" s="269">
        <f>IFERROR(IF(-SUM(AH$20:AH559)+AH$15&lt;0.000001,0,IF($C560&gt;='H-32A-WP06 - Debt Service'!AE$24,'H-32A-WP06 - Debt Service'!AE$27/12,0)),"-")</f>
        <v>0</v>
      </c>
      <c r="AI560" s="269">
        <f>IFERROR(IF(-SUM(AI$20:AI559)+AI$15&lt;0.000001,0,IF($C560&gt;='H-32A-WP06 - Debt Service'!AF$24,'H-32A-WP06 - Debt Service'!AF$27/12,0)),"-")</f>
        <v>0</v>
      </c>
      <c r="AJ560" s="269">
        <f>IFERROR(IF(-SUM(AJ$20:AJ559)+AJ$15&lt;0.000001,0,IF($C560&gt;='H-32A-WP06 - Debt Service'!AG$24,'H-32A-WP06 - Debt Service'!AG$27/12,0)),"-")</f>
        <v>0</v>
      </c>
    </row>
    <row r="561" spans="2:36" hidden="1">
      <c r="B561" s="260">
        <f t="shared" si="36"/>
        <v>2068</v>
      </c>
      <c r="C561" s="281">
        <f t="shared" si="38"/>
        <v>61394</v>
      </c>
      <c r="D561" s="281"/>
      <c r="E561" s="269">
        <f>IFERROR(IF(-SUM(E$20:E560)+E$15&lt;0.000001,0,IF($C561&gt;='H-32A-WP06 - Debt Service'!C$24,'H-32A-WP06 - Debt Service'!C$27/12,0)),"-")</f>
        <v>0</v>
      </c>
      <c r="F561" s="269">
        <f>IFERROR(IF(-SUM(F$20:F560)+F$15&lt;0.000001,0,IF($C561&gt;='H-32A-WP06 - Debt Service'!D$24,'H-32A-WP06 - Debt Service'!D$27/12,0)),"-")</f>
        <v>0</v>
      </c>
      <c r="G561" s="269">
        <f>IFERROR(IF(-SUM(G$20:G560)+G$15&lt;0.000001,0,IF($C561&gt;='H-32A-WP06 - Debt Service'!E$24,'H-32A-WP06 - Debt Service'!E$27/12,0)),"-")</f>
        <v>0</v>
      </c>
      <c r="H561" s="269">
        <f>IFERROR(IF(-SUM(H$20:H560)+H$15&lt;0.000001,0,IF($C561&gt;='H-32A-WP06 - Debt Service'!F$24,'H-32A-WP06 - Debt Service'!F$27/12,0)),"-")</f>
        <v>0</v>
      </c>
      <c r="I561" s="269">
        <f>IFERROR(IF(-SUM(I$20:I560)+I$15&lt;0.000001,0,IF($C561&gt;='H-32A-WP06 - Debt Service'!G$24,'H-32A-WP06 - Debt Service'!#REF!/12,0)),"-")</f>
        <v>0</v>
      </c>
      <c r="J561" s="269">
        <f>IFERROR(IF(-SUM(J$20:J560)+J$15&lt;0.000001,0,IF($C561&gt;='H-32A-WP06 - Debt Service'!H$24,'H-32A-WP06 - Debt Service'!H$27/12,0)),"-")</f>
        <v>0</v>
      </c>
      <c r="K561" s="269">
        <f>IFERROR(IF(-SUM(K$20:K560)+K$15&lt;0.000001,0,IF($C561&gt;='H-32A-WP06 - Debt Service'!I$24,'H-32A-WP06 - Debt Service'!I$27/12,0)),"-")</f>
        <v>0</v>
      </c>
      <c r="L561" s="269">
        <f>IFERROR(IF(-SUM(L$20:L560)+L$15&lt;0.000001,0,IF($C561&gt;='H-32A-WP06 - Debt Service'!J$24,'H-32A-WP06 - Debt Service'!J$27/12,0)),"-")</f>
        <v>0</v>
      </c>
      <c r="M561" s="269">
        <f>IFERROR(IF(-SUM(M$20:M560)+M$15&lt;0.000001,0,IF($C561&gt;='H-32A-WP06 - Debt Service'!L$24,'H-32A-WP06 - Debt Service'!L$27/12,0)),"-")</f>
        <v>0</v>
      </c>
      <c r="N561" s="269">
        <v>0</v>
      </c>
      <c r="O561" s="269">
        <v>0</v>
      </c>
      <c r="P561" s="269">
        <v>0</v>
      </c>
      <c r="Q561" s="269">
        <f>IFERROR(IF(-SUM(Q$20:Q560)+Q$15&lt;0.000001,0,IF($C561&gt;='H-32A-WP06 - Debt Service'!#REF!,'H-32A-WP06 - Debt Service'!#REF!/12,0)),"-")</f>
        <v>0</v>
      </c>
      <c r="R561" s="269"/>
      <c r="S561" s="269"/>
      <c r="T561" s="269"/>
      <c r="U561" s="269"/>
      <c r="V561" s="269"/>
      <c r="X561" s="260">
        <f t="shared" si="37"/>
        <v>2068</v>
      </c>
      <c r="Y561" s="281">
        <f t="shared" si="39"/>
        <v>61394</v>
      </c>
      <c r="Z561" s="281"/>
      <c r="AA561" s="269">
        <f>IFERROR(IF(-SUM(AA$20:AA560)+AA$15&lt;0.000001,0,IF($C561&gt;='H-32A-WP06 - Debt Service'!X$24,'H-32A-WP06 - Debt Service'!X$27/12,0)),"-")</f>
        <v>0</v>
      </c>
      <c r="AB561" s="269">
        <f>IFERROR(IF(-SUM(AB$20:AB560)+AB$15&lt;0.000001,0,IF($C561&gt;='H-32A-WP06 - Debt Service'!Y$24,'H-32A-WP06 - Debt Service'!Y$27/12,0)),"-")</f>
        <v>0</v>
      </c>
      <c r="AC561" s="269">
        <f>IFERROR(IF(-SUM(AC$20:AC560)+AC$15&lt;0.000001,0,IF($C561&gt;='H-32A-WP06 - Debt Service'!Z$24,'H-32A-WP06 - Debt Service'!Z$27/12,0)),"-")</f>
        <v>0</v>
      </c>
      <c r="AD561" s="269">
        <f>IFERROR(IF(-SUM(AD$20:AD560)+AD$15&lt;0.000001,0,IF($C561&gt;='H-32A-WP06 - Debt Service'!AA$24,'H-32A-WP06 - Debt Service'!AA$27/12,0)),"-")</f>
        <v>0</v>
      </c>
      <c r="AE561" s="269">
        <f>IFERROR(IF(-SUM(AE$20:AE560)+AE$15&lt;0.000001,0,IF($C561&gt;='H-32A-WP06 - Debt Service'!AB$24,'H-32A-WP06 - Debt Service'!AB$27/12,0)),"-")</f>
        <v>0</v>
      </c>
      <c r="AF561" s="269">
        <f>IFERROR(IF(-SUM(AF$20:AF560)+AF$15&lt;0.000001,0,IF($C561&gt;='H-32A-WP06 - Debt Service'!AC$24,'H-32A-WP06 - Debt Service'!AC$27/12,0)),"-")</f>
        <v>0</v>
      </c>
      <c r="AG561" s="269">
        <f>IFERROR(IF(-SUM(AG$20:AG560)+AG$15&lt;0.000001,0,IF($C561&gt;='H-32A-WP06 - Debt Service'!AD$24,'H-32A-WP06 - Debt Service'!AD$27/12,0)),"-")</f>
        <v>0</v>
      </c>
      <c r="AH561" s="269">
        <f>IFERROR(IF(-SUM(AH$20:AH560)+AH$15&lt;0.000001,0,IF($C561&gt;='H-32A-WP06 - Debt Service'!AE$24,'H-32A-WP06 - Debt Service'!AE$27/12,0)),"-")</f>
        <v>0</v>
      </c>
      <c r="AI561" s="269">
        <f>IFERROR(IF(-SUM(AI$20:AI560)+AI$15&lt;0.000001,0,IF($C561&gt;='H-32A-WP06 - Debt Service'!AF$24,'H-32A-WP06 - Debt Service'!AF$27/12,0)),"-")</f>
        <v>0</v>
      </c>
      <c r="AJ561" s="269">
        <f>IFERROR(IF(-SUM(AJ$20:AJ560)+AJ$15&lt;0.000001,0,IF($C561&gt;='H-32A-WP06 - Debt Service'!AG$24,'H-32A-WP06 - Debt Service'!AG$27/12,0)),"-")</f>
        <v>0</v>
      </c>
    </row>
    <row r="562" spans="2:36" hidden="1">
      <c r="B562" s="260">
        <f t="shared" si="36"/>
        <v>2068</v>
      </c>
      <c r="C562" s="281">
        <f t="shared" si="38"/>
        <v>61423</v>
      </c>
      <c r="D562" s="281"/>
      <c r="E562" s="269">
        <f>IFERROR(IF(-SUM(E$20:E561)+E$15&lt;0.000001,0,IF($C562&gt;='H-32A-WP06 - Debt Service'!C$24,'H-32A-WP06 - Debt Service'!C$27/12,0)),"-")</f>
        <v>0</v>
      </c>
      <c r="F562" s="269">
        <f>IFERROR(IF(-SUM(F$20:F561)+F$15&lt;0.000001,0,IF($C562&gt;='H-32A-WP06 - Debt Service'!D$24,'H-32A-WP06 - Debt Service'!D$27/12,0)),"-")</f>
        <v>0</v>
      </c>
      <c r="G562" s="269">
        <f>IFERROR(IF(-SUM(G$20:G561)+G$15&lt;0.000001,0,IF($C562&gt;='H-32A-WP06 - Debt Service'!E$24,'H-32A-WP06 - Debt Service'!E$27/12,0)),"-")</f>
        <v>0</v>
      </c>
      <c r="H562" s="269">
        <f>IFERROR(IF(-SUM(H$20:H561)+H$15&lt;0.000001,0,IF($C562&gt;='H-32A-WP06 - Debt Service'!F$24,'H-32A-WP06 - Debt Service'!F$27/12,0)),"-")</f>
        <v>0</v>
      </c>
      <c r="I562" s="269">
        <f>IFERROR(IF(-SUM(I$20:I561)+I$15&lt;0.000001,0,IF($C562&gt;='H-32A-WP06 - Debt Service'!G$24,'H-32A-WP06 - Debt Service'!#REF!/12,0)),"-")</f>
        <v>0</v>
      </c>
      <c r="J562" s="269">
        <f>IFERROR(IF(-SUM(J$20:J561)+J$15&lt;0.000001,0,IF($C562&gt;='H-32A-WP06 - Debt Service'!H$24,'H-32A-WP06 - Debt Service'!H$27/12,0)),"-")</f>
        <v>0</v>
      </c>
      <c r="K562" s="269">
        <f>IFERROR(IF(-SUM(K$20:K561)+K$15&lt;0.000001,0,IF($C562&gt;='H-32A-WP06 - Debt Service'!I$24,'H-32A-WP06 - Debt Service'!I$27/12,0)),"-")</f>
        <v>0</v>
      </c>
      <c r="L562" s="269">
        <f>IFERROR(IF(-SUM(L$20:L561)+L$15&lt;0.000001,0,IF($C562&gt;='H-32A-WP06 - Debt Service'!J$24,'H-32A-WP06 - Debt Service'!J$27/12,0)),"-")</f>
        <v>0</v>
      </c>
      <c r="M562" s="269">
        <f>IFERROR(IF(-SUM(M$20:M561)+M$15&lt;0.000001,0,IF($C562&gt;='H-32A-WP06 - Debt Service'!L$24,'H-32A-WP06 - Debt Service'!L$27/12,0)),"-")</f>
        <v>0</v>
      </c>
      <c r="N562" s="269">
        <v>0</v>
      </c>
      <c r="O562" s="269">
        <v>0</v>
      </c>
      <c r="P562" s="269">
        <v>0</v>
      </c>
      <c r="Q562" s="269">
        <f>IFERROR(IF(-SUM(Q$20:Q561)+Q$15&lt;0.000001,0,IF($C562&gt;='H-32A-WP06 - Debt Service'!#REF!,'H-32A-WP06 - Debt Service'!#REF!/12,0)),"-")</f>
        <v>0</v>
      </c>
      <c r="R562" s="269"/>
      <c r="S562" s="269"/>
      <c r="T562" s="269"/>
      <c r="U562" s="269"/>
      <c r="V562" s="269"/>
      <c r="X562" s="260">
        <f t="shared" si="37"/>
        <v>2068</v>
      </c>
      <c r="Y562" s="281">
        <f t="shared" si="39"/>
        <v>61423</v>
      </c>
      <c r="Z562" s="281"/>
      <c r="AA562" s="269">
        <f>IFERROR(IF(-SUM(AA$20:AA561)+AA$15&lt;0.000001,0,IF($C562&gt;='H-32A-WP06 - Debt Service'!X$24,'H-32A-WP06 - Debt Service'!X$27/12,0)),"-")</f>
        <v>0</v>
      </c>
      <c r="AB562" s="269">
        <f>IFERROR(IF(-SUM(AB$20:AB561)+AB$15&lt;0.000001,0,IF($C562&gt;='H-32A-WP06 - Debt Service'!Y$24,'H-32A-WP06 - Debt Service'!Y$27/12,0)),"-")</f>
        <v>0</v>
      </c>
      <c r="AC562" s="269">
        <f>IFERROR(IF(-SUM(AC$20:AC561)+AC$15&lt;0.000001,0,IF($C562&gt;='H-32A-WP06 - Debt Service'!Z$24,'H-32A-WP06 - Debt Service'!Z$27/12,0)),"-")</f>
        <v>0</v>
      </c>
      <c r="AD562" s="269">
        <f>IFERROR(IF(-SUM(AD$20:AD561)+AD$15&lt;0.000001,0,IF($C562&gt;='H-32A-WP06 - Debt Service'!AA$24,'H-32A-WP06 - Debt Service'!AA$27/12,0)),"-")</f>
        <v>0</v>
      </c>
      <c r="AE562" s="269">
        <f>IFERROR(IF(-SUM(AE$20:AE561)+AE$15&lt;0.000001,0,IF($C562&gt;='H-32A-WP06 - Debt Service'!AB$24,'H-32A-WP06 - Debt Service'!AB$27/12,0)),"-")</f>
        <v>0</v>
      </c>
      <c r="AF562" s="269">
        <f>IFERROR(IF(-SUM(AF$20:AF561)+AF$15&lt;0.000001,0,IF($C562&gt;='H-32A-WP06 - Debt Service'!AC$24,'H-32A-WP06 - Debt Service'!AC$27/12,0)),"-")</f>
        <v>0</v>
      </c>
      <c r="AG562" s="269">
        <f>IFERROR(IF(-SUM(AG$20:AG561)+AG$15&lt;0.000001,0,IF($C562&gt;='H-32A-WP06 - Debt Service'!AD$24,'H-32A-WP06 - Debt Service'!AD$27/12,0)),"-")</f>
        <v>0</v>
      </c>
      <c r="AH562" s="269">
        <f>IFERROR(IF(-SUM(AH$20:AH561)+AH$15&lt;0.000001,0,IF($C562&gt;='H-32A-WP06 - Debt Service'!AE$24,'H-32A-WP06 - Debt Service'!AE$27/12,0)),"-")</f>
        <v>0</v>
      </c>
      <c r="AI562" s="269">
        <f>IFERROR(IF(-SUM(AI$20:AI561)+AI$15&lt;0.000001,0,IF($C562&gt;='H-32A-WP06 - Debt Service'!AF$24,'H-32A-WP06 - Debt Service'!AF$27/12,0)),"-")</f>
        <v>0</v>
      </c>
      <c r="AJ562" s="269">
        <f>IFERROR(IF(-SUM(AJ$20:AJ561)+AJ$15&lt;0.000001,0,IF($C562&gt;='H-32A-WP06 - Debt Service'!AG$24,'H-32A-WP06 - Debt Service'!AG$27/12,0)),"-")</f>
        <v>0</v>
      </c>
    </row>
    <row r="563" spans="2:36" hidden="1">
      <c r="B563" s="260">
        <f t="shared" si="36"/>
        <v>2068</v>
      </c>
      <c r="C563" s="281">
        <f t="shared" si="38"/>
        <v>61454</v>
      </c>
      <c r="D563" s="281"/>
      <c r="E563" s="269">
        <f>IFERROR(IF(-SUM(E$20:E562)+E$15&lt;0.000001,0,IF($C563&gt;='H-32A-WP06 - Debt Service'!C$24,'H-32A-WP06 - Debt Service'!C$27/12,0)),"-")</f>
        <v>0</v>
      </c>
      <c r="F563" s="269">
        <f>IFERROR(IF(-SUM(F$20:F562)+F$15&lt;0.000001,0,IF($C563&gt;='H-32A-WP06 - Debt Service'!D$24,'H-32A-WP06 - Debt Service'!D$27/12,0)),"-")</f>
        <v>0</v>
      </c>
      <c r="G563" s="269">
        <f>IFERROR(IF(-SUM(G$20:G562)+G$15&lt;0.000001,0,IF($C563&gt;='H-32A-WP06 - Debt Service'!E$24,'H-32A-WP06 - Debt Service'!E$27/12,0)),"-")</f>
        <v>0</v>
      </c>
      <c r="H563" s="269">
        <f>IFERROR(IF(-SUM(H$20:H562)+H$15&lt;0.000001,0,IF($C563&gt;='H-32A-WP06 - Debt Service'!F$24,'H-32A-WP06 - Debt Service'!F$27/12,0)),"-")</f>
        <v>0</v>
      </c>
      <c r="I563" s="269">
        <f>IFERROR(IF(-SUM(I$20:I562)+I$15&lt;0.000001,0,IF($C563&gt;='H-32A-WP06 - Debt Service'!G$24,'H-32A-WP06 - Debt Service'!#REF!/12,0)),"-")</f>
        <v>0</v>
      </c>
      <c r="J563" s="269">
        <f>IFERROR(IF(-SUM(J$20:J562)+J$15&lt;0.000001,0,IF($C563&gt;='H-32A-WP06 - Debt Service'!H$24,'H-32A-WP06 - Debt Service'!H$27/12,0)),"-")</f>
        <v>0</v>
      </c>
      <c r="K563" s="269">
        <f>IFERROR(IF(-SUM(K$20:K562)+K$15&lt;0.000001,0,IF($C563&gt;='H-32A-WP06 - Debt Service'!I$24,'H-32A-WP06 - Debt Service'!I$27/12,0)),"-")</f>
        <v>0</v>
      </c>
      <c r="L563" s="269">
        <f>IFERROR(IF(-SUM(L$20:L562)+L$15&lt;0.000001,0,IF($C563&gt;='H-32A-WP06 - Debt Service'!J$24,'H-32A-WP06 - Debt Service'!J$27/12,0)),"-")</f>
        <v>0</v>
      </c>
      <c r="M563" s="269">
        <f>IFERROR(IF(-SUM(M$20:M562)+M$15&lt;0.000001,0,IF($C563&gt;='H-32A-WP06 - Debt Service'!L$24,'H-32A-WP06 - Debt Service'!L$27/12,0)),"-")</f>
        <v>0</v>
      </c>
      <c r="N563" s="269">
        <v>0</v>
      </c>
      <c r="O563" s="269">
        <v>0</v>
      </c>
      <c r="P563" s="269">
        <v>0</v>
      </c>
      <c r="Q563" s="269">
        <f>IFERROR(IF(-SUM(Q$20:Q562)+Q$15&lt;0.000001,0,IF($C563&gt;='H-32A-WP06 - Debt Service'!#REF!,'H-32A-WP06 - Debt Service'!#REF!/12,0)),"-")</f>
        <v>0</v>
      </c>
      <c r="R563" s="269"/>
      <c r="S563" s="269"/>
      <c r="T563" s="269"/>
      <c r="U563" s="269"/>
      <c r="V563" s="269"/>
      <c r="X563" s="260">
        <f t="shared" si="37"/>
        <v>2068</v>
      </c>
      <c r="Y563" s="281">
        <f t="shared" si="39"/>
        <v>61454</v>
      </c>
      <c r="Z563" s="281"/>
      <c r="AA563" s="269">
        <f>IFERROR(IF(-SUM(AA$20:AA562)+AA$15&lt;0.000001,0,IF($C563&gt;='H-32A-WP06 - Debt Service'!X$24,'H-32A-WP06 - Debt Service'!X$27/12,0)),"-")</f>
        <v>0</v>
      </c>
      <c r="AB563" s="269">
        <f>IFERROR(IF(-SUM(AB$20:AB562)+AB$15&lt;0.000001,0,IF($C563&gt;='H-32A-WP06 - Debt Service'!Y$24,'H-32A-WP06 - Debt Service'!Y$27/12,0)),"-")</f>
        <v>0</v>
      </c>
      <c r="AC563" s="269">
        <f>IFERROR(IF(-SUM(AC$20:AC562)+AC$15&lt;0.000001,0,IF($C563&gt;='H-32A-WP06 - Debt Service'!Z$24,'H-32A-WP06 - Debt Service'!Z$27/12,0)),"-")</f>
        <v>0</v>
      </c>
      <c r="AD563" s="269">
        <f>IFERROR(IF(-SUM(AD$20:AD562)+AD$15&lt;0.000001,0,IF($C563&gt;='H-32A-WP06 - Debt Service'!AA$24,'H-32A-WP06 - Debt Service'!AA$27/12,0)),"-")</f>
        <v>0</v>
      </c>
      <c r="AE563" s="269">
        <f>IFERROR(IF(-SUM(AE$20:AE562)+AE$15&lt;0.000001,0,IF($C563&gt;='H-32A-WP06 - Debt Service'!AB$24,'H-32A-WP06 - Debt Service'!AB$27/12,0)),"-")</f>
        <v>0</v>
      </c>
      <c r="AF563" s="269">
        <f>IFERROR(IF(-SUM(AF$20:AF562)+AF$15&lt;0.000001,0,IF($C563&gt;='H-32A-WP06 - Debt Service'!AC$24,'H-32A-WP06 - Debt Service'!AC$27/12,0)),"-")</f>
        <v>0</v>
      </c>
      <c r="AG563" s="269">
        <f>IFERROR(IF(-SUM(AG$20:AG562)+AG$15&lt;0.000001,0,IF($C563&gt;='H-32A-WP06 - Debt Service'!AD$24,'H-32A-WP06 - Debt Service'!AD$27/12,0)),"-")</f>
        <v>0</v>
      </c>
      <c r="AH563" s="269">
        <f>IFERROR(IF(-SUM(AH$20:AH562)+AH$15&lt;0.000001,0,IF($C563&gt;='H-32A-WP06 - Debt Service'!AE$24,'H-32A-WP06 - Debt Service'!AE$27/12,0)),"-")</f>
        <v>0</v>
      </c>
      <c r="AI563" s="269">
        <f>IFERROR(IF(-SUM(AI$20:AI562)+AI$15&lt;0.000001,0,IF($C563&gt;='H-32A-WP06 - Debt Service'!AF$24,'H-32A-WP06 - Debt Service'!AF$27/12,0)),"-")</f>
        <v>0</v>
      </c>
      <c r="AJ563" s="269">
        <f>IFERROR(IF(-SUM(AJ$20:AJ562)+AJ$15&lt;0.000001,0,IF($C563&gt;='H-32A-WP06 - Debt Service'!AG$24,'H-32A-WP06 - Debt Service'!AG$27/12,0)),"-")</f>
        <v>0</v>
      </c>
    </row>
    <row r="564" spans="2:36" hidden="1">
      <c r="B564" s="260">
        <f t="shared" si="36"/>
        <v>2068</v>
      </c>
      <c r="C564" s="281">
        <f t="shared" si="38"/>
        <v>61484</v>
      </c>
      <c r="D564" s="281"/>
      <c r="E564" s="269">
        <f>IFERROR(IF(-SUM(E$20:E563)+E$15&lt;0.000001,0,IF($C564&gt;='H-32A-WP06 - Debt Service'!C$24,'H-32A-WP06 - Debt Service'!C$27/12,0)),"-")</f>
        <v>0</v>
      </c>
      <c r="F564" s="269">
        <f>IFERROR(IF(-SUM(F$20:F563)+F$15&lt;0.000001,0,IF($C564&gt;='H-32A-WP06 - Debt Service'!D$24,'H-32A-WP06 - Debt Service'!D$27/12,0)),"-")</f>
        <v>0</v>
      </c>
      <c r="G564" s="269">
        <f>IFERROR(IF(-SUM(G$20:G563)+G$15&lt;0.000001,0,IF($C564&gt;='H-32A-WP06 - Debt Service'!E$24,'H-32A-WP06 - Debt Service'!E$27/12,0)),"-")</f>
        <v>0</v>
      </c>
      <c r="H564" s="269">
        <f>IFERROR(IF(-SUM(H$20:H563)+H$15&lt;0.000001,0,IF($C564&gt;='H-32A-WP06 - Debt Service'!F$24,'H-32A-WP06 - Debt Service'!F$27/12,0)),"-")</f>
        <v>0</v>
      </c>
      <c r="I564" s="269">
        <f>IFERROR(IF(-SUM(I$20:I563)+I$15&lt;0.000001,0,IF($C564&gt;='H-32A-WP06 - Debt Service'!G$24,'H-32A-WP06 - Debt Service'!#REF!/12,0)),"-")</f>
        <v>0</v>
      </c>
      <c r="J564" s="269">
        <f>IFERROR(IF(-SUM(J$20:J563)+J$15&lt;0.000001,0,IF($C564&gt;='H-32A-WP06 - Debt Service'!H$24,'H-32A-WP06 - Debt Service'!H$27/12,0)),"-")</f>
        <v>0</v>
      </c>
      <c r="K564" s="269">
        <f>IFERROR(IF(-SUM(K$20:K563)+K$15&lt;0.000001,0,IF($C564&gt;='H-32A-WP06 - Debt Service'!I$24,'H-32A-WP06 - Debt Service'!I$27/12,0)),"-")</f>
        <v>0</v>
      </c>
      <c r="L564" s="269">
        <f>IFERROR(IF(-SUM(L$20:L563)+L$15&lt;0.000001,0,IF($C564&gt;='H-32A-WP06 - Debt Service'!J$24,'H-32A-WP06 - Debt Service'!J$27/12,0)),"-")</f>
        <v>0</v>
      </c>
      <c r="M564" s="269">
        <f>IFERROR(IF(-SUM(M$20:M563)+M$15&lt;0.000001,0,IF($C564&gt;='H-32A-WP06 - Debt Service'!L$24,'H-32A-WP06 - Debt Service'!L$27/12,0)),"-")</f>
        <v>0</v>
      </c>
      <c r="N564" s="269">
        <v>0</v>
      </c>
      <c r="O564" s="269">
        <v>0</v>
      </c>
      <c r="P564" s="269">
        <v>0</v>
      </c>
      <c r="Q564" s="269">
        <f>IFERROR(IF(-SUM(Q$20:Q563)+Q$15&lt;0.000001,0,IF($C564&gt;='H-32A-WP06 - Debt Service'!#REF!,'H-32A-WP06 - Debt Service'!#REF!/12,0)),"-")</f>
        <v>0</v>
      </c>
      <c r="R564" s="269"/>
      <c r="S564" s="269"/>
      <c r="T564" s="269"/>
      <c r="U564" s="269"/>
      <c r="V564" s="269"/>
      <c r="X564" s="260">
        <f t="shared" si="37"/>
        <v>2068</v>
      </c>
      <c r="Y564" s="281">
        <f t="shared" si="39"/>
        <v>61484</v>
      </c>
      <c r="Z564" s="281"/>
      <c r="AA564" s="269">
        <f>IFERROR(IF(-SUM(AA$20:AA563)+AA$15&lt;0.000001,0,IF($C564&gt;='H-32A-WP06 - Debt Service'!X$24,'H-32A-WP06 - Debt Service'!X$27/12,0)),"-")</f>
        <v>0</v>
      </c>
      <c r="AB564" s="269">
        <f>IFERROR(IF(-SUM(AB$20:AB563)+AB$15&lt;0.000001,0,IF($C564&gt;='H-32A-WP06 - Debt Service'!Y$24,'H-32A-WP06 - Debt Service'!Y$27/12,0)),"-")</f>
        <v>0</v>
      </c>
      <c r="AC564" s="269">
        <f>IFERROR(IF(-SUM(AC$20:AC563)+AC$15&lt;0.000001,0,IF($C564&gt;='H-32A-WP06 - Debt Service'!Z$24,'H-32A-WP06 - Debt Service'!Z$27/12,0)),"-")</f>
        <v>0</v>
      </c>
      <c r="AD564" s="269">
        <f>IFERROR(IF(-SUM(AD$20:AD563)+AD$15&lt;0.000001,0,IF($C564&gt;='H-32A-WP06 - Debt Service'!AA$24,'H-32A-WP06 - Debt Service'!AA$27/12,0)),"-")</f>
        <v>0</v>
      </c>
      <c r="AE564" s="269">
        <f>IFERROR(IF(-SUM(AE$20:AE563)+AE$15&lt;0.000001,0,IF($C564&gt;='H-32A-WP06 - Debt Service'!AB$24,'H-32A-WP06 - Debt Service'!AB$27/12,0)),"-")</f>
        <v>0</v>
      </c>
      <c r="AF564" s="269">
        <f>IFERROR(IF(-SUM(AF$20:AF563)+AF$15&lt;0.000001,0,IF($C564&gt;='H-32A-WP06 - Debt Service'!AC$24,'H-32A-WP06 - Debt Service'!AC$27/12,0)),"-")</f>
        <v>0</v>
      </c>
      <c r="AG564" s="269">
        <f>IFERROR(IF(-SUM(AG$20:AG563)+AG$15&lt;0.000001,0,IF($C564&gt;='H-32A-WP06 - Debt Service'!AD$24,'H-32A-WP06 - Debt Service'!AD$27/12,0)),"-")</f>
        <v>0</v>
      </c>
      <c r="AH564" s="269">
        <f>IFERROR(IF(-SUM(AH$20:AH563)+AH$15&lt;0.000001,0,IF($C564&gt;='H-32A-WP06 - Debt Service'!AE$24,'H-32A-WP06 - Debt Service'!AE$27/12,0)),"-")</f>
        <v>0</v>
      </c>
      <c r="AI564" s="269">
        <f>IFERROR(IF(-SUM(AI$20:AI563)+AI$15&lt;0.000001,0,IF($C564&gt;='H-32A-WP06 - Debt Service'!AF$24,'H-32A-WP06 - Debt Service'!AF$27/12,0)),"-")</f>
        <v>0</v>
      </c>
      <c r="AJ564" s="269">
        <f>IFERROR(IF(-SUM(AJ$20:AJ563)+AJ$15&lt;0.000001,0,IF($C564&gt;='H-32A-WP06 - Debt Service'!AG$24,'H-32A-WP06 - Debt Service'!AG$27/12,0)),"-")</f>
        <v>0</v>
      </c>
    </row>
    <row r="565" spans="2:36" hidden="1">
      <c r="B565" s="260">
        <f t="shared" si="36"/>
        <v>2068</v>
      </c>
      <c r="C565" s="281">
        <f t="shared" si="38"/>
        <v>61515</v>
      </c>
      <c r="D565" s="281"/>
      <c r="E565" s="269">
        <f>IFERROR(IF(-SUM(E$20:E564)+E$15&lt;0.000001,0,IF($C565&gt;='H-32A-WP06 - Debt Service'!C$24,'H-32A-WP06 - Debt Service'!C$27/12,0)),"-")</f>
        <v>0</v>
      </c>
      <c r="F565" s="269">
        <f>IFERROR(IF(-SUM(F$20:F564)+F$15&lt;0.000001,0,IF($C565&gt;='H-32A-WP06 - Debt Service'!D$24,'H-32A-WP06 - Debt Service'!D$27/12,0)),"-")</f>
        <v>0</v>
      </c>
      <c r="G565" s="269">
        <f>IFERROR(IF(-SUM(G$20:G564)+G$15&lt;0.000001,0,IF($C565&gt;='H-32A-WP06 - Debt Service'!E$24,'H-32A-WP06 - Debt Service'!E$27/12,0)),"-")</f>
        <v>0</v>
      </c>
      <c r="H565" s="269">
        <f>IFERROR(IF(-SUM(H$20:H564)+H$15&lt;0.000001,0,IF($C565&gt;='H-32A-WP06 - Debt Service'!F$24,'H-32A-WP06 - Debt Service'!F$27/12,0)),"-")</f>
        <v>0</v>
      </c>
      <c r="I565" s="269">
        <f>IFERROR(IF(-SUM(I$20:I564)+I$15&lt;0.000001,0,IF($C565&gt;='H-32A-WP06 - Debt Service'!G$24,'H-32A-WP06 - Debt Service'!#REF!/12,0)),"-")</f>
        <v>0</v>
      </c>
      <c r="J565" s="269">
        <f>IFERROR(IF(-SUM(J$20:J564)+J$15&lt;0.000001,0,IF($C565&gt;='H-32A-WP06 - Debt Service'!H$24,'H-32A-WP06 - Debt Service'!H$27/12,0)),"-")</f>
        <v>0</v>
      </c>
      <c r="K565" s="269">
        <f>IFERROR(IF(-SUM(K$20:K564)+K$15&lt;0.000001,0,IF($C565&gt;='H-32A-WP06 - Debt Service'!I$24,'H-32A-WP06 - Debt Service'!I$27/12,0)),"-")</f>
        <v>0</v>
      </c>
      <c r="L565" s="269">
        <f>IFERROR(IF(-SUM(L$20:L564)+L$15&lt;0.000001,0,IF($C565&gt;='H-32A-WP06 - Debt Service'!J$24,'H-32A-WP06 - Debt Service'!J$27/12,0)),"-")</f>
        <v>0</v>
      </c>
      <c r="M565" s="269">
        <f>IFERROR(IF(-SUM(M$20:M564)+M$15&lt;0.000001,0,IF($C565&gt;='H-32A-WP06 - Debt Service'!L$24,'H-32A-WP06 - Debt Service'!L$27/12,0)),"-")</f>
        <v>0</v>
      </c>
      <c r="N565" s="269">
        <v>0</v>
      </c>
      <c r="O565" s="269">
        <v>0</v>
      </c>
      <c r="P565" s="269">
        <v>0</v>
      </c>
      <c r="Q565" s="269">
        <f>IFERROR(IF(-SUM(Q$20:Q564)+Q$15&lt;0.000001,0,IF($C565&gt;='H-32A-WP06 - Debt Service'!#REF!,'H-32A-WP06 - Debt Service'!#REF!/12,0)),"-")</f>
        <v>0</v>
      </c>
      <c r="R565" s="269"/>
      <c r="S565" s="269"/>
      <c r="T565" s="269"/>
      <c r="U565" s="269"/>
      <c r="V565" s="269"/>
      <c r="X565" s="260">
        <f t="shared" si="37"/>
        <v>2068</v>
      </c>
      <c r="Y565" s="281">
        <f t="shared" si="39"/>
        <v>61515</v>
      </c>
      <c r="Z565" s="281"/>
      <c r="AA565" s="269">
        <f>IFERROR(IF(-SUM(AA$20:AA564)+AA$15&lt;0.000001,0,IF($C565&gt;='H-32A-WP06 - Debt Service'!X$24,'H-32A-WP06 - Debt Service'!X$27/12,0)),"-")</f>
        <v>0</v>
      </c>
      <c r="AB565" s="269">
        <f>IFERROR(IF(-SUM(AB$20:AB564)+AB$15&lt;0.000001,0,IF($C565&gt;='H-32A-WP06 - Debt Service'!Y$24,'H-32A-WP06 - Debt Service'!Y$27/12,0)),"-")</f>
        <v>0</v>
      </c>
      <c r="AC565" s="269">
        <f>IFERROR(IF(-SUM(AC$20:AC564)+AC$15&lt;0.000001,0,IF($C565&gt;='H-32A-WP06 - Debt Service'!Z$24,'H-32A-WP06 - Debt Service'!Z$27/12,0)),"-")</f>
        <v>0</v>
      </c>
      <c r="AD565" s="269">
        <f>IFERROR(IF(-SUM(AD$20:AD564)+AD$15&lt;0.000001,0,IF($C565&gt;='H-32A-WP06 - Debt Service'!AA$24,'H-32A-WP06 - Debt Service'!AA$27/12,0)),"-")</f>
        <v>0</v>
      </c>
      <c r="AE565" s="269">
        <f>IFERROR(IF(-SUM(AE$20:AE564)+AE$15&lt;0.000001,0,IF($C565&gt;='H-32A-WP06 - Debt Service'!AB$24,'H-32A-WP06 - Debt Service'!AB$27/12,0)),"-")</f>
        <v>0</v>
      </c>
      <c r="AF565" s="269">
        <f>IFERROR(IF(-SUM(AF$20:AF564)+AF$15&lt;0.000001,0,IF($C565&gt;='H-32A-WP06 - Debt Service'!AC$24,'H-32A-WP06 - Debt Service'!AC$27/12,0)),"-")</f>
        <v>0</v>
      </c>
      <c r="AG565" s="269">
        <f>IFERROR(IF(-SUM(AG$20:AG564)+AG$15&lt;0.000001,0,IF($C565&gt;='H-32A-WP06 - Debt Service'!AD$24,'H-32A-WP06 - Debt Service'!AD$27/12,0)),"-")</f>
        <v>0</v>
      </c>
      <c r="AH565" s="269">
        <f>IFERROR(IF(-SUM(AH$20:AH564)+AH$15&lt;0.000001,0,IF($C565&gt;='H-32A-WP06 - Debt Service'!AE$24,'H-32A-WP06 - Debt Service'!AE$27/12,0)),"-")</f>
        <v>0</v>
      </c>
      <c r="AI565" s="269">
        <f>IFERROR(IF(-SUM(AI$20:AI564)+AI$15&lt;0.000001,0,IF($C565&gt;='H-32A-WP06 - Debt Service'!AF$24,'H-32A-WP06 - Debt Service'!AF$27/12,0)),"-")</f>
        <v>0</v>
      </c>
      <c r="AJ565" s="269">
        <f>IFERROR(IF(-SUM(AJ$20:AJ564)+AJ$15&lt;0.000001,0,IF($C565&gt;='H-32A-WP06 - Debt Service'!AG$24,'H-32A-WP06 - Debt Service'!AG$27/12,0)),"-")</f>
        <v>0</v>
      </c>
    </row>
    <row r="566" spans="2:36" hidden="1">
      <c r="B566" s="260">
        <f t="shared" si="36"/>
        <v>2068</v>
      </c>
      <c r="C566" s="281">
        <f t="shared" si="38"/>
        <v>61545</v>
      </c>
      <c r="D566" s="281"/>
      <c r="E566" s="269">
        <f>IFERROR(IF(-SUM(E$20:E565)+E$15&lt;0.000001,0,IF($C566&gt;='H-32A-WP06 - Debt Service'!C$24,'H-32A-WP06 - Debt Service'!C$27/12,0)),"-")</f>
        <v>0</v>
      </c>
      <c r="F566" s="269">
        <f>IFERROR(IF(-SUM(F$20:F565)+F$15&lt;0.000001,0,IF($C566&gt;='H-32A-WP06 - Debt Service'!D$24,'H-32A-WP06 - Debt Service'!D$27/12,0)),"-")</f>
        <v>0</v>
      </c>
      <c r="G566" s="269">
        <f>IFERROR(IF(-SUM(G$20:G565)+G$15&lt;0.000001,0,IF($C566&gt;='H-32A-WP06 - Debt Service'!E$24,'H-32A-WP06 - Debt Service'!E$27/12,0)),"-")</f>
        <v>0</v>
      </c>
      <c r="H566" s="269">
        <f>IFERROR(IF(-SUM(H$20:H565)+H$15&lt;0.000001,0,IF($C566&gt;='H-32A-WP06 - Debt Service'!F$24,'H-32A-WP06 - Debt Service'!F$27/12,0)),"-")</f>
        <v>0</v>
      </c>
      <c r="I566" s="269">
        <f>IFERROR(IF(-SUM(I$20:I565)+I$15&lt;0.000001,0,IF($C566&gt;='H-32A-WP06 - Debt Service'!G$24,'H-32A-WP06 - Debt Service'!#REF!/12,0)),"-")</f>
        <v>0</v>
      </c>
      <c r="J566" s="269">
        <f>IFERROR(IF(-SUM(J$20:J565)+J$15&lt;0.000001,0,IF($C566&gt;='H-32A-WP06 - Debt Service'!H$24,'H-32A-WP06 - Debt Service'!H$27/12,0)),"-")</f>
        <v>0</v>
      </c>
      <c r="K566" s="269">
        <f>IFERROR(IF(-SUM(K$20:K565)+K$15&lt;0.000001,0,IF($C566&gt;='H-32A-WP06 - Debt Service'!I$24,'H-32A-WP06 - Debt Service'!I$27/12,0)),"-")</f>
        <v>0</v>
      </c>
      <c r="L566" s="269">
        <f>IFERROR(IF(-SUM(L$20:L565)+L$15&lt;0.000001,0,IF($C566&gt;='H-32A-WP06 - Debt Service'!J$24,'H-32A-WP06 - Debt Service'!J$27/12,0)),"-")</f>
        <v>0</v>
      </c>
      <c r="M566" s="269">
        <f>IFERROR(IF(-SUM(M$20:M565)+M$15&lt;0.000001,0,IF($C566&gt;='H-32A-WP06 - Debt Service'!L$24,'H-32A-WP06 - Debt Service'!L$27/12,0)),"-")</f>
        <v>0</v>
      </c>
      <c r="N566" s="269">
        <v>0</v>
      </c>
      <c r="O566" s="269">
        <v>0</v>
      </c>
      <c r="P566" s="269">
        <v>0</v>
      </c>
      <c r="Q566" s="269">
        <f>IFERROR(IF(-SUM(Q$20:Q565)+Q$15&lt;0.000001,0,IF($C566&gt;='H-32A-WP06 - Debt Service'!#REF!,'H-32A-WP06 - Debt Service'!#REF!/12,0)),"-")</f>
        <v>0</v>
      </c>
      <c r="R566" s="269"/>
      <c r="S566" s="269"/>
      <c r="T566" s="269"/>
      <c r="U566" s="269"/>
      <c r="V566" s="269"/>
      <c r="X566" s="260">
        <f t="shared" si="37"/>
        <v>2068</v>
      </c>
      <c r="Y566" s="281">
        <f t="shared" si="39"/>
        <v>61545</v>
      </c>
      <c r="Z566" s="281"/>
      <c r="AA566" s="269">
        <f>IFERROR(IF(-SUM(AA$20:AA565)+AA$15&lt;0.000001,0,IF($C566&gt;='H-32A-WP06 - Debt Service'!X$24,'H-32A-WP06 - Debt Service'!X$27/12,0)),"-")</f>
        <v>0</v>
      </c>
      <c r="AB566" s="269">
        <f>IFERROR(IF(-SUM(AB$20:AB565)+AB$15&lt;0.000001,0,IF($C566&gt;='H-32A-WP06 - Debt Service'!Y$24,'H-32A-WP06 - Debt Service'!Y$27/12,0)),"-")</f>
        <v>0</v>
      </c>
      <c r="AC566" s="269">
        <f>IFERROR(IF(-SUM(AC$20:AC565)+AC$15&lt;0.000001,0,IF($C566&gt;='H-32A-WP06 - Debt Service'!Z$24,'H-32A-WP06 - Debt Service'!Z$27/12,0)),"-")</f>
        <v>0</v>
      </c>
      <c r="AD566" s="269">
        <f>IFERROR(IF(-SUM(AD$20:AD565)+AD$15&lt;0.000001,0,IF($C566&gt;='H-32A-WP06 - Debt Service'!AA$24,'H-32A-WP06 - Debt Service'!AA$27/12,0)),"-")</f>
        <v>0</v>
      </c>
      <c r="AE566" s="269">
        <f>IFERROR(IF(-SUM(AE$20:AE565)+AE$15&lt;0.000001,0,IF($C566&gt;='H-32A-WP06 - Debt Service'!AB$24,'H-32A-WP06 - Debt Service'!AB$27/12,0)),"-")</f>
        <v>0</v>
      </c>
      <c r="AF566" s="269">
        <f>IFERROR(IF(-SUM(AF$20:AF565)+AF$15&lt;0.000001,0,IF($C566&gt;='H-32A-WP06 - Debt Service'!AC$24,'H-32A-WP06 - Debt Service'!AC$27/12,0)),"-")</f>
        <v>0</v>
      </c>
      <c r="AG566" s="269">
        <f>IFERROR(IF(-SUM(AG$20:AG565)+AG$15&lt;0.000001,0,IF($C566&gt;='H-32A-WP06 - Debt Service'!AD$24,'H-32A-WP06 - Debt Service'!AD$27/12,0)),"-")</f>
        <v>0</v>
      </c>
      <c r="AH566" s="269">
        <f>IFERROR(IF(-SUM(AH$20:AH565)+AH$15&lt;0.000001,0,IF($C566&gt;='H-32A-WP06 - Debt Service'!AE$24,'H-32A-WP06 - Debt Service'!AE$27/12,0)),"-")</f>
        <v>0</v>
      </c>
      <c r="AI566" s="269">
        <f>IFERROR(IF(-SUM(AI$20:AI565)+AI$15&lt;0.000001,0,IF($C566&gt;='H-32A-WP06 - Debt Service'!AF$24,'H-32A-WP06 - Debt Service'!AF$27/12,0)),"-")</f>
        <v>0</v>
      </c>
      <c r="AJ566" s="269">
        <f>IFERROR(IF(-SUM(AJ$20:AJ565)+AJ$15&lt;0.000001,0,IF($C566&gt;='H-32A-WP06 - Debt Service'!AG$24,'H-32A-WP06 - Debt Service'!AG$27/12,0)),"-")</f>
        <v>0</v>
      </c>
    </row>
    <row r="567" spans="2:36" hidden="1">
      <c r="B567" s="260">
        <f t="shared" si="36"/>
        <v>2068</v>
      </c>
      <c r="C567" s="281">
        <f t="shared" si="38"/>
        <v>61576</v>
      </c>
      <c r="D567" s="281"/>
      <c r="E567" s="269">
        <f>IFERROR(IF(-SUM(E$20:E566)+E$15&lt;0.000001,0,IF($C567&gt;='H-32A-WP06 - Debt Service'!C$24,'H-32A-WP06 - Debt Service'!C$27/12,0)),"-")</f>
        <v>0</v>
      </c>
      <c r="F567" s="269">
        <f>IFERROR(IF(-SUM(F$20:F566)+F$15&lt;0.000001,0,IF($C567&gt;='H-32A-WP06 - Debt Service'!D$24,'H-32A-WP06 - Debt Service'!D$27/12,0)),"-")</f>
        <v>0</v>
      </c>
      <c r="G567" s="269">
        <f>IFERROR(IF(-SUM(G$20:G566)+G$15&lt;0.000001,0,IF($C567&gt;='H-32A-WP06 - Debt Service'!E$24,'H-32A-WP06 - Debt Service'!E$27/12,0)),"-")</f>
        <v>0</v>
      </c>
      <c r="H567" s="269">
        <f>IFERROR(IF(-SUM(H$20:H566)+H$15&lt;0.000001,0,IF($C567&gt;='H-32A-WP06 - Debt Service'!F$24,'H-32A-WP06 - Debt Service'!F$27/12,0)),"-")</f>
        <v>0</v>
      </c>
      <c r="I567" s="269">
        <f>IFERROR(IF(-SUM(I$20:I566)+I$15&lt;0.000001,0,IF($C567&gt;='H-32A-WP06 - Debt Service'!G$24,'H-32A-WP06 - Debt Service'!#REF!/12,0)),"-")</f>
        <v>0</v>
      </c>
      <c r="J567" s="269">
        <f>IFERROR(IF(-SUM(J$20:J566)+J$15&lt;0.000001,0,IF($C567&gt;='H-32A-WP06 - Debt Service'!H$24,'H-32A-WP06 - Debt Service'!H$27/12,0)),"-")</f>
        <v>0</v>
      </c>
      <c r="K567" s="269">
        <f>IFERROR(IF(-SUM(K$20:K566)+K$15&lt;0.000001,0,IF($C567&gt;='H-32A-WP06 - Debt Service'!I$24,'H-32A-WP06 - Debt Service'!I$27/12,0)),"-")</f>
        <v>0</v>
      </c>
      <c r="L567" s="269">
        <f>IFERROR(IF(-SUM(L$20:L566)+L$15&lt;0.000001,0,IF($C567&gt;='H-32A-WP06 - Debt Service'!J$24,'H-32A-WP06 - Debt Service'!J$27/12,0)),"-")</f>
        <v>0</v>
      </c>
      <c r="M567" s="269">
        <f>IFERROR(IF(-SUM(M$20:M566)+M$15&lt;0.000001,0,IF($C567&gt;='H-32A-WP06 - Debt Service'!L$24,'H-32A-WP06 - Debt Service'!L$27/12,0)),"-")</f>
        <v>0</v>
      </c>
      <c r="N567" s="269">
        <v>0</v>
      </c>
      <c r="O567" s="269">
        <v>0</v>
      </c>
      <c r="P567" s="269">
        <v>0</v>
      </c>
      <c r="Q567" s="269">
        <f>IFERROR(IF(-SUM(Q$20:Q566)+Q$15&lt;0.000001,0,IF($C567&gt;='H-32A-WP06 - Debt Service'!#REF!,'H-32A-WP06 - Debt Service'!#REF!/12,0)),"-")</f>
        <v>0</v>
      </c>
      <c r="R567" s="269"/>
      <c r="S567" s="269"/>
      <c r="T567" s="269"/>
      <c r="U567" s="269"/>
      <c r="V567" s="269"/>
      <c r="X567" s="260">
        <f t="shared" si="37"/>
        <v>2068</v>
      </c>
      <c r="Y567" s="281">
        <f t="shared" si="39"/>
        <v>61576</v>
      </c>
      <c r="Z567" s="281"/>
      <c r="AA567" s="269">
        <f>IFERROR(IF(-SUM(AA$20:AA566)+AA$15&lt;0.000001,0,IF($C567&gt;='H-32A-WP06 - Debt Service'!X$24,'H-32A-WP06 - Debt Service'!X$27/12,0)),"-")</f>
        <v>0</v>
      </c>
      <c r="AB567" s="269">
        <f>IFERROR(IF(-SUM(AB$20:AB566)+AB$15&lt;0.000001,0,IF($C567&gt;='H-32A-WP06 - Debt Service'!Y$24,'H-32A-WP06 - Debt Service'!Y$27/12,0)),"-")</f>
        <v>0</v>
      </c>
      <c r="AC567" s="269">
        <f>IFERROR(IF(-SUM(AC$20:AC566)+AC$15&lt;0.000001,0,IF($C567&gt;='H-32A-WP06 - Debt Service'!Z$24,'H-32A-WP06 - Debt Service'!Z$27/12,0)),"-")</f>
        <v>0</v>
      </c>
      <c r="AD567" s="269">
        <f>IFERROR(IF(-SUM(AD$20:AD566)+AD$15&lt;0.000001,0,IF($C567&gt;='H-32A-WP06 - Debt Service'!AA$24,'H-32A-WP06 - Debt Service'!AA$27/12,0)),"-")</f>
        <v>0</v>
      </c>
      <c r="AE567" s="269">
        <f>IFERROR(IF(-SUM(AE$20:AE566)+AE$15&lt;0.000001,0,IF($C567&gt;='H-32A-WP06 - Debt Service'!AB$24,'H-32A-WP06 - Debt Service'!AB$27/12,0)),"-")</f>
        <v>0</v>
      </c>
      <c r="AF567" s="269">
        <f>IFERROR(IF(-SUM(AF$20:AF566)+AF$15&lt;0.000001,0,IF($C567&gt;='H-32A-WP06 - Debt Service'!AC$24,'H-32A-WP06 - Debt Service'!AC$27/12,0)),"-")</f>
        <v>0</v>
      </c>
      <c r="AG567" s="269">
        <f>IFERROR(IF(-SUM(AG$20:AG566)+AG$15&lt;0.000001,0,IF($C567&gt;='H-32A-WP06 - Debt Service'!AD$24,'H-32A-WP06 - Debt Service'!AD$27/12,0)),"-")</f>
        <v>0</v>
      </c>
      <c r="AH567" s="269">
        <f>IFERROR(IF(-SUM(AH$20:AH566)+AH$15&lt;0.000001,0,IF($C567&gt;='H-32A-WP06 - Debt Service'!AE$24,'H-32A-WP06 - Debt Service'!AE$27/12,0)),"-")</f>
        <v>0</v>
      </c>
      <c r="AI567" s="269">
        <f>IFERROR(IF(-SUM(AI$20:AI566)+AI$15&lt;0.000001,0,IF($C567&gt;='H-32A-WP06 - Debt Service'!AF$24,'H-32A-WP06 - Debt Service'!AF$27/12,0)),"-")</f>
        <v>0</v>
      </c>
      <c r="AJ567" s="269">
        <f>IFERROR(IF(-SUM(AJ$20:AJ566)+AJ$15&lt;0.000001,0,IF($C567&gt;='H-32A-WP06 - Debt Service'!AG$24,'H-32A-WP06 - Debt Service'!AG$27/12,0)),"-")</f>
        <v>0</v>
      </c>
    </row>
    <row r="568" spans="2:36" hidden="1">
      <c r="B568" s="260">
        <f t="shared" si="36"/>
        <v>2068</v>
      </c>
      <c r="C568" s="281">
        <f t="shared" si="38"/>
        <v>61607</v>
      </c>
      <c r="D568" s="281"/>
      <c r="E568" s="269">
        <f>IFERROR(IF(-SUM(E$20:E567)+E$15&lt;0.000001,0,IF($C568&gt;='H-32A-WP06 - Debt Service'!C$24,'H-32A-WP06 - Debt Service'!C$27/12,0)),"-")</f>
        <v>0</v>
      </c>
      <c r="F568" s="269">
        <f>IFERROR(IF(-SUM(F$20:F567)+F$15&lt;0.000001,0,IF($C568&gt;='H-32A-WP06 - Debt Service'!D$24,'H-32A-WP06 - Debt Service'!D$27/12,0)),"-")</f>
        <v>0</v>
      </c>
      <c r="G568" s="269">
        <f>IFERROR(IF(-SUM(G$20:G567)+G$15&lt;0.000001,0,IF($C568&gt;='H-32A-WP06 - Debt Service'!E$24,'H-32A-WP06 - Debt Service'!E$27/12,0)),"-")</f>
        <v>0</v>
      </c>
      <c r="H568" s="269">
        <f>IFERROR(IF(-SUM(H$20:H567)+H$15&lt;0.000001,0,IF($C568&gt;='H-32A-WP06 - Debt Service'!F$24,'H-32A-WP06 - Debt Service'!F$27/12,0)),"-")</f>
        <v>0</v>
      </c>
      <c r="I568" s="269">
        <f>IFERROR(IF(-SUM(I$20:I567)+I$15&lt;0.000001,0,IF($C568&gt;='H-32A-WP06 - Debt Service'!G$24,'H-32A-WP06 - Debt Service'!#REF!/12,0)),"-")</f>
        <v>0</v>
      </c>
      <c r="J568" s="269">
        <f>IFERROR(IF(-SUM(J$20:J567)+J$15&lt;0.000001,0,IF($C568&gt;='H-32A-WP06 - Debt Service'!H$24,'H-32A-WP06 - Debt Service'!H$27/12,0)),"-")</f>
        <v>0</v>
      </c>
      <c r="K568" s="269">
        <f>IFERROR(IF(-SUM(K$20:K567)+K$15&lt;0.000001,0,IF($C568&gt;='H-32A-WP06 - Debt Service'!I$24,'H-32A-WP06 - Debt Service'!I$27/12,0)),"-")</f>
        <v>0</v>
      </c>
      <c r="L568" s="269">
        <f>IFERROR(IF(-SUM(L$20:L567)+L$15&lt;0.000001,0,IF($C568&gt;='H-32A-WP06 - Debt Service'!J$24,'H-32A-WP06 - Debt Service'!J$27/12,0)),"-")</f>
        <v>0</v>
      </c>
      <c r="M568" s="269">
        <f>IFERROR(IF(-SUM(M$20:M567)+M$15&lt;0.000001,0,IF($C568&gt;='H-32A-WP06 - Debt Service'!L$24,'H-32A-WP06 - Debt Service'!L$27/12,0)),"-")</f>
        <v>0</v>
      </c>
      <c r="N568" s="269">
        <v>0</v>
      </c>
      <c r="O568" s="269">
        <v>0</v>
      </c>
      <c r="P568" s="269">
        <v>0</v>
      </c>
      <c r="Q568" s="269">
        <f>IFERROR(IF(-SUM(Q$20:Q567)+Q$15&lt;0.000001,0,IF($C568&gt;='H-32A-WP06 - Debt Service'!#REF!,'H-32A-WP06 - Debt Service'!#REF!/12,0)),"-")</f>
        <v>0</v>
      </c>
      <c r="R568" s="269"/>
      <c r="S568" s="269"/>
      <c r="T568" s="269"/>
      <c r="U568" s="269"/>
      <c r="V568" s="269"/>
      <c r="X568" s="260">
        <f t="shared" si="37"/>
        <v>2068</v>
      </c>
      <c r="Y568" s="281">
        <f t="shared" si="39"/>
        <v>61607</v>
      </c>
      <c r="Z568" s="281"/>
      <c r="AA568" s="269">
        <f>IFERROR(IF(-SUM(AA$20:AA567)+AA$15&lt;0.000001,0,IF($C568&gt;='H-32A-WP06 - Debt Service'!X$24,'H-32A-WP06 - Debt Service'!X$27/12,0)),"-")</f>
        <v>0</v>
      </c>
      <c r="AB568" s="269">
        <f>IFERROR(IF(-SUM(AB$20:AB567)+AB$15&lt;0.000001,0,IF($C568&gt;='H-32A-WP06 - Debt Service'!Y$24,'H-32A-WP06 - Debt Service'!Y$27/12,0)),"-")</f>
        <v>0</v>
      </c>
      <c r="AC568" s="269">
        <f>IFERROR(IF(-SUM(AC$20:AC567)+AC$15&lt;0.000001,0,IF($C568&gt;='H-32A-WP06 - Debt Service'!Z$24,'H-32A-WP06 - Debt Service'!Z$27/12,0)),"-")</f>
        <v>0</v>
      </c>
      <c r="AD568" s="269">
        <f>IFERROR(IF(-SUM(AD$20:AD567)+AD$15&lt;0.000001,0,IF($C568&gt;='H-32A-WP06 - Debt Service'!AA$24,'H-32A-WP06 - Debt Service'!AA$27/12,0)),"-")</f>
        <v>0</v>
      </c>
      <c r="AE568" s="269">
        <f>IFERROR(IF(-SUM(AE$20:AE567)+AE$15&lt;0.000001,0,IF($C568&gt;='H-32A-WP06 - Debt Service'!AB$24,'H-32A-WP06 - Debt Service'!AB$27/12,0)),"-")</f>
        <v>0</v>
      </c>
      <c r="AF568" s="269">
        <f>IFERROR(IF(-SUM(AF$20:AF567)+AF$15&lt;0.000001,0,IF($C568&gt;='H-32A-WP06 - Debt Service'!AC$24,'H-32A-WP06 - Debt Service'!AC$27/12,0)),"-")</f>
        <v>0</v>
      </c>
      <c r="AG568" s="269">
        <f>IFERROR(IF(-SUM(AG$20:AG567)+AG$15&lt;0.000001,0,IF($C568&gt;='H-32A-WP06 - Debt Service'!AD$24,'H-32A-WP06 - Debt Service'!AD$27/12,0)),"-")</f>
        <v>0</v>
      </c>
      <c r="AH568" s="269">
        <f>IFERROR(IF(-SUM(AH$20:AH567)+AH$15&lt;0.000001,0,IF($C568&gt;='H-32A-WP06 - Debt Service'!AE$24,'H-32A-WP06 - Debt Service'!AE$27/12,0)),"-")</f>
        <v>0</v>
      </c>
      <c r="AI568" s="269">
        <f>IFERROR(IF(-SUM(AI$20:AI567)+AI$15&lt;0.000001,0,IF($C568&gt;='H-32A-WP06 - Debt Service'!AF$24,'H-32A-WP06 - Debt Service'!AF$27/12,0)),"-")</f>
        <v>0</v>
      </c>
      <c r="AJ568" s="269">
        <f>IFERROR(IF(-SUM(AJ$20:AJ567)+AJ$15&lt;0.000001,0,IF($C568&gt;='H-32A-WP06 - Debt Service'!AG$24,'H-32A-WP06 - Debt Service'!AG$27/12,0)),"-")</f>
        <v>0</v>
      </c>
    </row>
    <row r="569" spans="2:36" hidden="1">
      <c r="B569" s="260">
        <f t="shared" si="36"/>
        <v>2068</v>
      </c>
      <c r="C569" s="281">
        <f t="shared" si="38"/>
        <v>61637</v>
      </c>
      <c r="D569" s="281"/>
      <c r="E569" s="269">
        <f>IFERROR(IF(-SUM(E$20:E568)+E$15&lt;0.000001,0,IF($C569&gt;='H-32A-WP06 - Debt Service'!C$24,'H-32A-WP06 - Debt Service'!C$27/12,0)),"-")</f>
        <v>0</v>
      </c>
      <c r="F569" s="269">
        <f>IFERROR(IF(-SUM(F$20:F568)+F$15&lt;0.000001,0,IF($C569&gt;='H-32A-WP06 - Debt Service'!D$24,'H-32A-WP06 - Debt Service'!D$27/12,0)),"-")</f>
        <v>0</v>
      </c>
      <c r="G569" s="269">
        <f>IFERROR(IF(-SUM(G$20:G568)+G$15&lt;0.000001,0,IF($C569&gt;='H-32A-WP06 - Debt Service'!E$24,'H-32A-WP06 - Debt Service'!E$27/12,0)),"-")</f>
        <v>0</v>
      </c>
      <c r="H569" s="269">
        <f>IFERROR(IF(-SUM(H$20:H568)+H$15&lt;0.000001,0,IF($C569&gt;='H-32A-WP06 - Debt Service'!F$24,'H-32A-WP06 - Debt Service'!F$27/12,0)),"-")</f>
        <v>0</v>
      </c>
      <c r="I569" s="269">
        <f>IFERROR(IF(-SUM(I$20:I568)+I$15&lt;0.000001,0,IF($C569&gt;='H-32A-WP06 - Debt Service'!G$24,'H-32A-WP06 - Debt Service'!#REF!/12,0)),"-")</f>
        <v>0</v>
      </c>
      <c r="J569" s="269">
        <f>IFERROR(IF(-SUM(J$20:J568)+J$15&lt;0.000001,0,IF($C569&gt;='H-32A-WP06 - Debt Service'!H$24,'H-32A-WP06 - Debt Service'!H$27/12,0)),"-")</f>
        <v>0</v>
      </c>
      <c r="K569" s="269">
        <f>IFERROR(IF(-SUM(K$20:K568)+K$15&lt;0.000001,0,IF($C569&gt;='H-32A-WP06 - Debt Service'!I$24,'H-32A-WP06 - Debt Service'!I$27/12,0)),"-")</f>
        <v>0</v>
      </c>
      <c r="L569" s="269">
        <f>IFERROR(IF(-SUM(L$20:L568)+L$15&lt;0.000001,0,IF($C569&gt;='H-32A-WP06 - Debt Service'!J$24,'H-32A-WP06 - Debt Service'!J$27/12,0)),"-")</f>
        <v>0</v>
      </c>
      <c r="M569" s="269">
        <f>IFERROR(IF(-SUM(M$20:M568)+M$15&lt;0.000001,0,IF($C569&gt;='H-32A-WP06 - Debt Service'!L$24,'H-32A-WP06 - Debt Service'!L$27/12,0)),"-")</f>
        <v>0</v>
      </c>
      <c r="N569" s="269">
        <v>0</v>
      </c>
      <c r="O569" s="269">
        <v>0</v>
      </c>
      <c r="P569" s="269">
        <v>0</v>
      </c>
      <c r="Q569" s="269">
        <f>IFERROR(IF(-SUM(Q$20:Q568)+Q$15&lt;0.000001,0,IF($C569&gt;='H-32A-WP06 - Debt Service'!#REF!,'H-32A-WP06 - Debt Service'!#REF!/12,0)),"-")</f>
        <v>0</v>
      </c>
      <c r="R569" s="269"/>
      <c r="S569" s="269"/>
      <c r="T569" s="269"/>
      <c r="U569" s="269"/>
      <c r="V569" s="269"/>
      <c r="X569" s="260">
        <f t="shared" si="37"/>
        <v>2068</v>
      </c>
      <c r="Y569" s="281">
        <f t="shared" si="39"/>
        <v>61637</v>
      </c>
      <c r="Z569" s="281"/>
      <c r="AA569" s="269">
        <f>IFERROR(IF(-SUM(AA$20:AA568)+AA$15&lt;0.000001,0,IF($C569&gt;='H-32A-WP06 - Debt Service'!X$24,'H-32A-WP06 - Debt Service'!X$27/12,0)),"-")</f>
        <v>0</v>
      </c>
      <c r="AB569" s="269">
        <f>IFERROR(IF(-SUM(AB$20:AB568)+AB$15&lt;0.000001,0,IF($C569&gt;='H-32A-WP06 - Debt Service'!Y$24,'H-32A-WP06 - Debt Service'!Y$27/12,0)),"-")</f>
        <v>0</v>
      </c>
      <c r="AC569" s="269">
        <f>IFERROR(IF(-SUM(AC$20:AC568)+AC$15&lt;0.000001,0,IF($C569&gt;='H-32A-WP06 - Debt Service'!Z$24,'H-32A-WP06 - Debt Service'!Z$27/12,0)),"-")</f>
        <v>0</v>
      </c>
      <c r="AD569" s="269">
        <f>IFERROR(IF(-SUM(AD$20:AD568)+AD$15&lt;0.000001,0,IF($C569&gt;='H-32A-WP06 - Debt Service'!AA$24,'H-32A-WP06 - Debt Service'!AA$27/12,0)),"-")</f>
        <v>0</v>
      </c>
      <c r="AE569" s="269">
        <f>IFERROR(IF(-SUM(AE$20:AE568)+AE$15&lt;0.000001,0,IF($C569&gt;='H-32A-WP06 - Debt Service'!AB$24,'H-32A-WP06 - Debt Service'!AB$27/12,0)),"-")</f>
        <v>0</v>
      </c>
      <c r="AF569" s="269">
        <f>IFERROR(IF(-SUM(AF$20:AF568)+AF$15&lt;0.000001,0,IF($C569&gt;='H-32A-WP06 - Debt Service'!AC$24,'H-32A-WP06 - Debt Service'!AC$27/12,0)),"-")</f>
        <v>0</v>
      </c>
      <c r="AG569" s="269">
        <f>IFERROR(IF(-SUM(AG$20:AG568)+AG$15&lt;0.000001,0,IF($C569&gt;='H-32A-WP06 - Debt Service'!AD$24,'H-32A-WP06 - Debt Service'!AD$27/12,0)),"-")</f>
        <v>0</v>
      </c>
      <c r="AH569" s="269">
        <f>IFERROR(IF(-SUM(AH$20:AH568)+AH$15&lt;0.000001,0,IF($C569&gt;='H-32A-WP06 - Debt Service'!AE$24,'H-32A-WP06 - Debt Service'!AE$27/12,0)),"-")</f>
        <v>0</v>
      </c>
      <c r="AI569" s="269">
        <f>IFERROR(IF(-SUM(AI$20:AI568)+AI$15&lt;0.000001,0,IF($C569&gt;='H-32A-WP06 - Debt Service'!AF$24,'H-32A-WP06 - Debt Service'!AF$27/12,0)),"-")</f>
        <v>0</v>
      </c>
      <c r="AJ569" s="269">
        <f>IFERROR(IF(-SUM(AJ$20:AJ568)+AJ$15&lt;0.000001,0,IF($C569&gt;='H-32A-WP06 - Debt Service'!AG$24,'H-32A-WP06 - Debt Service'!AG$27/12,0)),"-")</f>
        <v>0</v>
      </c>
    </row>
    <row r="570" spans="2:36" hidden="1">
      <c r="B570" s="260">
        <f t="shared" si="36"/>
        <v>2068</v>
      </c>
      <c r="C570" s="281">
        <f t="shared" si="38"/>
        <v>61668</v>
      </c>
      <c r="D570" s="281"/>
      <c r="E570" s="269">
        <f>IFERROR(IF(-SUM(E$20:E569)+E$15&lt;0.000001,0,IF($C570&gt;='H-32A-WP06 - Debt Service'!C$24,'H-32A-WP06 - Debt Service'!C$27/12,0)),"-")</f>
        <v>0</v>
      </c>
      <c r="F570" s="269">
        <f>IFERROR(IF(-SUM(F$20:F569)+F$15&lt;0.000001,0,IF($C570&gt;='H-32A-WP06 - Debt Service'!D$24,'H-32A-WP06 - Debt Service'!D$27/12,0)),"-")</f>
        <v>0</v>
      </c>
      <c r="G570" s="269">
        <f>IFERROR(IF(-SUM(G$20:G569)+G$15&lt;0.000001,0,IF($C570&gt;='H-32A-WP06 - Debt Service'!E$24,'H-32A-WP06 - Debt Service'!E$27/12,0)),"-")</f>
        <v>0</v>
      </c>
      <c r="H570" s="269">
        <f>IFERROR(IF(-SUM(H$20:H569)+H$15&lt;0.000001,0,IF($C570&gt;='H-32A-WP06 - Debt Service'!F$24,'H-32A-WP06 - Debt Service'!F$27/12,0)),"-")</f>
        <v>0</v>
      </c>
      <c r="I570" s="269">
        <f>IFERROR(IF(-SUM(I$20:I569)+I$15&lt;0.000001,0,IF($C570&gt;='H-32A-WP06 - Debt Service'!G$24,'H-32A-WP06 - Debt Service'!#REF!/12,0)),"-")</f>
        <v>0</v>
      </c>
      <c r="J570" s="269">
        <f>IFERROR(IF(-SUM(J$20:J569)+J$15&lt;0.000001,0,IF($C570&gt;='H-32A-WP06 - Debt Service'!H$24,'H-32A-WP06 - Debt Service'!H$27/12,0)),"-")</f>
        <v>0</v>
      </c>
      <c r="K570" s="269">
        <f>IFERROR(IF(-SUM(K$20:K569)+K$15&lt;0.000001,0,IF($C570&gt;='H-32A-WP06 - Debt Service'!I$24,'H-32A-WP06 - Debt Service'!I$27/12,0)),"-")</f>
        <v>0</v>
      </c>
      <c r="L570" s="269">
        <f>IFERROR(IF(-SUM(L$20:L569)+L$15&lt;0.000001,0,IF($C570&gt;='H-32A-WP06 - Debt Service'!J$24,'H-32A-WP06 - Debt Service'!J$27/12,0)),"-")</f>
        <v>0</v>
      </c>
      <c r="M570" s="269">
        <f>IFERROR(IF(-SUM(M$20:M569)+M$15&lt;0.000001,0,IF($C570&gt;='H-32A-WP06 - Debt Service'!L$24,'H-32A-WP06 - Debt Service'!L$27/12,0)),"-")</f>
        <v>0</v>
      </c>
      <c r="N570" s="269">
        <v>0</v>
      </c>
      <c r="O570" s="269">
        <v>0</v>
      </c>
      <c r="P570" s="269">
        <v>0</v>
      </c>
      <c r="Q570" s="269">
        <f>IFERROR(IF(-SUM(Q$20:Q569)+Q$15&lt;0.000001,0,IF($C570&gt;='H-32A-WP06 - Debt Service'!#REF!,'H-32A-WP06 - Debt Service'!#REF!/12,0)),"-")</f>
        <v>0</v>
      </c>
      <c r="R570" s="269"/>
      <c r="S570" s="269"/>
      <c r="T570" s="269"/>
      <c r="U570" s="269"/>
      <c r="V570" s="269"/>
      <c r="X570" s="260">
        <f t="shared" si="37"/>
        <v>2068</v>
      </c>
      <c r="Y570" s="281">
        <f t="shared" si="39"/>
        <v>61668</v>
      </c>
      <c r="Z570" s="281"/>
      <c r="AA570" s="269">
        <f>IFERROR(IF(-SUM(AA$20:AA569)+AA$15&lt;0.000001,0,IF($C570&gt;='H-32A-WP06 - Debt Service'!X$24,'H-32A-WP06 - Debt Service'!X$27/12,0)),"-")</f>
        <v>0</v>
      </c>
      <c r="AB570" s="269">
        <f>IFERROR(IF(-SUM(AB$20:AB569)+AB$15&lt;0.000001,0,IF($C570&gt;='H-32A-WP06 - Debt Service'!Y$24,'H-32A-WP06 - Debt Service'!Y$27/12,0)),"-")</f>
        <v>0</v>
      </c>
      <c r="AC570" s="269">
        <f>IFERROR(IF(-SUM(AC$20:AC569)+AC$15&lt;0.000001,0,IF($C570&gt;='H-32A-WP06 - Debt Service'!Z$24,'H-32A-WP06 - Debt Service'!Z$27/12,0)),"-")</f>
        <v>0</v>
      </c>
      <c r="AD570" s="269">
        <f>IFERROR(IF(-SUM(AD$20:AD569)+AD$15&lt;0.000001,0,IF($C570&gt;='H-32A-WP06 - Debt Service'!AA$24,'H-32A-WP06 - Debt Service'!AA$27/12,0)),"-")</f>
        <v>0</v>
      </c>
      <c r="AE570" s="269">
        <f>IFERROR(IF(-SUM(AE$20:AE569)+AE$15&lt;0.000001,0,IF($C570&gt;='H-32A-WP06 - Debt Service'!AB$24,'H-32A-WP06 - Debt Service'!AB$27/12,0)),"-")</f>
        <v>0</v>
      </c>
      <c r="AF570" s="269">
        <f>IFERROR(IF(-SUM(AF$20:AF569)+AF$15&lt;0.000001,0,IF($C570&gt;='H-32A-WP06 - Debt Service'!AC$24,'H-32A-WP06 - Debt Service'!AC$27/12,0)),"-")</f>
        <v>0</v>
      </c>
      <c r="AG570" s="269">
        <f>IFERROR(IF(-SUM(AG$20:AG569)+AG$15&lt;0.000001,0,IF($C570&gt;='H-32A-WP06 - Debt Service'!AD$24,'H-32A-WP06 - Debt Service'!AD$27/12,0)),"-")</f>
        <v>0</v>
      </c>
      <c r="AH570" s="269">
        <f>IFERROR(IF(-SUM(AH$20:AH569)+AH$15&lt;0.000001,0,IF($C570&gt;='H-32A-WP06 - Debt Service'!AE$24,'H-32A-WP06 - Debt Service'!AE$27/12,0)),"-")</f>
        <v>0</v>
      </c>
      <c r="AI570" s="269">
        <f>IFERROR(IF(-SUM(AI$20:AI569)+AI$15&lt;0.000001,0,IF($C570&gt;='H-32A-WP06 - Debt Service'!AF$24,'H-32A-WP06 - Debt Service'!AF$27/12,0)),"-")</f>
        <v>0</v>
      </c>
      <c r="AJ570" s="269">
        <f>IFERROR(IF(-SUM(AJ$20:AJ569)+AJ$15&lt;0.000001,0,IF($C570&gt;='H-32A-WP06 - Debt Service'!AG$24,'H-32A-WP06 - Debt Service'!AG$27/12,0)),"-")</f>
        <v>0</v>
      </c>
    </row>
    <row r="571" spans="2:36" hidden="1">
      <c r="B571" s="260">
        <f t="shared" si="36"/>
        <v>2068</v>
      </c>
      <c r="C571" s="281">
        <f t="shared" si="38"/>
        <v>61698</v>
      </c>
      <c r="D571" s="281"/>
      <c r="E571" s="269">
        <f>IFERROR(IF(-SUM(E$20:E570)+E$15&lt;0.000001,0,IF($C571&gt;='H-32A-WP06 - Debt Service'!C$24,'H-32A-WP06 - Debt Service'!C$27/12,0)),"-")</f>
        <v>0</v>
      </c>
      <c r="F571" s="269">
        <f>IFERROR(IF(-SUM(F$20:F570)+F$15&lt;0.000001,0,IF($C571&gt;='H-32A-WP06 - Debt Service'!D$24,'H-32A-WP06 - Debt Service'!D$27/12,0)),"-")</f>
        <v>0</v>
      </c>
      <c r="G571" s="269">
        <f>IFERROR(IF(-SUM(G$20:G570)+G$15&lt;0.000001,0,IF($C571&gt;='H-32A-WP06 - Debt Service'!E$24,'H-32A-WP06 - Debt Service'!E$27/12,0)),"-")</f>
        <v>0</v>
      </c>
      <c r="H571" s="269">
        <f>IFERROR(IF(-SUM(H$20:H570)+H$15&lt;0.000001,0,IF($C571&gt;='H-32A-WP06 - Debt Service'!F$24,'H-32A-WP06 - Debt Service'!F$27/12,0)),"-")</f>
        <v>0</v>
      </c>
      <c r="I571" s="269">
        <f>IFERROR(IF(-SUM(I$20:I570)+I$15&lt;0.000001,0,IF($C571&gt;='H-32A-WP06 - Debt Service'!G$24,'H-32A-WP06 - Debt Service'!#REF!/12,0)),"-")</f>
        <v>0</v>
      </c>
      <c r="J571" s="269">
        <f>IFERROR(IF(-SUM(J$20:J570)+J$15&lt;0.000001,0,IF($C571&gt;='H-32A-WP06 - Debt Service'!H$24,'H-32A-WP06 - Debt Service'!H$27/12,0)),"-")</f>
        <v>0</v>
      </c>
      <c r="K571" s="269">
        <f>IFERROR(IF(-SUM(K$20:K570)+K$15&lt;0.000001,0,IF($C571&gt;='H-32A-WP06 - Debt Service'!I$24,'H-32A-WP06 - Debt Service'!I$27/12,0)),"-")</f>
        <v>0</v>
      </c>
      <c r="L571" s="269">
        <f>IFERROR(IF(-SUM(L$20:L570)+L$15&lt;0.000001,0,IF($C571&gt;='H-32A-WP06 - Debt Service'!J$24,'H-32A-WP06 - Debt Service'!J$27/12,0)),"-")</f>
        <v>0</v>
      </c>
      <c r="M571" s="269">
        <f>IFERROR(IF(-SUM(M$20:M570)+M$15&lt;0.000001,0,IF($C571&gt;='H-32A-WP06 - Debt Service'!L$24,'H-32A-WP06 - Debt Service'!L$27/12,0)),"-")</f>
        <v>0</v>
      </c>
      <c r="N571" s="269">
        <v>0</v>
      </c>
      <c r="O571" s="269">
        <v>0</v>
      </c>
      <c r="P571" s="269">
        <v>0</v>
      </c>
      <c r="Q571" s="269">
        <f>IFERROR(IF(-SUM(Q$20:Q570)+Q$15&lt;0.000001,0,IF($C571&gt;='H-32A-WP06 - Debt Service'!#REF!,'H-32A-WP06 - Debt Service'!#REF!/12,0)),"-")</f>
        <v>0</v>
      </c>
      <c r="R571" s="269"/>
      <c r="S571" s="269"/>
      <c r="T571" s="269"/>
      <c r="U571" s="269"/>
      <c r="V571" s="269"/>
      <c r="X571" s="260">
        <f t="shared" si="37"/>
        <v>2068</v>
      </c>
      <c r="Y571" s="281">
        <f t="shared" si="39"/>
        <v>61698</v>
      </c>
      <c r="Z571" s="281"/>
      <c r="AA571" s="269">
        <f>IFERROR(IF(-SUM(AA$20:AA570)+AA$15&lt;0.000001,0,IF($C571&gt;='H-32A-WP06 - Debt Service'!X$24,'H-32A-WP06 - Debt Service'!X$27/12,0)),"-")</f>
        <v>0</v>
      </c>
      <c r="AB571" s="269">
        <f>IFERROR(IF(-SUM(AB$20:AB570)+AB$15&lt;0.000001,0,IF($C571&gt;='H-32A-WP06 - Debt Service'!Y$24,'H-32A-WP06 - Debt Service'!Y$27/12,0)),"-")</f>
        <v>0</v>
      </c>
      <c r="AC571" s="269">
        <f>IFERROR(IF(-SUM(AC$20:AC570)+AC$15&lt;0.000001,0,IF($C571&gt;='H-32A-WP06 - Debt Service'!Z$24,'H-32A-WP06 - Debt Service'!Z$27/12,0)),"-")</f>
        <v>0</v>
      </c>
      <c r="AD571" s="269">
        <f>IFERROR(IF(-SUM(AD$20:AD570)+AD$15&lt;0.000001,0,IF($C571&gt;='H-32A-WP06 - Debt Service'!AA$24,'H-32A-WP06 - Debt Service'!AA$27/12,0)),"-")</f>
        <v>0</v>
      </c>
      <c r="AE571" s="269">
        <f>IFERROR(IF(-SUM(AE$20:AE570)+AE$15&lt;0.000001,0,IF($C571&gt;='H-32A-WP06 - Debt Service'!AB$24,'H-32A-WP06 - Debt Service'!AB$27/12,0)),"-")</f>
        <v>0</v>
      </c>
      <c r="AF571" s="269">
        <f>IFERROR(IF(-SUM(AF$20:AF570)+AF$15&lt;0.000001,0,IF($C571&gt;='H-32A-WP06 - Debt Service'!AC$24,'H-32A-WP06 - Debt Service'!AC$27/12,0)),"-")</f>
        <v>0</v>
      </c>
      <c r="AG571" s="269">
        <f>IFERROR(IF(-SUM(AG$20:AG570)+AG$15&lt;0.000001,0,IF($C571&gt;='H-32A-WP06 - Debt Service'!AD$24,'H-32A-WP06 - Debt Service'!AD$27/12,0)),"-")</f>
        <v>0</v>
      </c>
      <c r="AH571" s="269">
        <f>IFERROR(IF(-SUM(AH$20:AH570)+AH$15&lt;0.000001,0,IF($C571&gt;='H-32A-WP06 - Debt Service'!AE$24,'H-32A-WP06 - Debt Service'!AE$27/12,0)),"-")</f>
        <v>0</v>
      </c>
      <c r="AI571" s="269">
        <f>IFERROR(IF(-SUM(AI$20:AI570)+AI$15&lt;0.000001,0,IF($C571&gt;='H-32A-WP06 - Debt Service'!AF$24,'H-32A-WP06 - Debt Service'!AF$27/12,0)),"-")</f>
        <v>0</v>
      </c>
      <c r="AJ571" s="269">
        <f>IFERROR(IF(-SUM(AJ$20:AJ570)+AJ$15&lt;0.000001,0,IF($C571&gt;='H-32A-WP06 - Debt Service'!AG$24,'H-32A-WP06 - Debt Service'!AG$27/12,0)),"-")</f>
        <v>0</v>
      </c>
    </row>
    <row r="572" spans="2:36" hidden="1">
      <c r="B572" s="260">
        <f t="shared" si="36"/>
        <v>2069</v>
      </c>
      <c r="C572" s="281">
        <f t="shared" si="38"/>
        <v>61729</v>
      </c>
      <c r="D572" s="281"/>
      <c r="E572" s="269">
        <f>IFERROR(IF(-SUM(E$20:E571)+E$15&lt;0.000001,0,IF($C572&gt;='H-32A-WP06 - Debt Service'!C$24,'H-32A-WP06 - Debt Service'!C$27/12,0)),"-")</f>
        <v>0</v>
      </c>
      <c r="F572" s="269">
        <f>IFERROR(IF(-SUM(F$20:F571)+F$15&lt;0.000001,0,IF($C572&gt;='H-32A-WP06 - Debt Service'!D$24,'H-32A-WP06 - Debt Service'!D$27/12,0)),"-")</f>
        <v>0</v>
      </c>
      <c r="G572" s="269">
        <f>IFERROR(IF(-SUM(G$20:G571)+G$15&lt;0.000001,0,IF($C572&gt;='H-32A-WP06 - Debt Service'!E$24,'H-32A-WP06 - Debt Service'!E$27/12,0)),"-")</f>
        <v>0</v>
      </c>
      <c r="H572" s="269">
        <f>IFERROR(IF(-SUM(H$20:H571)+H$15&lt;0.000001,0,IF($C572&gt;='H-32A-WP06 - Debt Service'!F$24,'H-32A-WP06 - Debt Service'!F$27/12,0)),"-")</f>
        <v>0</v>
      </c>
      <c r="I572" s="269">
        <f>IFERROR(IF(-SUM(I$20:I571)+I$15&lt;0.000001,0,IF($C572&gt;='H-32A-WP06 - Debt Service'!G$24,'H-32A-WP06 - Debt Service'!#REF!/12,0)),"-")</f>
        <v>0</v>
      </c>
      <c r="J572" s="269">
        <f>IFERROR(IF(-SUM(J$20:J571)+J$15&lt;0.000001,0,IF($C572&gt;='H-32A-WP06 - Debt Service'!H$24,'H-32A-WP06 - Debt Service'!H$27/12,0)),"-")</f>
        <v>0</v>
      </c>
      <c r="K572" s="269">
        <f>IFERROR(IF(-SUM(K$20:K571)+K$15&lt;0.000001,0,IF($C572&gt;='H-32A-WP06 - Debt Service'!I$24,'H-32A-WP06 - Debt Service'!I$27/12,0)),"-")</f>
        <v>0</v>
      </c>
      <c r="L572" s="269">
        <f>IFERROR(IF(-SUM(L$20:L571)+L$15&lt;0.000001,0,IF($C572&gt;='H-32A-WP06 - Debt Service'!J$24,'H-32A-WP06 - Debt Service'!J$27/12,0)),"-")</f>
        <v>0</v>
      </c>
      <c r="M572" s="269">
        <f>IFERROR(IF(-SUM(M$20:M571)+M$15&lt;0.000001,0,IF($C572&gt;='H-32A-WP06 - Debt Service'!L$24,'H-32A-WP06 - Debt Service'!L$27/12,0)),"-")</f>
        <v>0</v>
      </c>
      <c r="N572" s="269">
        <v>0</v>
      </c>
      <c r="O572" s="269">
        <v>0</v>
      </c>
      <c r="P572" s="269">
        <v>0</v>
      </c>
      <c r="Q572" s="269">
        <f>IFERROR(IF(-SUM(Q$20:Q571)+Q$15&lt;0.000001,0,IF($C572&gt;='H-32A-WP06 - Debt Service'!#REF!,'H-32A-WP06 - Debt Service'!#REF!/12,0)),"-")</f>
        <v>0</v>
      </c>
      <c r="R572" s="269"/>
      <c r="S572" s="269"/>
      <c r="T572" s="269"/>
      <c r="U572" s="269"/>
      <c r="V572" s="269"/>
      <c r="X572" s="260">
        <f t="shared" si="37"/>
        <v>2069</v>
      </c>
      <c r="Y572" s="281">
        <f t="shared" si="39"/>
        <v>61729</v>
      </c>
      <c r="Z572" s="281"/>
      <c r="AA572" s="269">
        <f>IFERROR(IF(-SUM(AA$20:AA571)+AA$15&lt;0.000001,0,IF($C572&gt;='H-32A-WP06 - Debt Service'!X$24,'H-32A-WP06 - Debt Service'!X$27/12,0)),"-")</f>
        <v>0</v>
      </c>
      <c r="AB572" s="269">
        <f>IFERROR(IF(-SUM(AB$20:AB571)+AB$15&lt;0.000001,0,IF($C572&gt;='H-32A-WP06 - Debt Service'!Y$24,'H-32A-WP06 - Debt Service'!Y$27/12,0)),"-")</f>
        <v>0</v>
      </c>
      <c r="AC572" s="269">
        <f>IFERROR(IF(-SUM(AC$20:AC571)+AC$15&lt;0.000001,0,IF($C572&gt;='H-32A-WP06 - Debt Service'!Z$24,'H-32A-WP06 - Debt Service'!Z$27/12,0)),"-")</f>
        <v>0</v>
      </c>
      <c r="AD572" s="269">
        <f>IFERROR(IF(-SUM(AD$20:AD571)+AD$15&lt;0.000001,0,IF($C572&gt;='H-32A-WP06 - Debt Service'!AA$24,'H-32A-WP06 - Debt Service'!AA$27/12,0)),"-")</f>
        <v>0</v>
      </c>
      <c r="AE572" s="269">
        <f>IFERROR(IF(-SUM(AE$20:AE571)+AE$15&lt;0.000001,0,IF($C572&gt;='H-32A-WP06 - Debt Service'!AB$24,'H-32A-WP06 - Debt Service'!AB$27/12,0)),"-")</f>
        <v>0</v>
      </c>
      <c r="AF572" s="269">
        <f>IFERROR(IF(-SUM(AF$20:AF571)+AF$15&lt;0.000001,0,IF($C572&gt;='H-32A-WP06 - Debt Service'!AC$24,'H-32A-WP06 - Debt Service'!AC$27/12,0)),"-")</f>
        <v>0</v>
      </c>
      <c r="AG572" s="269">
        <f>IFERROR(IF(-SUM(AG$20:AG571)+AG$15&lt;0.000001,0,IF($C572&gt;='H-32A-WP06 - Debt Service'!AD$24,'H-32A-WP06 - Debt Service'!AD$27/12,0)),"-")</f>
        <v>0</v>
      </c>
      <c r="AH572" s="269">
        <f>IFERROR(IF(-SUM(AH$20:AH571)+AH$15&lt;0.000001,0,IF($C572&gt;='H-32A-WP06 - Debt Service'!AE$24,'H-32A-WP06 - Debt Service'!AE$27/12,0)),"-")</f>
        <v>0</v>
      </c>
      <c r="AI572" s="269">
        <f>IFERROR(IF(-SUM(AI$20:AI571)+AI$15&lt;0.000001,0,IF($C572&gt;='H-32A-WP06 - Debt Service'!AF$24,'H-32A-WP06 - Debt Service'!AF$27/12,0)),"-")</f>
        <v>0</v>
      </c>
      <c r="AJ572" s="269">
        <f>IFERROR(IF(-SUM(AJ$20:AJ571)+AJ$15&lt;0.000001,0,IF($C572&gt;='H-32A-WP06 - Debt Service'!AG$24,'H-32A-WP06 - Debt Service'!AG$27/12,0)),"-")</f>
        <v>0</v>
      </c>
    </row>
    <row r="573" spans="2:36" hidden="1">
      <c r="B573" s="260">
        <f t="shared" si="36"/>
        <v>2069</v>
      </c>
      <c r="C573" s="281">
        <f t="shared" si="38"/>
        <v>61760</v>
      </c>
      <c r="D573" s="281"/>
      <c r="E573" s="269">
        <f>IFERROR(IF(-SUM(E$20:E572)+E$15&lt;0.000001,0,IF($C573&gt;='H-32A-WP06 - Debt Service'!C$24,'H-32A-WP06 - Debt Service'!C$27/12,0)),"-")</f>
        <v>0</v>
      </c>
      <c r="F573" s="269">
        <f>IFERROR(IF(-SUM(F$20:F572)+F$15&lt;0.000001,0,IF($C573&gt;='H-32A-WP06 - Debt Service'!D$24,'H-32A-WP06 - Debt Service'!D$27/12,0)),"-")</f>
        <v>0</v>
      </c>
      <c r="G573" s="269">
        <f>IFERROR(IF(-SUM(G$20:G572)+G$15&lt;0.000001,0,IF($C573&gt;='H-32A-WP06 - Debt Service'!E$24,'H-32A-WP06 - Debt Service'!E$27/12,0)),"-")</f>
        <v>0</v>
      </c>
      <c r="H573" s="269">
        <f>IFERROR(IF(-SUM(H$20:H572)+H$15&lt;0.000001,0,IF($C573&gt;='H-32A-WP06 - Debt Service'!F$24,'H-32A-WP06 - Debt Service'!F$27/12,0)),"-")</f>
        <v>0</v>
      </c>
      <c r="I573" s="269">
        <f>IFERROR(IF(-SUM(I$20:I572)+I$15&lt;0.000001,0,IF($C573&gt;='H-32A-WP06 - Debt Service'!G$24,'H-32A-WP06 - Debt Service'!#REF!/12,0)),"-")</f>
        <v>0</v>
      </c>
      <c r="J573" s="269">
        <f>IFERROR(IF(-SUM(J$20:J572)+J$15&lt;0.000001,0,IF($C573&gt;='H-32A-WP06 - Debt Service'!H$24,'H-32A-WP06 - Debt Service'!H$27/12,0)),"-")</f>
        <v>0</v>
      </c>
      <c r="K573" s="269">
        <f>IFERROR(IF(-SUM(K$20:K572)+K$15&lt;0.000001,0,IF($C573&gt;='H-32A-WP06 - Debt Service'!I$24,'H-32A-WP06 - Debt Service'!I$27/12,0)),"-")</f>
        <v>0</v>
      </c>
      <c r="L573" s="269">
        <f>IFERROR(IF(-SUM(L$20:L572)+L$15&lt;0.000001,0,IF($C573&gt;='H-32A-WP06 - Debt Service'!J$24,'H-32A-WP06 - Debt Service'!J$27/12,0)),"-")</f>
        <v>0</v>
      </c>
      <c r="M573" s="269">
        <f>IFERROR(IF(-SUM(M$20:M572)+M$15&lt;0.000001,0,IF($C573&gt;='H-32A-WP06 - Debt Service'!L$24,'H-32A-WP06 - Debt Service'!L$27/12,0)),"-")</f>
        <v>0</v>
      </c>
      <c r="N573" s="269">
        <v>0</v>
      </c>
      <c r="O573" s="269">
        <v>0</v>
      </c>
      <c r="P573" s="269">
        <v>0</v>
      </c>
      <c r="Q573" s="269">
        <f>IFERROR(IF(-SUM(Q$20:Q572)+Q$15&lt;0.000001,0,IF($C573&gt;='H-32A-WP06 - Debt Service'!#REF!,'H-32A-WP06 - Debt Service'!#REF!/12,0)),"-")</f>
        <v>0</v>
      </c>
      <c r="R573" s="269"/>
      <c r="S573" s="269"/>
      <c r="T573" s="269"/>
      <c r="U573" s="269"/>
      <c r="V573" s="269"/>
      <c r="X573" s="260">
        <f t="shared" si="37"/>
        <v>2069</v>
      </c>
      <c r="Y573" s="281">
        <f t="shared" si="39"/>
        <v>61760</v>
      </c>
      <c r="Z573" s="281"/>
      <c r="AA573" s="269">
        <f>IFERROR(IF(-SUM(AA$20:AA572)+AA$15&lt;0.000001,0,IF($C573&gt;='H-32A-WP06 - Debt Service'!X$24,'H-32A-WP06 - Debt Service'!X$27/12,0)),"-")</f>
        <v>0</v>
      </c>
      <c r="AB573" s="269">
        <f>IFERROR(IF(-SUM(AB$20:AB572)+AB$15&lt;0.000001,0,IF($C573&gt;='H-32A-WP06 - Debt Service'!Y$24,'H-32A-WP06 - Debt Service'!Y$27/12,0)),"-")</f>
        <v>0</v>
      </c>
      <c r="AC573" s="269">
        <f>IFERROR(IF(-SUM(AC$20:AC572)+AC$15&lt;0.000001,0,IF($C573&gt;='H-32A-WP06 - Debt Service'!Z$24,'H-32A-WP06 - Debt Service'!Z$27/12,0)),"-")</f>
        <v>0</v>
      </c>
      <c r="AD573" s="269">
        <f>IFERROR(IF(-SUM(AD$20:AD572)+AD$15&lt;0.000001,0,IF($C573&gt;='H-32A-WP06 - Debt Service'!AA$24,'H-32A-WP06 - Debt Service'!AA$27/12,0)),"-")</f>
        <v>0</v>
      </c>
      <c r="AE573" s="269">
        <f>IFERROR(IF(-SUM(AE$20:AE572)+AE$15&lt;0.000001,0,IF($C573&gt;='H-32A-WP06 - Debt Service'!AB$24,'H-32A-WP06 - Debt Service'!AB$27/12,0)),"-")</f>
        <v>0</v>
      </c>
      <c r="AF573" s="269">
        <f>IFERROR(IF(-SUM(AF$20:AF572)+AF$15&lt;0.000001,0,IF($C573&gt;='H-32A-WP06 - Debt Service'!AC$24,'H-32A-WP06 - Debt Service'!AC$27/12,0)),"-")</f>
        <v>0</v>
      </c>
      <c r="AG573" s="269">
        <f>IFERROR(IF(-SUM(AG$20:AG572)+AG$15&lt;0.000001,0,IF($C573&gt;='H-32A-WP06 - Debt Service'!AD$24,'H-32A-WP06 - Debt Service'!AD$27/12,0)),"-")</f>
        <v>0</v>
      </c>
      <c r="AH573" s="269">
        <f>IFERROR(IF(-SUM(AH$20:AH572)+AH$15&lt;0.000001,0,IF($C573&gt;='H-32A-WP06 - Debt Service'!AE$24,'H-32A-WP06 - Debt Service'!AE$27/12,0)),"-")</f>
        <v>0</v>
      </c>
      <c r="AI573" s="269">
        <f>IFERROR(IF(-SUM(AI$20:AI572)+AI$15&lt;0.000001,0,IF($C573&gt;='H-32A-WP06 - Debt Service'!AF$24,'H-32A-WP06 - Debt Service'!AF$27/12,0)),"-")</f>
        <v>0</v>
      </c>
      <c r="AJ573" s="269">
        <f>IFERROR(IF(-SUM(AJ$20:AJ572)+AJ$15&lt;0.000001,0,IF($C573&gt;='H-32A-WP06 - Debt Service'!AG$24,'H-32A-WP06 - Debt Service'!AG$27/12,0)),"-")</f>
        <v>0</v>
      </c>
    </row>
    <row r="574" spans="2:36" hidden="1">
      <c r="B574" s="260">
        <f t="shared" si="36"/>
        <v>2069</v>
      </c>
      <c r="C574" s="281">
        <f t="shared" si="38"/>
        <v>61788</v>
      </c>
      <c r="D574" s="281"/>
      <c r="E574" s="269">
        <f>IFERROR(IF(-SUM(E$20:E573)+E$15&lt;0.000001,0,IF($C574&gt;='H-32A-WP06 - Debt Service'!C$24,'H-32A-WP06 - Debt Service'!C$27/12,0)),"-")</f>
        <v>0</v>
      </c>
      <c r="F574" s="269">
        <f>IFERROR(IF(-SUM(F$20:F573)+F$15&lt;0.000001,0,IF($C574&gt;='H-32A-WP06 - Debt Service'!D$24,'H-32A-WP06 - Debt Service'!D$27/12,0)),"-")</f>
        <v>0</v>
      </c>
      <c r="G574" s="269">
        <f>IFERROR(IF(-SUM(G$20:G573)+G$15&lt;0.000001,0,IF($C574&gt;='H-32A-WP06 - Debt Service'!E$24,'H-32A-WP06 - Debt Service'!E$27/12,0)),"-")</f>
        <v>0</v>
      </c>
      <c r="H574" s="269">
        <f>IFERROR(IF(-SUM(H$20:H573)+H$15&lt;0.000001,0,IF($C574&gt;='H-32A-WP06 - Debt Service'!F$24,'H-32A-WP06 - Debt Service'!F$27/12,0)),"-")</f>
        <v>0</v>
      </c>
      <c r="I574" s="269">
        <f>IFERROR(IF(-SUM(I$20:I573)+I$15&lt;0.000001,0,IF($C574&gt;='H-32A-WP06 - Debt Service'!G$24,'H-32A-WP06 - Debt Service'!#REF!/12,0)),"-")</f>
        <v>0</v>
      </c>
      <c r="J574" s="269">
        <f>IFERROR(IF(-SUM(J$20:J573)+J$15&lt;0.000001,0,IF($C574&gt;='H-32A-WP06 - Debt Service'!H$24,'H-32A-WP06 - Debt Service'!H$27/12,0)),"-")</f>
        <v>0</v>
      </c>
      <c r="K574" s="269">
        <f>IFERROR(IF(-SUM(K$20:K573)+K$15&lt;0.000001,0,IF($C574&gt;='H-32A-WP06 - Debt Service'!I$24,'H-32A-WP06 - Debt Service'!I$27/12,0)),"-")</f>
        <v>0</v>
      </c>
      <c r="L574" s="269">
        <f>IFERROR(IF(-SUM(L$20:L573)+L$15&lt;0.000001,0,IF($C574&gt;='H-32A-WP06 - Debt Service'!J$24,'H-32A-WP06 - Debt Service'!J$27/12,0)),"-")</f>
        <v>0</v>
      </c>
      <c r="M574" s="269">
        <f>IFERROR(IF(-SUM(M$20:M573)+M$15&lt;0.000001,0,IF($C574&gt;='H-32A-WP06 - Debt Service'!L$24,'H-32A-WP06 - Debt Service'!L$27/12,0)),"-")</f>
        <v>0</v>
      </c>
      <c r="N574" s="269">
        <v>0</v>
      </c>
      <c r="O574" s="269">
        <v>0</v>
      </c>
      <c r="P574" s="269">
        <v>0</v>
      </c>
      <c r="Q574" s="269">
        <f>IFERROR(IF(-SUM(Q$20:Q573)+Q$15&lt;0.000001,0,IF($C574&gt;='H-32A-WP06 - Debt Service'!#REF!,'H-32A-WP06 - Debt Service'!#REF!/12,0)),"-")</f>
        <v>0</v>
      </c>
      <c r="R574" s="269"/>
      <c r="S574" s="269"/>
      <c r="T574" s="269"/>
      <c r="U574" s="269"/>
      <c r="V574" s="269"/>
      <c r="X574" s="260">
        <f t="shared" si="37"/>
        <v>2069</v>
      </c>
      <c r="Y574" s="281">
        <f t="shared" si="39"/>
        <v>61788</v>
      </c>
      <c r="Z574" s="281"/>
      <c r="AA574" s="269">
        <f>IFERROR(IF(-SUM(AA$20:AA573)+AA$15&lt;0.000001,0,IF($C574&gt;='H-32A-WP06 - Debt Service'!X$24,'H-32A-WP06 - Debt Service'!X$27/12,0)),"-")</f>
        <v>0</v>
      </c>
      <c r="AB574" s="269">
        <f>IFERROR(IF(-SUM(AB$20:AB573)+AB$15&lt;0.000001,0,IF($C574&gt;='H-32A-WP06 - Debt Service'!Y$24,'H-32A-WP06 - Debt Service'!Y$27/12,0)),"-")</f>
        <v>0</v>
      </c>
      <c r="AC574" s="269">
        <f>IFERROR(IF(-SUM(AC$20:AC573)+AC$15&lt;0.000001,0,IF($C574&gt;='H-32A-WP06 - Debt Service'!Z$24,'H-32A-WP06 - Debt Service'!Z$27/12,0)),"-")</f>
        <v>0</v>
      </c>
      <c r="AD574" s="269">
        <f>IFERROR(IF(-SUM(AD$20:AD573)+AD$15&lt;0.000001,0,IF($C574&gt;='H-32A-WP06 - Debt Service'!AA$24,'H-32A-WP06 - Debt Service'!AA$27/12,0)),"-")</f>
        <v>0</v>
      </c>
      <c r="AE574" s="269">
        <f>IFERROR(IF(-SUM(AE$20:AE573)+AE$15&lt;0.000001,0,IF($C574&gt;='H-32A-WP06 - Debt Service'!AB$24,'H-32A-WP06 - Debt Service'!AB$27/12,0)),"-")</f>
        <v>0</v>
      </c>
      <c r="AF574" s="269">
        <f>IFERROR(IF(-SUM(AF$20:AF573)+AF$15&lt;0.000001,0,IF($C574&gt;='H-32A-WP06 - Debt Service'!AC$24,'H-32A-WP06 - Debt Service'!AC$27/12,0)),"-")</f>
        <v>0</v>
      </c>
      <c r="AG574" s="269">
        <f>IFERROR(IF(-SUM(AG$20:AG573)+AG$15&lt;0.000001,0,IF($C574&gt;='H-32A-WP06 - Debt Service'!AD$24,'H-32A-WP06 - Debt Service'!AD$27/12,0)),"-")</f>
        <v>0</v>
      </c>
      <c r="AH574" s="269">
        <f>IFERROR(IF(-SUM(AH$20:AH573)+AH$15&lt;0.000001,0,IF($C574&gt;='H-32A-WP06 - Debt Service'!AE$24,'H-32A-WP06 - Debt Service'!AE$27/12,0)),"-")</f>
        <v>0</v>
      </c>
      <c r="AI574" s="269">
        <f>IFERROR(IF(-SUM(AI$20:AI573)+AI$15&lt;0.000001,0,IF($C574&gt;='H-32A-WP06 - Debt Service'!AF$24,'H-32A-WP06 - Debt Service'!AF$27/12,0)),"-")</f>
        <v>0</v>
      </c>
      <c r="AJ574" s="269">
        <f>IFERROR(IF(-SUM(AJ$20:AJ573)+AJ$15&lt;0.000001,0,IF($C574&gt;='H-32A-WP06 - Debt Service'!AG$24,'H-32A-WP06 - Debt Service'!AG$27/12,0)),"-")</f>
        <v>0</v>
      </c>
    </row>
    <row r="575" spans="2:36" hidden="1">
      <c r="B575" s="260">
        <f t="shared" si="36"/>
        <v>2069</v>
      </c>
      <c r="C575" s="281">
        <f t="shared" si="38"/>
        <v>61819</v>
      </c>
      <c r="D575" s="281"/>
      <c r="E575" s="269">
        <f>IFERROR(IF(-SUM(E$20:E574)+E$15&lt;0.000001,0,IF($C575&gt;='H-32A-WP06 - Debt Service'!C$24,'H-32A-WP06 - Debt Service'!C$27/12,0)),"-")</f>
        <v>0</v>
      </c>
      <c r="F575" s="269">
        <f>IFERROR(IF(-SUM(F$20:F574)+F$15&lt;0.000001,0,IF($C575&gt;='H-32A-WP06 - Debt Service'!D$24,'H-32A-WP06 - Debt Service'!D$27/12,0)),"-")</f>
        <v>0</v>
      </c>
      <c r="G575" s="269">
        <f>IFERROR(IF(-SUM(G$20:G574)+G$15&lt;0.000001,0,IF($C575&gt;='H-32A-WP06 - Debt Service'!E$24,'H-32A-WP06 - Debt Service'!E$27/12,0)),"-")</f>
        <v>0</v>
      </c>
      <c r="H575" s="269">
        <f>IFERROR(IF(-SUM(H$20:H574)+H$15&lt;0.000001,0,IF($C575&gt;='H-32A-WP06 - Debt Service'!F$24,'H-32A-WP06 - Debt Service'!F$27/12,0)),"-")</f>
        <v>0</v>
      </c>
      <c r="I575" s="269">
        <f>IFERROR(IF(-SUM(I$20:I574)+I$15&lt;0.000001,0,IF($C575&gt;='H-32A-WP06 - Debt Service'!G$24,'H-32A-WP06 - Debt Service'!#REF!/12,0)),"-")</f>
        <v>0</v>
      </c>
      <c r="J575" s="269">
        <f>IFERROR(IF(-SUM(J$20:J574)+J$15&lt;0.000001,0,IF($C575&gt;='H-32A-WP06 - Debt Service'!H$24,'H-32A-WP06 - Debt Service'!H$27/12,0)),"-")</f>
        <v>0</v>
      </c>
      <c r="K575" s="269">
        <f>IFERROR(IF(-SUM(K$20:K574)+K$15&lt;0.000001,0,IF($C575&gt;='H-32A-WP06 - Debt Service'!I$24,'H-32A-WP06 - Debt Service'!I$27/12,0)),"-")</f>
        <v>0</v>
      </c>
      <c r="L575" s="269">
        <f>IFERROR(IF(-SUM(L$20:L574)+L$15&lt;0.000001,0,IF($C575&gt;='H-32A-WP06 - Debt Service'!J$24,'H-32A-WP06 - Debt Service'!J$27/12,0)),"-")</f>
        <v>0</v>
      </c>
      <c r="M575" s="269">
        <f>IFERROR(IF(-SUM(M$20:M574)+M$15&lt;0.000001,0,IF($C575&gt;='H-32A-WP06 - Debt Service'!L$24,'H-32A-WP06 - Debt Service'!L$27/12,0)),"-")</f>
        <v>0</v>
      </c>
      <c r="N575" s="269">
        <v>0</v>
      </c>
      <c r="O575" s="269">
        <v>0</v>
      </c>
      <c r="P575" s="269">
        <v>0</v>
      </c>
      <c r="Q575" s="269">
        <f>IFERROR(IF(-SUM(Q$20:Q574)+Q$15&lt;0.000001,0,IF($C575&gt;='H-32A-WP06 - Debt Service'!#REF!,'H-32A-WP06 - Debt Service'!#REF!/12,0)),"-")</f>
        <v>0</v>
      </c>
      <c r="R575" s="269"/>
      <c r="S575" s="269"/>
      <c r="T575" s="269"/>
      <c r="U575" s="269"/>
      <c r="V575" s="269"/>
      <c r="X575" s="260">
        <f t="shared" si="37"/>
        <v>2069</v>
      </c>
      <c r="Y575" s="281">
        <f t="shared" si="39"/>
        <v>61819</v>
      </c>
      <c r="Z575" s="281"/>
      <c r="AA575" s="269">
        <f>IFERROR(IF(-SUM(AA$20:AA574)+AA$15&lt;0.000001,0,IF($C575&gt;='H-32A-WP06 - Debt Service'!X$24,'H-32A-WP06 - Debt Service'!X$27/12,0)),"-")</f>
        <v>0</v>
      </c>
      <c r="AB575" s="269">
        <f>IFERROR(IF(-SUM(AB$20:AB574)+AB$15&lt;0.000001,0,IF($C575&gt;='H-32A-WP06 - Debt Service'!Y$24,'H-32A-WP06 - Debt Service'!Y$27/12,0)),"-")</f>
        <v>0</v>
      </c>
      <c r="AC575" s="269">
        <f>IFERROR(IF(-SUM(AC$20:AC574)+AC$15&lt;0.000001,0,IF($C575&gt;='H-32A-WP06 - Debt Service'!Z$24,'H-32A-WP06 - Debt Service'!Z$27/12,0)),"-")</f>
        <v>0</v>
      </c>
      <c r="AD575" s="269">
        <f>IFERROR(IF(-SUM(AD$20:AD574)+AD$15&lt;0.000001,0,IF($C575&gt;='H-32A-WP06 - Debt Service'!AA$24,'H-32A-WP06 - Debt Service'!AA$27/12,0)),"-")</f>
        <v>0</v>
      </c>
      <c r="AE575" s="269">
        <f>IFERROR(IF(-SUM(AE$20:AE574)+AE$15&lt;0.000001,0,IF($C575&gt;='H-32A-WP06 - Debt Service'!AB$24,'H-32A-WP06 - Debt Service'!AB$27/12,0)),"-")</f>
        <v>0</v>
      </c>
      <c r="AF575" s="269">
        <f>IFERROR(IF(-SUM(AF$20:AF574)+AF$15&lt;0.000001,0,IF($C575&gt;='H-32A-WP06 - Debt Service'!AC$24,'H-32A-WP06 - Debt Service'!AC$27/12,0)),"-")</f>
        <v>0</v>
      </c>
      <c r="AG575" s="269">
        <f>IFERROR(IF(-SUM(AG$20:AG574)+AG$15&lt;0.000001,0,IF($C575&gt;='H-32A-WP06 - Debt Service'!AD$24,'H-32A-WP06 - Debt Service'!AD$27/12,0)),"-")</f>
        <v>0</v>
      </c>
      <c r="AH575" s="269">
        <f>IFERROR(IF(-SUM(AH$20:AH574)+AH$15&lt;0.000001,0,IF($C575&gt;='H-32A-WP06 - Debt Service'!AE$24,'H-32A-WP06 - Debt Service'!AE$27/12,0)),"-")</f>
        <v>0</v>
      </c>
      <c r="AI575" s="269">
        <f>IFERROR(IF(-SUM(AI$20:AI574)+AI$15&lt;0.000001,0,IF($C575&gt;='H-32A-WP06 - Debt Service'!AF$24,'H-32A-WP06 - Debt Service'!AF$27/12,0)),"-")</f>
        <v>0</v>
      </c>
      <c r="AJ575" s="269">
        <f>IFERROR(IF(-SUM(AJ$20:AJ574)+AJ$15&lt;0.000001,0,IF($C575&gt;='H-32A-WP06 - Debt Service'!AG$24,'H-32A-WP06 - Debt Service'!AG$27/12,0)),"-")</f>
        <v>0</v>
      </c>
    </row>
    <row r="576" spans="2:36" hidden="1">
      <c r="B576" s="260">
        <f t="shared" si="36"/>
        <v>2069</v>
      </c>
      <c r="C576" s="281">
        <f t="shared" si="38"/>
        <v>61849</v>
      </c>
      <c r="D576" s="281"/>
      <c r="E576" s="269">
        <f>IFERROR(IF(-SUM(E$20:E575)+E$15&lt;0.000001,0,IF($C576&gt;='H-32A-WP06 - Debt Service'!C$24,'H-32A-WP06 - Debt Service'!C$27/12,0)),"-")</f>
        <v>0</v>
      </c>
      <c r="F576" s="269">
        <f>IFERROR(IF(-SUM(F$20:F575)+F$15&lt;0.000001,0,IF($C576&gt;='H-32A-WP06 - Debt Service'!D$24,'H-32A-WP06 - Debt Service'!D$27/12,0)),"-")</f>
        <v>0</v>
      </c>
      <c r="G576" s="269">
        <f>IFERROR(IF(-SUM(G$20:G575)+G$15&lt;0.000001,0,IF($C576&gt;='H-32A-WP06 - Debt Service'!E$24,'H-32A-WP06 - Debt Service'!E$27/12,0)),"-")</f>
        <v>0</v>
      </c>
      <c r="H576" s="269">
        <f>IFERROR(IF(-SUM(H$20:H575)+H$15&lt;0.000001,0,IF($C576&gt;='H-32A-WP06 - Debt Service'!F$24,'H-32A-WP06 - Debt Service'!F$27/12,0)),"-")</f>
        <v>0</v>
      </c>
      <c r="I576" s="269">
        <f>IFERROR(IF(-SUM(I$20:I575)+I$15&lt;0.000001,0,IF($C576&gt;='H-32A-WP06 - Debt Service'!G$24,'H-32A-WP06 - Debt Service'!#REF!/12,0)),"-")</f>
        <v>0</v>
      </c>
      <c r="J576" s="269">
        <f>IFERROR(IF(-SUM(J$20:J575)+J$15&lt;0.000001,0,IF($C576&gt;='H-32A-WP06 - Debt Service'!H$24,'H-32A-WP06 - Debt Service'!H$27/12,0)),"-")</f>
        <v>0</v>
      </c>
      <c r="K576" s="269">
        <f>IFERROR(IF(-SUM(K$20:K575)+K$15&lt;0.000001,0,IF($C576&gt;='H-32A-WP06 - Debt Service'!I$24,'H-32A-WP06 - Debt Service'!I$27/12,0)),"-")</f>
        <v>0</v>
      </c>
      <c r="L576" s="269">
        <f>IFERROR(IF(-SUM(L$20:L575)+L$15&lt;0.000001,0,IF($C576&gt;='H-32A-WP06 - Debt Service'!J$24,'H-32A-WP06 - Debt Service'!J$27/12,0)),"-")</f>
        <v>0</v>
      </c>
      <c r="M576" s="269">
        <f>IFERROR(IF(-SUM(M$20:M575)+M$15&lt;0.000001,0,IF($C576&gt;='H-32A-WP06 - Debt Service'!L$24,'H-32A-WP06 - Debt Service'!L$27/12,0)),"-")</f>
        <v>0</v>
      </c>
      <c r="N576" s="269">
        <v>0</v>
      </c>
      <c r="O576" s="269">
        <v>0</v>
      </c>
      <c r="P576" s="269">
        <v>0</v>
      </c>
      <c r="Q576" s="269">
        <f>IFERROR(IF(-SUM(Q$20:Q575)+Q$15&lt;0.000001,0,IF($C576&gt;='H-32A-WP06 - Debt Service'!#REF!,'H-32A-WP06 - Debt Service'!#REF!/12,0)),"-")</f>
        <v>0</v>
      </c>
      <c r="R576" s="269"/>
      <c r="S576" s="269"/>
      <c r="T576" s="269"/>
      <c r="U576" s="269"/>
      <c r="V576" s="269"/>
      <c r="X576" s="260">
        <f t="shared" si="37"/>
        <v>2069</v>
      </c>
      <c r="Y576" s="281">
        <f t="shared" si="39"/>
        <v>61849</v>
      </c>
      <c r="Z576" s="281"/>
      <c r="AA576" s="269">
        <f>IFERROR(IF(-SUM(AA$20:AA575)+AA$15&lt;0.000001,0,IF($C576&gt;='H-32A-WP06 - Debt Service'!X$24,'H-32A-WP06 - Debt Service'!X$27/12,0)),"-")</f>
        <v>0</v>
      </c>
      <c r="AB576" s="269">
        <f>IFERROR(IF(-SUM(AB$20:AB575)+AB$15&lt;0.000001,0,IF($C576&gt;='H-32A-WP06 - Debt Service'!Y$24,'H-32A-WP06 - Debt Service'!Y$27/12,0)),"-")</f>
        <v>0</v>
      </c>
      <c r="AC576" s="269">
        <f>IFERROR(IF(-SUM(AC$20:AC575)+AC$15&lt;0.000001,0,IF($C576&gt;='H-32A-WP06 - Debt Service'!Z$24,'H-32A-WP06 - Debt Service'!Z$27/12,0)),"-")</f>
        <v>0</v>
      </c>
      <c r="AD576" s="269">
        <f>IFERROR(IF(-SUM(AD$20:AD575)+AD$15&lt;0.000001,0,IF($C576&gt;='H-32A-WP06 - Debt Service'!AA$24,'H-32A-WP06 - Debt Service'!AA$27/12,0)),"-")</f>
        <v>0</v>
      </c>
      <c r="AE576" s="269">
        <f>IFERROR(IF(-SUM(AE$20:AE575)+AE$15&lt;0.000001,0,IF($C576&gt;='H-32A-WP06 - Debt Service'!AB$24,'H-32A-WP06 - Debt Service'!AB$27/12,0)),"-")</f>
        <v>0</v>
      </c>
      <c r="AF576" s="269">
        <f>IFERROR(IF(-SUM(AF$20:AF575)+AF$15&lt;0.000001,0,IF($C576&gt;='H-32A-WP06 - Debt Service'!AC$24,'H-32A-WP06 - Debt Service'!AC$27/12,0)),"-")</f>
        <v>0</v>
      </c>
      <c r="AG576" s="269">
        <f>IFERROR(IF(-SUM(AG$20:AG575)+AG$15&lt;0.000001,0,IF($C576&gt;='H-32A-WP06 - Debt Service'!AD$24,'H-32A-WP06 - Debt Service'!AD$27/12,0)),"-")</f>
        <v>0</v>
      </c>
      <c r="AH576" s="269">
        <f>IFERROR(IF(-SUM(AH$20:AH575)+AH$15&lt;0.000001,0,IF($C576&gt;='H-32A-WP06 - Debt Service'!AE$24,'H-32A-WP06 - Debt Service'!AE$27/12,0)),"-")</f>
        <v>0</v>
      </c>
      <c r="AI576" s="269">
        <f>IFERROR(IF(-SUM(AI$20:AI575)+AI$15&lt;0.000001,0,IF($C576&gt;='H-32A-WP06 - Debt Service'!AF$24,'H-32A-WP06 - Debt Service'!AF$27/12,0)),"-")</f>
        <v>0</v>
      </c>
      <c r="AJ576" s="269">
        <f>IFERROR(IF(-SUM(AJ$20:AJ575)+AJ$15&lt;0.000001,0,IF($C576&gt;='H-32A-WP06 - Debt Service'!AG$24,'H-32A-WP06 - Debt Service'!AG$27/12,0)),"-")</f>
        <v>0</v>
      </c>
    </row>
    <row r="577" spans="2:36" hidden="1">
      <c r="B577" s="260">
        <f t="shared" si="36"/>
        <v>2069</v>
      </c>
      <c r="C577" s="281">
        <f t="shared" si="38"/>
        <v>61880</v>
      </c>
      <c r="D577" s="281"/>
      <c r="E577" s="269">
        <f>IFERROR(IF(-SUM(E$20:E576)+E$15&lt;0.000001,0,IF($C577&gt;='H-32A-WP06 - Debt Service'!C$24,'H-32A-WP06 - Debt Service'!C$27/12,0)),"-")</f>
        <v>0</v>
      </c>
      <c r="F577" s="269">
        <f>IFERROR(IF(-SUM(F$20:F576)+F$15&lt;0.000001,0,IF($C577&gt;='H-32A-WP06 - Debt Service'!D$24,'H-32A-WP06 - Debt Service'!D$27/12,0)),"-")</f>
        <v>0</v>
      </c>
      <c r="G577" s="269">
        <f>IFERROR(IF(-SUM(G$20:G576)+G$15&lt;0.000001,0,IF($C577&gt;='H-32A-WP06 - Debt Service'!E$24,'H-32A-WP06 - Debt Service'!E$27/12,0)),"-")</f>
        <v>0</v>
      </c>
      <c r="H577" s="269">
        <f>IFERROR(IF(-SUM(H$20:H576)+H$15&lt;0.000001,0,IF($C577&gt;='H-32A-WP06 - Debt Service'!F$24,'H-32A-WP06 - Debt Service'!F$27/12,0)),"-")</f>
        <v>0</v>
      </c>
      <c r="I577" s="269">
        <f>IFERROR(IF(-SUM(I$20:I576)+I$15&lt;0.000001,0,IF($C577&gt;='H-32A-WP06 - Debt Service'!G$24,'H-32A-WP06 - Debt Service'!#REF!/12,0)),"-")</f>
        <v>0</v>
      </c>
      <c r="J577" s="269">
        <f>IFERROR(IF(-SUM(J$20:J576)+J$15&lt;0.000001,0,IF($C577&gt;='H-32A-WP06 - Debt Service'!H$24,'H-32A-WP06 - Debt Service'!H$27/12,0)),"-")</f>
        <v>0</v>
      </c>
      <c r="K577" s="269">
        <f>IFERROR(IF(-SUM(K$20:K576)+K$15&lt;0.000001,0,IF($C577&gt;='H-32A-WP06 - Debt Service'!I$24,'H-32A-WP06 - Debt Service'!I$27/12,0)),"-")</f>
        <v>0</v>
      </c>
      <c r="L577" s="269">
        <f>IFERROR(IF(-SUM(L$20:L576)+L$15&lt;0.000001,0,IF($C577&gt;='H-32A-WP06 - Debt Service'!J$24,'H-32A-WP06 - Debt Service'!J$27/12,0)),"-")</f>
        <v>0</v>
      </c>
      <c r="M577" s="269">
        <f>IFERROR(IF(-SUM(M$20:M576)+M$15&lt;0.000001,0,IF($C577&gt;='H-32A-WP06 - Debt Service'!L$24,'H-32A-WP06 - Debt Service'!L$27/12,0)),"-")</f>
        <v>0</v>
      </c>
      <c r="N577" s="269">
        <v>0</v>
      </c>
      <c r="O577" s="269">
        <v>0</v>
      </c>
      <c r="P577" s="269">
        <v>0</v>
      </c>
      <c r="Q577" s="269">
        <f>IFERROR(IF(-SUM(Q$20:Q576)+Q$15&lt;0.000001,0,IF($C577&gt;='H-32A-WP06 - Debt Service'!#REF!,'H-32A-WP06 - Debt Service'!#REF!/12,0)),"-")</f>
        <v>0</v>
      </c>
      <c r="R577" s="269"/>
      <c r="S577" s="269"/>
      <c r="T577" s="269"/>
      <c r="U577" s="269"/>
      <c r="V577" s="269"/>
      <c r="X577" s="260">
        <f t="shared" si="37"/>
        <v>2069</v>
      </c>
      <c r="Y577" s="281">
        <f t="shared" si="39"/>
        <v>61880</v>
      </c>
      <c r="Z577" s="281"/>
      <c r="AA577" s="269">
        <f>IFERROR(IF(-SUM(AA$20:AA576)+AA$15&lt;0.000001,0,IF($C577&gt;='H-32A-WP06 - Debt Service'!X$24,'H-32A-WP06 - Debt Service'!X$27/12,0)),"-")</f>
        <v>0</v>
      </c>
      <c r="AB577" s="269">
        <f>IFERROR(IF(-SUM(AB$20:AB576)+AB$15&lt;0.000001,0,IF($C577&gt;='H-32A-WP06 - Debt Service'!Y$24,'H-32A-WP06 - Debt Service'!Y$27/12,0)),"-")</f>
        <v>0</v>
      </c>
      <c r="AC577" s="269">
        <f>IFERROR(IF(-SUM(AC$20:AC576)+AC$15&lt;0.000001,0,IF($C577&gt;='H-32A-WP06 - Debt Service'!Z$24,'H-32A-WP06 - Debt Service'!Z$27/12,0)),"-")</f>
        <v>0</v>
      </c>
      <c r="AD577" s="269">
        <f>IFERROR(IF(-SUM(AD$20:AD576)+AD$15&lt;0.000001,0,IF($C577&gt;='H-32A-WP06 - Debt Service'!AA$24,'H-32A-WP06 - Debt Service'!AA$27/12,0)),"-")</f>
        <v>0</v>
      </c>
      <c r="AE577" s="269">
        <f>IFERROR(IF(-SUM(AE$20:AE576)+AE$15&lt;0.000001,0,IF($C577&gt;='H-32A-WP06 - Debt Service'!AB$24,'H-32A-WP06 - Debt Service'!AB$27/12,0)),"-")</f>
        <v>0</v>
      </c>
      <c r="AF577" s="269">
        <f>IFERROR(IF(-SUM(AF$20:AF576)+AF$15&lt;0.000001,0,IF($C577&gt;='H-32A-WP06 - Debt Service'!AC$24,'H-32A-WP06 - Debt Service'!AC$27/12,0)),"-")</f>
        <v>0</v>
      </c>
      <c r="AG577" s="269">
        <f>IFERROR(IF(-SUM(AG$20:AG576)+AG$15&lt;0.000001,0,IF($C577&gt;='H-32A-WP06 - Debt Service'!AD$24,'H-32A-WP06 - Debt Service'!AD$27/12,0)),"-")</f>
        <v>0</v>
      </c>
      <c r="AH577" s="269">
        <f>IFERROR(IF(-SUM(AH$20:AH576)+AH$15&lt;0.000001,0,IF($C577&gt;='H-32A-WP06 - Debt Service'!AE$24,'H-32A-WP06 - Debt Service'!AE$27/12,0)),"-")</f>
        <v>0</v>
      </c>
      <c r="AI577" s="269">
        <f>IFERROR(IF(-SUM(AI$20:AI576)+AI$15&lt;0.000001,0,IF($C577&gt;='H-32A-WP06 - Debt Service'!AF$24,'H-32A-WP06 - Debt Service'!AF$27/12,0)),"-")</f>
        <v>0</v>
      </c>
      <c r="AJ577" s="269">
        <f>IFERROR(IF(-SUM(AJ$20:AJ576)+AJ$15&lt;0.000001,0,IF($C577&gt;='H-32A-WP06 - Debt Service'!AG$24,'H-32A-WP06 - Debt Service'!AG$27/12,0)),"-")</f>
        <v>0</v>
      </c>
    </row>
    <row r="578" spans="2:36" hidden="1">
      <c r="B578" s="260">
        <f t="shared" si="36"/>
        <v>2069</v>
      </c>
      <c r="C578" s="281">
        <f t="shared" si="38"/>
        <v>61910</v>
      </c>
      <c r="D578" s="281"/>
      <c r="E578" s="269">
        <f>IFERROR(IF(-SUM(E$20:E577)+E$15&lt;0.000001,0,IF($C578&gt;='H-32A-WP06 - Debt Service'!C$24,'H-32A-WP06 - Debt Service'!C$27/12,0)),"-")</f>
        <v>0</v>
      </c>
      <c r="F578" s="269">
        <f>IFERROR(IF(-SUM(F$20:F577)+F$15&lt;0.000001,0,IF($C578&gt;='H-32A-WP06 - Debt Service'!D$24,'H-32A-WP06 - Debt Service'!D$27/12,0)),"-")</f>
        <v>0</v>
      </c>
      <c r="G578" s="269">
        <f>IFERROR(IF(-SUM(G$20:G577)+G$15&lt;0.000001,0,IF($C578&gt;='H-32A-WP06 - Debt Service'!E$24,'H-32A-WP06 - Debt Service'!E$27/12,0)),"-")</f>
        <v>0</v>
      </c>
      <c r="H578" s="269">
        <f>IFERROR(IF(-SUM(H$20:H577)+H$15&lt;0.000001,0,IF($C578&gt;='H-32A-WP06 - Debt Service'!F$24,'H-32A-WP06 - Debt Service'!F$27/12,0)),"-")</f>
        <v>0</v>
      </c>
      <c r="I578" s="269">
        <f>IFERROR(IF(-SUM(I$20:I577)+I$15&lt;0.000001,0,IF($C578&gt;='H-32A-WP06 - Debt Service'!G$24,'H-32A-WP06 - Debt Service'!#REF!/12,0)),"-")</f>
        <v>0</v>
      </c>
      <c r="J578" s="269">
        <f>IFERROR(IF(-SUM(J$20:J577)+J$15&lt;0.000001,0,IF($C578&gt;='H-32A-WP06 - Debt Service'!H$24,'H-32A-WP06 - Debt Service'!H$27/12,0)),"-")</f>
        <v>0</v>
      </c>
      <c r="K578" s="269">
        <f>IFERROR(IF(-SUM(K$20:K577)+K$15&lt;0.000001,0,IF($C578&gt;='H-32A-WP06 - Debt Service'!I$24,'H-32A-WP06 - Debt Service'!I$27/12,0)),"-")</f>
        <v>0</v>
      </c>
      <c r="L578" s="269">
        <f>IFERROR(IF(-SUM(L$20:L577)+L$15&lt;0.000001,0,IF($C578&gt;='H-32A-WP06 - Debt Service'!J$24,'H-32A-WP06 - Debt Service'!J$27/12,0)),"-")</f>
        <v>0</v>
      </c>
      <c r="M578" s="269">
        <f>IFERROR(IF(-SUM(M$20:M577)+M$15&lt;0.000001,0,IF($C578&gt;='H-32A-WP06 - Debt Service'!L$24,'H-32A-WP06 - Debt Service'!L$27/12,0)),"-")</f>
        <v>0</v>
      </c>
      <c r="N578" s="269">
        <v>0</v>
      </c>
      <c r="O578" s="269">
        <v>0</v>
      </c>
      <c r="P578" s="269">
        <v>0</v>
      </c>
      <c r="Q578" s="269">
        <f>IFERROR(IF(-SUM(Q$20:Q577)+Q$15&lt;0.000001,0,IF($C578&gt;='H-32A-WP06 - Debt Service'!#REF!,'H-32A-WP06 - Debt Service'!#REF!/12,0)),"-")</f>
        <v>0</v>
      </c>
      <c r="R578" s="269"/>
      <c r="S578" s="269"/>
      <c r="T578" s="269"/>
      <c r="U578" s="269"/>
      <c r="V578" s="269"/>
      <c r="X578" s="260">
        <f t="shared" si="37"/>
        <v>2069</v>
      </c>
      <c r="Y578" s="281">
        <f t="shared" si="39"/>
        <v>61910</v>
      </c>
      <c r="Z578" s="281"/>
      <c r="AA578" s="269">
        <f>IFERROR(IF(-SUM(AA$20:AA577)+AA$15&lt;0.000001,0,IF($C578&gt;='H-32A-WP06 - Debt Service'!X$24,'H-32A-WP06 - Debt Service'!X$27/12,0)),"-")</f>
        <v>0</v>
      </c>
      <c r="AB578" s="269">
        <f>IFERROR(IF(-SUM(AB$20:AB577)+AB$15&lt;0.000001,0,IF($C578&gt;='H-32A-WP06 - Debt Service'!Y$24,'H-32A-WP06 - Debt Service'!Y$27/12,0)),"-")</f>
        <v>0</v>
      </c>
      <c r="AC578" s="269">
        <f>IFERROR(IF(-SUM(AC$20:AC577)+AC$15&lt;0.000001,0,IF($C578&gt;='H-32A-WP06 - Debt Service'!Z$24,'H-32A-WP06 - Debt Service'!Z$27/12,0)),"-")</f>
        <v>0</v>
      </c>
      <c r="AD578" s="269">
        <f>IFERROR(IF(-SUM(AD$20:AD577)+AD$15&lt;0.000001,0,IF($C578&gt;='H-32A-WP06 - Debt Service'!AA$24,'H-32A-WP06 - Debt Service'!AA$27/12,0)),"-")</f>
        <v>0</v>
      </c>
      <c r="AE578" s="269">
        <f>IFERROR(IF(-SUM(AE$20:AE577)+AE$15&lt;0.000001,0,IF($C578&gt;='H-32A-WP06 - Debt Service'!AB$24,'H-32A-WP06 - Debt Service'!AB$27/12,0)),"-")</f>
        <v>0</v>
      </c>
      <c r="AF578" s="269">
        <f>IFERROR(IF(-SUM(AF$20:AF577)+AF$15&lt;0.000001,0,IF($C578&gt;='H-32A-WP06 - Debt Service'!AC$24,'H-32A-WP06 - Debt Service'!AC$27/12,0)),"-")</f>
        <v>0</v>
      </c>
      <c r="AG578" s="269">
        <f>IFERROR(IF(-SUM(AG$20:AG577)+AG$15&lt;0.000001,0,IF($C578&gt;='H-32A-WP06 - Debt Service'!AD$24,'H-32A-WP06 - Debt Service'!AD$27/12,0)),"-")</f>
        <v>0</v>
      </c>
      <c r="AH578" s="269">
        <f>IFERROR(IF(-SUM(AH$20:AH577)+AH$15&lt;0.000001,0,IF($C578&gt;='H-32A-WP06 - Debt Service'!AE$24,'H-32A-WP06 - Debt Service'!AE$27/12,0)),"-")</f>
        <v>0</v>
      </c>
      <c r="AI578" s="269">
        <f>IFERROR(IF(-SUM(AI$20:AI577)+AI$15&lt;0.000001,0,IF($C578&gt;='H-32A-WP06 - Debt Service'!AF$24,'H-32A-WP06 - Debt Service'!AF$27/12,0)),"-")</f>
        <v>0</v>
      </c>
      <c r="AJ578" s="269">
        <f>IFERROR(IF(-SUM(AJ$20:AJ577)+AJ$15&lt;0.000001,0,IF($C578&gt;='H-32A-WP06 - Debt Service'!AG$24,'H-32A-WP06 - Debt Service'!AG$27/12,0)),"-")</f>
        <v>0</v>
      </c>
    </row>
    <row r="579" spans="2:36" hidden="1">
      <c r="B579" s="260">
        <f t="shared" si="36"/>
        <v>2069</v>
      </c>
      <c r="C579" s="281">
        <f t="shared" si="38"/>
        <v>61941</v>
      </c>
      <c r="D579" s="281"/>
      <c r="E579" s="269">
        <f>IFERROR(IF(-SUM(E$20:E578)+E$15&lt;0.000001,0,IF($C579&gt;='H-32A-WP06 - Debt Service'!C$24,'H-32A-WP06 - Debt Service'!C$27/12,0)),"-")</f>
        <v>0</v>
      </c>
      <c r="F579" s="269">
        <f>IFERROR(IF(-SUM(F$20:F578)+F$15&lt;0.000001,0,IF($C579&gt;='H-32A-WP06 - Debt Service'!D$24,'H-32A-WP06 - Debt Service'!D$27/12,0)),"-")</f>
        <v>0</v>
      </c>
      <c r="G579" s="269">
        <f>IFERROR(IF(-SUM(G$20:G578)+G$15&lt;0.000001,0,IF($C579&gt;='H-32A-WP06 - Debt Service'!E$24,'H-32A-WP06 - Debt Service'!E$27/12,0)),"-")</f>
        <v>0</v>
      </c>
      <c r="H579" s="269">
        <f>IFERROR(IF(-SUM(H$20:H578)+H$15&lt;0.000001,0,IF($C579&gt;='H-32A-WP06 - Debt Service'!F$24,'H-32A-WP06 - Debt Service'!F$27/12,0)),"-")</f>
        <v>0</v>
      </c>
      <c r="I579" s="269">
        <f>IFERROR(IF(-SUM(I$20:I578)+I$15&lt;0.000001,0,IF($C579&gt;='H-32A-WP06 - Debt Service'!G$24,'H-32A-WP06 - Debt Service'!#REF!/12,0)),"-")</f>
        <v>0</v>
      </c>
      <c r="J579" s="269">
        <f>IFERROR(IF(-SUM(J$20:J578)+J$15&lt;0.000001,0,IF($C579&gt;='H-32A-WP06 - Debt Service'!H$24,'H-32A-WP06 - Debt Service'!H$27/12,0)),"-")</f>
        <v>0</v>
      </c>
      <c r="K579" s="269">
        <f>IFERROR(IF(-SUM(K$20:K578)+K$15&lt;0.000001,0,IF($C579&gt;='H-32A-WP06 - Debt Service'!I$24,'H-32A-WP06 - Debt Service'!I$27/12,0)),"-")</f>
        <v>0</v>
      </c>
      <c r="L579" s="269">
        <f>IFERROR(IF(-SUM(L$20:L578)+L$15&lt;0.000001,0,IF($C579&gt;='H-32A-WP06 - Debt Service'!J$24,'H-32A-WP06 - Debt Service'!J$27/12,0)),"-")</f>
        <v>0</v>
      </c>
      <c r="M579" s="269">
        <f>IFERROR(IF(-SUM(M$20:M578)+M$15&lt;0.000001,0,IF($C579&gt;='H-32A-WP06 - Debt Service'!L$24,'H-32A-WP06 - Debt Service'!L$27/12,0)),"-")</f>
        <v>0</v>
      </c>
      <c r="N579" s="269">
        <v>0</v>
      </c>
      <c r="O579" s="269">
        <v>0</v>
      </c>
      <c r="P579" s="269">
        <v>0</v>
      </c>
      <c r="Q579" s="269">
        <f>IFERROR(IF(-SUM(Q$20:Q578)+Q$15&lt;0.000001,0,IF($C579&gt;='H-32A-WP06 - Debt Service'!#REF!,'H-32A-WP06 - Debt Service'!#REF!/12,0)),"-")</f>
        <v>0</v>
      </c>
      <c r="R579" s="269"/>
      <c r="S579" s="269"/>
      <c r="T579" s="269"/>
      <c r="U579" s="269"/>
      <c r="V579" s="269"/>
      <c r="X579" s="260">
        <f t="shared" si="37"/>
        <v>2069</v>
      </c>
      <c r="Y579" s="281">
        <f t="shared" si="39"/>
        <v>61941</v>
      </c>
      <c r="Z579" s="281"/>
      <c r="AA579" s="269">
        <f>IFERROR(IF(-SUM(AA$20:AA578)+AA$15&lt;0.000001,0,IF($C579&gt;='H-32A-WP06 - Debt Service'!X$24,'H-32A-WP06 - Debt Service'!X$27/12,0)),"-")</f>
        <v>0</v>
      </c>
      <c r="AB579" s="269">
        <f>IFERROR(IF(-SUM(AB$20:AB578)+AB$15&lt;0.000001,0,IF($C579&gt;='H-32A-WP06 - Debt Service'!Y$24,'H-32A-WP06 - Debt Service'!Y$27/12,0)),"-")</f>
        <v>0</v>
      </c>
      <c r="AC579" s="269">
        <f>IFERROR(IF(-SUM(AC$20:AC578)+AC$15&lt;0.000001,0,IF($C579&gt;='H-32A-WP06 - Debt Service'!Z$24,'H-32A-WP06 - Debt Service'!Z$27/12,0)),"-")</f>
        <v>0</v>
      </c>
      <c r="AD579" s="269">
        <f>IFERROR(IF(-SUM(AD$20:AD578)+AD$15&lt;0.000001,0,IF($C579&gt;='H-32A-WP06 - Debt Service'!AA$24,'H-32A-WP06 - Debt Service'!AA$27/12,0)),"-")</f>
        <v>0</v>
      </c>
      <c r="AE579" s="269">
        <f>IFERROR(IF(-SUM(AE$20:AE578)+AE$15&lt;0.000001,0,IF($C579&gt;='H-32A-WP06 - Debt Service'!AB$24,'H-32A-WP06 - Debt Service'!AB$27/12,0)),"-")</f>
        <v>0</v>
      </c>
      <c r="AF579" s="269">
        <f>IFERROR(IF(-SUM(AF$20:AF578)+AF$15&lt;0.000001,0,IF($C579&gt;='H-32A-WP06 - Debt Service'!AC$24,'H-32A-WP06 - Debt Service'!AC$27/12,0)),"-")</f>
        <v>0</v>
      </c>
      <c r="AG579" s="269">
        <f>IFERROR(IF(-SUM(AG$20:AG578)+AG$15&lt;0.000001,0,IF($C579&gt;='H-32A-WP06 - Debt Service'!AD$24,'H-32A-WP06 - Debt Service'!AD$27/12,0)),"-")</f>
        <v>0</v>
      </c>
      <c r="AH579" s="269">
        <f>IFERROR(IF(-SUM(AH$20:AH578)+AH$15&lt;0.000001,0,IF($C579&gt;='H-32A-WP06 - Debt Service'!AE$24,'H-32A-WP06 - Debt Service'!AE$27/12,0)),"-")</f>
        <v>0</v>
      </c>
      <c r="AI579" s="269">
        <f>IFERROR(IF(-SUM(AI$20:AI578)+AI$15&lt;0.000001,0,IF($C579&gt;='H-32A-WP06 - Debt Service'!AF$24,'H-32A-WP06 - Debt Service'!AF$27/12,0)),"-")</f>
        <v>0</v>
      </c>
      <c r="AJ579" s="269">
        <f>IFERROR(IF(-SUM(AJ$20:AJ578)+AJ$15&lt;0.000001,0,IF($C579&gt;='H-32A-WP06 - Debt Service'!AG$24,'H-32A-WP06 - Debt Service'!AG$27/12,0)),"-")</f>
        <v>0</v>
      </c>
    </row>
    <row r="580" spans="2:36" hidden="1">
      <c r="B580" s="260">
        <f t="shared" si="36"/>
        <v>2069</v>
      </c>
      <c r="C580" s="281">
        <f t="shared" si="38"/>
        <v>61972</v>
      </c>
      <c r="D580" s="281"/>
      <c r="E580" s="269">
        <f>IFERROR(IF(-SUM(E$20:E579)+E$15&lt;0.000001,0,IF($C580&gt;='H-32A-WP06 - Debt Service'!C$24,'H-32A-WP06 - Debt Service'!C$27/12,0)),"-")</f>
        <v>0</v>
      </c>
      <c r="F580" s="269">
        <f>IFERROR(IF(-SUM(F$20:F579)+F$15&lt;0.000001,0,IF($C580&gt;='H-32A-WP06 - Debt Service'!D$24,'H-32A-WP06 - Debt Service'!D$27/12,0)),"-")</f>
        <v>0</v>
      </c>
      <c r="G580" s="269">
        <f>IFERROR(IF(-SUM(G$20:G579)+G$15&lt;0.000001,0,IF($C580&gt;='H-32A-WP06 - Debt Service'!E$24,'H-32A-WP06 - Debt Service'!E$27/12,0)),"-")</f>
        <v>0</v>
      </c>
      <c r="H580" s="269">
        <f>IFERROR(IF(-SUM(H$20:H579)+H$15&lt;0.000001,0,IF($C580&gt;='H-32A-WP06 - Debt Service'!F$24,'H-32A-WP06 - Debt Service'!F$27/12,0)),"-")</f>
        <v>0</v>
      </c>
      <c r="I580" s="269">
        <f>IFERROR(IF(-SUM(I$20:I579)+I$15&lt;0.000001,0,IF($C580&gt;='H-32A-WP06 - Debt Service'!G$24,'H-32A-WP06 - Debt Service'!#REF!/12,0)),"-")</f>
        <v>0</v>
      </c>
      <c r="J580" s="269">
        <f>IFERROR(IF(-SUM(J$20:J579)+J$15&lt;0.000001,0,IF($C580&gt;='H-32A-WP06 - Debt Service'!H$24,'H-32A-WP06 - Debt Service'!H$27/12,0)),"-")</f>
        <v>0</v>
      </c>
      <c r="K580" s="269">
        <f>IFERROR(IF(-SUM(K$20:K579)+K$15&lt;0.000001,0,IF($C580&gt;='H-32A-WP06 - Debt Service'!I$24,'H-32A-WP06 - Debt Service'!I$27/12,0)),"-")</f>
        <v>0</v>
      </c>
      <c r="L580" s="269">
        <f>IFERROR(IF(-SUM(L$20:L579)+L$15&lt;0.000001,0,IF($C580&gt;='H-32A-WP06 - Debt Service'!J$24,'H-32A-WP06 - Debt Service'!J$27/12,0)),"-")</f>
        <v>0</v>
      </c>
      <c r="M580" s="269">
        <f>IFERROR(IF(-SUM(M$20:M579)+M$15&lt;0.000001,0,IF($C580&gt;='H-32A-WP06 - Debt Service'!L$24,'H-32A-WP06 - Debt Service'!L$27/12,0)),"-")</f>
        <v>0</v>
      </c>
      <c r="N580" s="269">
        <v>0</v>
      </c>
      <c r="O580" s="269">
        <v>0</v>
      </c>
      <c r="P580" s="269">
        <v>0</v>
      </c>
      <c r="Q580" s="269">
        <f>IFERROR(IF(-SUM(Q$20:Q579)+Q$15&lt;0.000001,0,IF($C580&gt;='H-32A-WP06 - Debt Service'!#REF!,'H-32A-WP06 - Debt Service'!#REF!/12,0)),"-")</f>
        <v>0</v>
      </c>
      <c r="R580" s="269"/>
      <c r="S580" s="269"/>
      <c r="T580" s="269"/>
      <c r="U580" s="269"/>
      <c r="V580" s="269"/>
      <c r="X580" s="260">
        <f t="shared" si="37"/>
        <v>2069</v>
      </c>
      <c r="Y580" s="281">
        <f t="shared" si="39"/>
        <v>61972</v>
      </c>
      <c r="Z580" s="281"/>
      <c r="AA580" s="269">
        <f>IFERROR(IF(-SUM(AA$20:AA579)+AA$15&lt;0.000001,0,IF($C580&gt;='H-32A-WP06 - Debt Service'!X$24,'H-32A-WP06 - Debt Service'!X$27/12,0)),"-")</f>
        <v>0</v>
      </c>
      <c r="AB580" s="269">
        <f>IFERROR(IF(-SUM(AB$20:AB579)+AB$15&lt;0.000001,0,IF($C580&gt;='H-32A-WP06 - Debt Service'!Y$24,'H-32A-WP06 - Debt Service'!Y$27/12,0)),"-")</f>
        <v>0</v>
      </c>
      <c r="AC580" s="269">
        <f>IFERROR(IF(-SUM(AC$20:AC579)+AC$15&lt;0.000001,0,IF($C580&gt;='H-32A-WP06 - Debt Service'!Z$24,'H-32A-WP06 - Debt Service'!Z$27/12,0)),"-")</f>
        <v>0</v>
      </c>
      <c r="AD580" s="269">
        <f>IFERROR(IF(-SUM(AD$20:AD579)+AD$15&lt;0.000001,0,IF($C580&gt;='H-32A-WP06 - Debt Service'!AA$24,'H-32A-WP06 - Debt Service'!AA$27/12,0)),"-")</f>
        <v>0</v>
      </c>
      <c r="AE580" s="269">
        <f>IFERROR(IF(-SUM(AE$20:AE579)+AE$15&lt;0.000001,0,IF($C580&gt;='H-32A-WP06 - Debt Service'!AB$24,'H-32A-WP06 - Debt Service'!AB$27/12,0)),"-")</f>
        <v>0</v>
      </c>
      <c r="AF580" s="269">
        <f>IFERROR(IF(-SUM(AF$20:AF579)+AF$15&lt;0.000001,0,IF($C580&gt;='H-32A-WP06 - Debt Service'!AC$24,'H-32A-WP06 - Debt Service'!AC$27/12,0)),"-")</f>
        <v>0</v>
      </c>
      <c r="AG580" s="269">
        <f>IFERROR(IF(-SUM(AG$20:AG579)+AG$15&lt;0.000001,0,IF($C580&gt;='H-32A-WP06 - Debt Service'!AD$24,'H-32A-WP06 - Debt Service'!AD$27/12,0)),"-")</f>
        <v>0</v>
      </c>
      <c r="AH580" s="269">
        <f>IFERROR(IF(-SUM(AH$20:AH579)+AH$15&lt;0.000001,0,IF($C580&gt;='H-32A-WP06 - Debt Service'!AE$24,'H-32A-WP06 - Debt Service'!AE$27/12,0)),"-")</f>
        <v>0</v>
      </c>
      <c r="AI580" s="269">
        <f>IFERROR(IF(-SUM(AI$20:AI579)+AI$15&lt;0.000001,0,IF($C580&gt;='H-32A-WP06 - Debt Service'!AF$24,'H-32A-WP06 - Debt Service'!AF$27/12,0)),"-")</f>
        <v>0</v>
      </c>
      <c r="AJ580" s="269">
        <f>IFERROR(IF(-SUM(AJ$20:AJ579)+AJ$15&lt;0.000001,0,IF($C580&gt;='H-32A-WP06 - Debt Service'!AG$24,'H-32A-WP06 - Debt Service'!AG$27/12,0)),"-")</f>
        <v>0</v>
      </c>
    </row>
    <row r="581" spans="2:36" hidden="1">
      <c r="B581" s="260">
        <f t="shared" si="36"/>
        <v>2069</v>
      </c>
      <c r="C581" s="281">
        <f t="shared" si="38"/>
        <v>62002</v>
      </c>
      <c r="D581" s="281"/>
      <c r="E581" s="269">
        <f>IFERROR(IF(-SUM(E$20:E580)+E$15&lt;0.000001,0,IF($C581&gt;='H-32A-WP06 - Debt Service'!C$24,'H-32A-WP06 - Debt Service'!C$27/12,0)),"-")</f>
        <v>0</v>
      </c>
      <c r="F581" s="269">
        <f>IFERROR(IF(-SUM(F$20:F580)+F$15&lt;0.000001,0,IF($C581&gt;='H-32A-WP06 - Debt Service'!D$24,'H-32A-WP06 - Debt Service'!D$27/12,0)),"-")</f>
        <v>0</v>
      </c>
      <c r="G581" s="269">
        <f>IFERROR(IF(-SUM(G$20:G580)+G$15&lt;0.000001,0,IF($C581&gt;='H-32A-WP06 - Debt Service'!E$24,'H-32A-WP06 - Debt Service'!E$27/12,0)),"-")</f>
        <v>0</v>
      </c>
      <c r="H581" s="269">
        <f>IFERROR(IF(-SUM(H$20:H580)+H$15&lt;0.000001,0,IF($C581&gt;='H-32A-WP06 - Debt Service'!F$24,'H-32A-WP06 - Debt Service'!F$27/12,0)),"-")</f>
        <v>0</v>
      </c>
      <c r="I581" s="269">
        <f>IFERROR(IF(-SUM(I$20:I580)+I$15&lt;0.000001,0,IF($C581&gt;='H-32A-WP06 - Debt Service'!G$24,'H-32A-WP06 - Debt Service'!#REF!/12,0)),"-")</f>
        <v>0</v>
      </c>
      <c r="J581" s="269">
        <f>IFERROR(IF(-SUM(J$20:J580)+J$15&lt;0.000001,0,IF($C581&gt;='H-32A-WP06 - Debt Service'!H$24,'H-32A-WP06 - Debt Service'!H$27/12,0)),"-")</f>
        <v>0</v>
      </c>
      <c r="K581" s="269">
        <f>IFERROR(IF(-SUM(K$20:K580)+K$15&lt;0.000001,0,IF($C581&gt;='H-32A-WP06 - Debt Service'!I$24,'H-32A-WP06 - Debt Service'!I$27/12,0)),"-")</f>
        <v>0</v>
      </c>
      <c r="L581" s="269">
        <f>IFERROR(IF(-SUM(L$20:L580)+L$15&lt;0.000001,0,IF($C581&gt;='H-32A-WP06 - Debt Service'!J$24,'H-32A-WP06 - Debt Service'!J$27/12,0)),"-")</f>
        <v>0</v>
      </c>
      <c r="M581" s="269">
        <f>IFERROR(IF(-SUM(M$20:M580)+M$15&lt;0.000001,0,IF($C581&gt;='H-32A-WP06 - Debt Service'!L$24,'H-32A-WP06 - Debt Service'!L$27/12,0)),"-")</f>
        <v>0</v>
      </c>
      <c r="N581" s="269">
        <v>0</v>
      </c>
      <c r="O581" s="269">
        <v>0</v>
      </c>
      <c r="P581" s="269">
        <v>0</v>
      </c>
      <c r="Q581" s="269">
        <f>IFERROR(IF(-SUM(Q$20:Q580)+Q$15&lt;0.000001,0,IF($C581&gt;='H-32A-WP06 - Debt Service'!#REF!,'H-32A-WP06 - Debt Service'!#REF!/12,0)),"-")</f>
        <v>0</v>
      </c>
      <c r="R581" s="269"/>
      <c r="S581" s="269"/>
      <c r="T581" s="269"/>
      <c r="U581" s="269"/>
      <c r="V581" s="269"/>
      <c r="X581" s="260">
        <f t="shared" si="37"/>
        <v>2069</v>
      </c>
      <c r="Y581" s="281">
        <f t="shared" si="39"/>
        <v>62002</v>
      </c>
      <c r="Z581" s="281"/>
      <c r="AA581" s="269">
        <f>IFERROR(IF(-SUM(AA$20:AA580)+AA$15&lt;0.000001,0,IF($C581&gt;='H-32A-WP06 - Debt Service'!X$24,'H-32A-WP06 - Debt Service'!X$27/12,0)),"-")</f>
        <v>0</v>
      </c>
      <c r="AB581" s="269">
        <f>IFERROR(IF(-SUM(AB$20:AB580)+AB$15&lt;0.000001,0,IF($C581&gt;='H-32A-WP06 - Debt Service'!Y$24,'H-32A-WP06 - Debt Service'!Y$27/12,0)),"-")</f>
        <v>0</v>
      </c>
      <c r="AC581" s="269">
        <f>IFERROR(IF(-SUM(AC$20:AC580)+AC$15&lt;0.000001,0,IF($C581&gt;='H-32A-WP06 - Debt Service'!Z$24,'H-32A-WP06 - Debt Service'!Z$27/12,0)),"-")</f>
        <v>0</v>
      </c>
      <c r="AD581" s="269">
        <f>IFERROR(IF(-SUM(AD$20:AD580)+AD$15&lt;0.000001,0,IF($C581&gt;='H-32A-WP06 - Debt Service'!AA$24,'H-32A-WP06 - Debt Service'!AA$27/12,0)),"-")</f>
        <v>0</v>
      </c>
      <c r="AE581" s="269">
        <f>IFERROR(IF(-SUM(AE$20:AE580)+AE$15&lt;0.000001,0,IF($C581&gt;='H-32A-WP06 - Debt Service'!AB$24,'H-32A-WP06 - Debt Service'!AB$27/12,0)),"-")</f>
        <v>0</v>
      </c>
      <c r="AF581" s="269">
        <f>IFERROR(IF(-SUM(AF$20:AF580)+AF$15&lt;0.000001,0,IF($C581&gt;='H-32A-WP06 - Debt Service'!AC$24,'H-32A-WP06 - Debt Service'!AC$27/12,0)),"-")</f>
        <v>0</v>
      </c>
      <c r="AG581" s="269">
        <f>IFERROR(IF(-SUM(AG$20:AG580)+AG$15&lt;0.000001,0,IF($C581&gt;='H-32A-WP06 - Debt Service'!AD$24,'H-32A-WP06 - Debt Service'!AD$27/12,0)),"-")</f>
        <v>0</v>
      </c>
      <c r="AH581" s="269">
        <f>IFERROR(IF(-SUM(AH$20:AH580)+AH$15&lt;0.000001,0,IF($C581&gt;='H-32A-WP06 - Debt Service'!AE$24,'H-32A-WP06 - Debt Service'!AE$27/12,0)),"-")</f>
        <v>0</v>
      </c>
      <c r="AI581" s="269">
        <f>IFERROR(IF(-SUM(AI$20:AI580)+AI$15&lt;0.000001,0,IF($C581&gt;='H-32A-WP06 - Debt Service'!AF$24,'H-32A-WP06 - Debt Service'!AF$27/12,0)),"-")</f>
        <v>0</v>
      </c>
      <c r="AJ581" s="269">
        <f>IFERROR(IF(-SUM(AJ$20:AJ580)+AJ$15&lt;0.000001,0,IF($C581&gt;='H-32A-WP06 - Debt Service'!AG$24,'H-32A-WP06 - Debt Service'!AG$27/12,0)),"-")</f>
        <v>0</v>
      </c>
    </row>
    <row r="582" spans="2:36" hidden="1">
      <c r="B582" s="260">
        <f t="shared" si="36"/>
        <v>2069</v>
      </c>
      <c r="C582" s="281">
        <f t="shared" si="38"/>
        <v>62033</v>
      </c>
      <c r="D582" s="281"/>
      <c r="E582" s="269">
        <f>IFERROR(IF(-SUM(E$20:E581)+E$15&lt;0.000001,0,IF($C582&gt;='H-32A-WP06 - Debt Service'!C$24,'H-32A-WP06 - Debt Service'!C$27/12,0)),"-")</f>
        <v>0</v>
      </c>
      <c r="F582" s="269">
        <f>IFERROR(IF(-SUM(F$20:F581)+F$15&lt;0.000001,0,IF($C582&gt;='H-32A-WP06 - Debt Service'!D$24,'H-32A-WP06 - Debt Service'!D$27/12,0)),"-")</f>
        <v>0</v>
      </c>
      <c r="G582" s="269">
        <f>IFERROR(IF(-SUM(G$20:G581)+G$15&lt;0.000001,0,IF($C582&gt;='H-32A-WP06 - Debt Service'!E$24,'H-32A-WP06 - Debt Service'!E$27/12,0)),"-")</f>
        <v>0</v>
      </c>
      <c r="H582" s="269">
        <f>IFERROR(IF(-SUM(H$20:H581)+H$15&lt;0.000001,0,IF($C582&gt;='H-32A-WP06 - Debt Service'!F$24,'H-32A-WP06 - Debt Service'!F$27/12,0)),"-")</f>
        <v>0</v>
      </c>
      <c r="I582" s="269">
        <f>IFERROR(IF(-SUM(I$20:I581)+I$15&lt;0.000001,0,IF($C582&gt;='H-32A-WP06 - Debt Service'!G$24,'H-32A-WP06 - Debt Service'!#REF!/12,0)),"-")</f>
        <v>0</v>
      </c>
      <c r="J582" s="269">
        <f>IFERROR(IF(-SUM(J$20:J581)+J$15&lt;0.000001,0,IF($C582&gt;='H-32A-WP06 - Debt Service'!H$24,'H-32A-WP06 - Debt Service'!H$27/12,0)),"-")</f>
        <v>0</v>
      </c>
      <c r="K582" s="269">
        <f>IFERROR(IF(-SUM(K$20:K581)+K$15&lt;0.000001,0,IF($C582&gt;='H-32A-WP06 - Debt Service'!I$24,'H-32A-WP06 - Debt Service'!I$27/12,0)),"-")</f>
        <v>0</v>
      </c>
      <c r="L582" s="269">
        <f>IFERROR(IF(-SUM(L$20:L581)+L$15&lt;0.000001,0,IF($C582&gt;='H-32A-WP06 - Debt Service'!J$24,'H-32A-WP06 - Debt Service'!J$27/12,0)),"-")</f>
        <v>0</v>
      </c>
      <c r="M582" s="269">
        <f>IFERROR(IF(-SUM(M$20:M581)+M$15&lt;0.000001,0,IF($C582&gt;='H-32A-WP06 - Debt Service'!L$24,'H-32A-WP06 - Debt Service'!L$27/12,0)),"-")</f>
        <v>0</v>
      </c>
      <c r="N582" s="269">
        <v>0</v>
      </c>
      <c r="O582" s="269">
        <v>0</v>
      </c>
      <c r="P582" s="269">
        <v>0</v>
      </c>
      <c r="Q582" s="269">
        <f>IFERROR(IF(-SUM(Q$20:Q581)+Q$15&lt;0.000001,0,IF($C582&gt;='H-32A-WP06 - Debt Service'!#REF!,'H-32A-WP06 - Debt Service'!#REF!/12,0)),"-")</f>
        <v>0</v>
      </c>
      <c r="R582" s="269"/>
      <c r="S582" s="269"/>
      <c r="T582" s="269"/>
      <c r="U582" s="269"/>
      <c r="V582" s="269"/>
      <c r="X582" s="260">
        <f t="shared" si="37"/>
        <v>2069</v>
      </c>
      <c r="Y582" s="281">
        <f t="shared" si="39"/>
        <v>62033</v>
      </c>
      <c r="Z582" s="281"/>
      <c r="AA582" s="269">
        <f>IFERROR(IF(-SUM(AA$20:AA581)+AA$15&lt;0.000001,0,IF($C582&gt;='H-32A-WP06 - Debt Service'!X$24,'H-32A-WP06 - Debt Service'!X$27/12,0)),"-")</f>
        <v>0</v>
      </c>
      <c r="AB582" s="269">
        <f>IFERROR(IF(-SUM(AB$20:AB581)+AB$15&lt;0.000001,0,IF($C582&gt;='H-32A-WP06 - Debt Service'!Y$24,'H-32A-WP06 - Debt Service'!Y$27/12,0)),"-")</f>
        <v>0</v>
      </c>
      <c r="AC582" s="269">
        <f>IFERROR(IF(-SUM(AC$20:AC581)+AC$15&lt;0.000001,0,IF($C582&gt;='H-32A-WP06 - Debt Service'!Z$24,'H-32A-WP06 - Debt Service'!Z$27/12,0)),"-")</f>
        <v>0</v>
      </c>
      <c r="AD582" s="269">
        <f>IFERROR(IF(-SUM(AD$20:AD581)+AD$15&lt;0.000001,0,IF($C582&gt;='H-32A-WP06 - Debt Service'!AA$24,'H-32A-WP06 - Debt Service'!AA$27/12,0)),"-")</f>
        <v>0</v>
      </c>
      <c r="AE582" s="269">
        <f>IFERROR(IF(-SUM(AE$20:AE581)+AE$15&lt;0.000001,0,IF($C582&gt;='H-32A-WP06 - Debt Service'!AB$24,'H-32A-WP06 - Debt Service'!AB$27/12,0)),"-")</f>
        <v>0</v>
      </c>
      <c r="AF582" s="269">
        <f>IFERROR(IF(-SUM(AF$20:AF581)+AF$15&lt;0.000001,0,IF($C582&gt;='H-32A-WP06 - Debt Service'!AC$24,'H-32A-WP06 - Debt Service'!AC$27/12,0)),"-")</f>
        <v>0</v>
      </c>
      <c r="AG582" s="269">
        <f>IFERROR(IF(-SUM(AG$20:AG581)+AG$15&lt;0.000001,0,IF($C582&gt;='H-32A-WP06 - Debt Service'!AD$24,'H-32A-WP06 - Debt Service'!AD$27/12,0)),"-")</f>
        <v>0</v>
      </c>
      <c r="AH582" s="269">
        <f>IFERROR(IF(-SUM(AH$20:AH581)+AH$15&lt;0.000001,0,IF($C582&gt;='H-32A-WP06 - Debt Service'!AE$24,'H-32A-WP06 - Debt Service'!AE$27/12,0)),"-")</f>
        <v>0</v>
      </c>
      <c r="AI582" s="269">
        <f>IFERROR(IF(-SUM(AI$20:AI581)+AI$15&lt;0.000001,0,IF($C582&gt;='H-32A-WP06 - Debt Service'!AF$24,'H-32A-WP06 - Debt Service'!AF$27/12,0)),"-")</f>
        <v>0</v>
      </c>
      <c r="AJ582" s="269">
        <f>IFERROR(IF(-SUM(AJ$20:AJ581)+AJ$15&lt;0.000001,0,IF($C582&gt;='H-32A-WP06 - Debt Service'!AG$24,'H-32A-WP06 - Debt Service'!AG$27/12,0)),"-")</f>
        <v>0</v>
      </c>
    </row>
    <row r="583" spans="2:36" hidden="1">
      <c r="B583" s="260">
        <f t="shared" si="36"/>
        <v>2069</v>
      </c>
      <c r="C583" s="281">
        <f t="shared" si="38"/>
        <v>62063</v>
      </c>
      <c r="D583" s="281"/>
      <c r="E583" s="269">
        <f>IFERROR(IF(-SUM(E$20:E582)+E$15&lt;0.000001,0,IF($C583&gt;='H-32A-WP06 - Debt Service'!C$24,'H-32A-WP06 - Debt Service'!C$27/12,0)),"-")</f>
        <v>0</v>
      </c>
      <c r="F583" s="269">
        <f>IFERROR(IF(-SUM(F$20:F582)+F$15&lt;0.000001,0,IF($C583&gt;='H-32A-WP06 - Debt Service'!D$24,'H-32A-WP06 - Debt Service'!D$27/12,0)),"-")</f>
        <v>0</v>
      </c>
      <c r="G583" s="269">
        <f>IFERROR(IF(-SUM(G$20:G582)+G$15&lt;0.000001,0,IF($C583&gt;='H-32A-WP06 - Debt Service'!E$24,'H-32A-WP06 - Debt Service'!E$27/12,0)),"-")</f>
        <v>0</v>
      </c>
      <c r="H583" s="269">
        <f>IFERROR(IF(-SUM(H$20:H582)+H$15&lt;0.000001,0,IF($C583&gt;='H-32A-WP06 - Debt Service'!F$24,'H-32A-WP06 - Debt Service'!F$27/12,0)),"-")</f>
        <v>0</v>
      </c>
      <c r="I583" s="269">
        <f>IFERROR(IF(-SUM(I$20:I582)+I$15&lt;0.000001,0,IF($C583&gt;='H-32A-WP06 - Debt Service'!G$24,'H-32A-WP06 - Debt Service'!#REF!/12,0)),"-")</f>
        <v>0</v>
      </c>
      <c r="J583" s="269">
        <f>IFERROR(IF(-SUM(J$20:J582)+J$15&lt;0.000001,0,IF($C583&gt;='H-32A-WP06 - Debt Service'!H$24,'H-32A-WP06 - Debt Service'!H$27/12,0)),"-")</f>
        <v>0</v>
      </c>
      <c r="K583" s="269">
        <f>IFERROR(IF(-SUM(K$20:K582)+K$15&lt;0.000001,0,IF($C583&gt;='H-32A-WP06 - Debt Service'!I$24,'H-32A-WP06 - Debt Service'!I$27/12,0)),"-")</f>
        <v>0</v>
      </c>
      <c r="L583" s="269">
        <f>IFERROR(IF(-SUM(L$20:L582)+L$15&lt;0.000001,0,IF($C583&gt;='H-32A-WP06 - Debt Service'!J$24,'H-32A-WP06 - Debt Service'!J$27/12,0)),"-")</f>
        <v>0</v>
      </c>
      <c r="M583" s="269">
        <f>IFERROR(IF(-SUM(M$20:M582)+M$15&lt;0.000001,0,IF($C583&gt;='H-32A-WP06 - Debt Service'!L$24,'H-32A-WP06 - Debt Service'!L$27/12,0)),"-")</f>
        <v>0</v>
      </c>
      <c r="N583" s="269">
        <v>0</v>
      </c>
      <c r="O583" s="269">
        <v>0</v>
      </c>
      <c r="P583" s="269">
        <v>0</v>
      </c>
      <c r="Q583" s="269">
        <f>IFERROR(IF(-SUM(Q$20:Q582)+Q$15&lt;0.000001,0,IF($C583&gt;='H-32A-WP06 - Debt Service'!#REF!,'H-32A-WP06 - Debt Service'!#REF!/12,0)),"-")</f>
        <v>0</v>
      </c>
      <c r="R583" s="269"/>
      <c r="S583" s="269"/>
      <c r="T583" s="269"/>
      <c r="U583" s="269"/>
      <c r="V583" s="269"/>
      <c r="X583" s="260">
        <f t="shared" si="37"/>
        <v>2069</v>
      </c>
      <c r="Y583" s="281">
        <f t="shared" si="39"/>
        <v>62063</v>
      </c>
      <c r="Z583" s="281"/>
      <c r="AA583" s="269">
        <f>IFERROR(IF(-SUM(AA$20:AA582)+AA$15&lt;0.000001,0,IF($C583&gt;='H-32A-WP06 - Debt Service'!X$24,'H-32A-WP06 - Debt Service'!X$27/12,0)),"-")</f>
        <v>0</v>
      </c>
      <c r="AB583" s="269">
        <f>IFERROR(IF(-SUM(AB$20:AB582)+AB$15&lt;0.000001,0,IF($C583&gt;='H-32A-WP06 - Debt Service'!Y$24,'H-32A-WP06 - Debt Service'!Y$27/12,0)),"-")</f>
        <v>0</v>
      </c>
      <c r="AC583" s="269">
        <f>IFERROR(IF(-SUM(AC$20:AC582)+AC$15&lt;0.000001,0,IF($C583&gt;='H-32A-WP06 - Debt Service'!Z$24,'H-32A-WP06 - Debt Service'!Z$27/12,0)),"-")</f>
        <v>0</v>
      </c>
      <c r="AD583" s="269">
        <f>IFERROR(IF(-SUM(AD$20:AD582)+AD$15&lt;0.000001,0,IF($C583&gt;='H-32A-WP06 - Debt Service'!AA$24,'H-32A-WP06 - Debt Service'!AA$27/12,0)),"-")</f>
        <v>0</v>
      </c>
      <c r="AE583" s="269">
        <f>IFERROR(IF(-SUM(AE$20:AE582)+AE$15&lt;0.000001,0,IF($C583&gt;='H-32A-WP06 - Debt Service'!AB$24,'H-32A-WP06 - Debt Service'!AB$27/12,0)),"-")</f>
        <v>0</v>
      </c>
      <c r="AF583" s="269">
        <f>IFERROR(IF(-SUM(AF$20:AF582)+AF$15&lt;0.000001,0,IF($C583&gt;='H-32A-WP06 - Debt Service'!AC$24,'H-32A-WP06 - Debt Service'!AC$27/12,0)),"-")</f>
        <v>0</v>
      </c>
      <c r="AG583" s="269">
        <f>IFERROR(IF(-SUM(AG$20:AG582)+AG$15&lt;0.000001,0,IF($C583&gt;='H-32A-WP06 - Debt Service'!AD$24,'H-32A-WP06 - Debt Service'!AD$27/12,0)),"-")</f>
        <v>0</v>
      </c>
      <c r="AH583" s="269">
        <f>IFERROR(IF(-SUM(AH$20:AH582)+AH$15&lt;0.000001,0,IF($C583&gt;='H-32A-WP06 - Debt Service'!AE$24,'H-32A-WP06 - Debt Service'!AE$27/12,0)),"-")</f>
        <v>0</v>
      </c>
      <c r="AI583" s="269">
        <f>IFERROR(IF(-SUM(AI$20:AI582)+AI$15&lt;0.000001,0,IF($C583&gt;='H-32A-WP06 - Debt Service'!AF$24,'H-32A-WP06 - Debt Service'!AF$27/12,0)),"-")</f>
        <v>0</v>
      </c>
      <c r="AJ583" s="269">
        <f>IFERROR(IF(-SUM(AJ$20:AJ582)+AJ$15&lt;0.000001,0,IF($C583&gt;='H-32A-WP06 - Debt Service'!AG$24,'H-32A-WP06 - Debt Service'!AG$27/12,0)),"-")</f>
        <v>0</v>
      </c>
    </row>
    <row r="584" spans="2:36" hidden="1">
      <c r="B584" s="260">
        <f t="shared" si="36"/>
        <v>2070</v>
      </c>
      <c r="C584" s="281">
        <f t="shared" si="38"/>
        <v>62094</v>
      </c>
      <c r="D584" s="281"/>
      <c r="E584" s="269">
        <f>IFERROR(IF(-SUM(E$20:E583)+E$15&lt;0.000001,0,IF($C584&gt;='H-32A-WP06 - Debt Service'!C$24,'H-32A-WP06 - Debt Service'!C$27/12,0)),"-")</f>
        <v>0</v>
      </c>
      <c r="F584" s="269">
        <f>IFERROR(IF(-SUM(F$20:F583)+F$15&lt;0.000001,0,IF($C584&gt;='H-32A-WP06 - Debt Service'!D$24,'H-32A-WP06 - Debt Service'!D$27/12,0)),"-")</f>
        <v>0</v>
      </c>
      <c r="G584" s="269">
        <f>IFERROR(IF(-SUM(G$20:G583)+G$15&lt;0.000001,0,IF($C584&gt;='H-32A-WP06 - Debt Service'!E$24,'H-32A-WP06 - Debt Service'!E$27/12,0)),"-")</f>
        <v>0</v>
      </c>
      <c r="H584" s="269">
        <f>IFERROR(IF(-SUM(H$20:H583)+H$15&lt;0.000001,0,IF($C584&gt;='H-32A-WP06 - Debt Service'!F$24,'H-32A-WP06 - Debt Service'!F$27/12,0)),"-")</f>
        <v>0</v>
      </c>
      <c r="I584" s="269">
        <f>IFERROR(IF(-SUM(I$20:I583)+I$15&lt;0.000001,0,IF($C584&gt;='H-32A-WP06 - Debt Service'!G$24,'H-32A-WP06 - Debt Service'!#REF!/12,0)),"-")</f>
        <v>0</v>
      </c>
      <c r="J584" s="269">
        <f>IFERROR(IF(-SUM(J$20:J583)+J$15&lt;0.000001,0,IF($C584&gt;='H-32A-WP06 - Debt Service'!H$24,'H-32A-WP06 - Debt Service'!H$27/12,0)),"-")</f>
        <v>0</v>
      </c>
      <c r="K584" s="269">
        <f>IFERROR(IF(-SUM(K$20:K583)+K$15&lt;0.000001,0,IF($C584&gt;='H-32A-WP06 - Debt Service'!I$24,'H-32A-WP06 - Debt Service'!I$27/12,0)),"-")</f>
        <v>0</v>
      </c>
      <c r="L584" s="269">
        <f>IFERROR(IF(-SUM(L$20:L583)+L$15&lt;0.000001,0,IF($C584&gt;='H-32A-WP06 - Debt Service'!J$24,'H-32A-WP06 - Debt Service'!J$27/12,0)),"-")</f>
        <v>0</v>
      </c>
      <c r="M584" s="269">
        <f>IFERROR(IF(-SUM(M$20:M583)+M$15&lt;0.000001,0,IF($C584&gt;='H-32A-WP06 - Debt Service'!L$24,'H-32A-WP06 - Debt Service'!L$27/12,0)),"-")</f>
        <v>0</v>
      </c>
      <c r="N584" s="269">
        <v>0</v>
      </c>
      <c r="O584" s="269">
        <v>0</v>
      </c>
      <c r="P584" s="269">
        <v>0</v>
      </c>
      <c r="Q584" s="269">
        <f>IFERROR(IF(-SUM(Q$20:Q583)+Q$15&lt;0.000001,0,IF($C584&gt;='H-32A-WP06 - Debt Service'!#REF!,'H-32A-WP06 - Debt Service'!#REF!/12,0)),"-")</f>
        <v>0</v>
      </c>
      <c r="R584" s="269"/>
      <c r="S584" s="269"/>
      <c r="T584" s="269"/>
      <c r="U584" s="269"/>
      <c r="V584" s="269"/>
      <c r="X584" s="260">
        <f t="shared" si="37"/>
        <v>2070</v>
      </c>
      <c r="Y584" s="281">
        <f t="shared" si="39"/>
        <v>62094</v>
      </c>
      <c r="Z584" s="281"/>
      <c r="AA584" s="269">
        <f>IFERROR(IF(-SUM(AA$20:AA583)+AA$15&lt;0.000001,0,IF($C584&gt;='H-32A-WP06 - Debt Service'!X$24,'H-32A-WP06 - Debt Service'!X$27/12,0)),"-")</f>
        <v>0</v>
      </c>
      <c r="AB584" s="269">
        <f>IFERROR(IF(-SUM(AB$20:AB583)+AB$15&lt;0.000001,0,IF($C584&gt;='H-32A-WP06 - Debt Service'!Y$24,'H-32A-WP06 - Debt Service'!Y$27/12,0)),"-")</f>
        <v>0</v>
      </c>
      <c r="AC584" s="269">
        <f>IFERROR(IF(-SUM(AC$20:AC583)+AC$15&lt;0.000001,0,IF($C584&gt;='H-32A-WP06 - Debt Service'!Z$24,'H-32A-WP06 - Debt Service'!Z$27/12,0)),"-")</f>
        <v>0</v>
      </c>
      <c r="AD584" s="269">
        <f>IFERROR(IF(-SUM(AD$20:AD583)+AD$15&lt;0.000001,0,IF($C584&gt;='H-32A-WP06 - Debt Service'!AA$24,'H-32A-WP06 - Debt Service'!AA$27/12,0)),"-")</f>
        <v>0</v>
      </c>
      <c r="AE584" s="269">
        <f>IFERROR(IF(-SUM(AE$20:AE583)+AE$15&lt;0.000001,0,IF($C584&gt;='H-32A-WP06 - Debt Service'!AB$24,'H-32A-WP06 - Debt Service'!AB$27/12,0)),"-")</f>
        <v>0</v>
      </c>
      <c r="AF584" s="269">
        <f>IFERROR(IF(-SUM(AF$20:AF583)+AF$15&lt;0.000001,0,IF($C584&gt;='H-32A-WP06 - Debt Service'!AC$24,'H-32A-WP06 - Debt Service'!AC$27/12,0)),"-")</f>
        <v>0</v>
      </c>
      <c r="AG584" s="269">
        <f>IFERROR(IF(-SUM(AG$20:AG583)+AG$15&lt;0.000001,0,IF($C584&gt;='H-32A-WP06 - Debt Service'!AD$24,'H-32A-WP06 - Debt Service'!AD$27/12,0)),"-")</f>
        <v>0</v>
      </c>
      <c r="AH584" s="269">
        <f>IFERROR(IF(-SUM(AH$20:AH583)+AH$15&lt;0.000001,0,IF($C584&gt;='H-32A-WP06 - Debt Service'!AE$24,'H-32A-WP06 - Debt Service'!AE$27/12,0)),"-")</f>
        <v>0</v>
      </c>
      <c r="AI584" s="269">
        <f>IFERROR(IF(-SUM(AI$20:AI583)+AI$15&lt;0.000001,0,IF($C584&gt;='H-32A-WP06 - Debt Service'!AF$24,'H-32A-WP06 - Debt Service'!AF$27/12,0)),"-")</f>
        <v>0</v>
      </c>
      <c r="AJ584" s="269">
        <f>IFERROR(IF(-SUM(AJ$20:AJ583)+AJ$15&lt;0.000001,0,IF($C584&gt;='H-32A-WP06 - Debt Service'!AG$24,'H-32A-WP06 - Debt Service'!AG$27/12,0)),"-")</f>
        <v>0</v>
      </c>
    </row>
    <row r="585" spans="2:36" hidden="1">
      <c r="B585" s="260">
        <f t="shared" si="36"/>
        <v>2070</v>
      </c>
      <c r="C585" s="281">
        <f t="shared" si="38"/>
        <v>62125</v>
      </c>
      <c r="D585" s="281"/>
      <c r="E585" s="269">
        <f>IFERROR(IF(-SUM(E$20:E584)+E$15&lt;0.000001,0,IF($C585&gt;='H-32A-WP06 - Debt Service'!C$24,'H-32A-WP06 - Debt Service'!C$27/12,0)),"-")</f>
        <v>0</v>
      </c>
      <c r="F585" s="269">
        <f>IFERROR(IF(-SUM(F$20:F584)+F$15&lt;0.000001,0,IF($C585&gt;='H-32A-WP06 - Debt Service'!D$24,'H-32A-WP06 - Debt Service'!D$27/12,0)),"-")</f>
        <v>0</v>
      </c>
      <c r="G585" s="269">
        <f>IFERROR(IF(-SUM(G$20:G584)+G$15&lt;0.000001,0,IF($C585&gt;='H-32A-WP06 - Debt Service'!E$24,'H-32A-WP06 - Debt Service'!E$27/12,0)),"-")</f>
        <v>0</v>
      </c>
      <c r="H585" s="269">
        <f>IFERROR(IF(-SUM(H$20:H584)+H$15&lt;0.000001,0,IF($C585&gt;='H-32A-WP06 - Debt Service'!F$24,'H-32A-WP06 - Debt Service'!F$27/12,0)),"-")</f>
        <v>0</v>
      </c>
      <c r="I585" s="269">
        <f>IFERROR(IF(-SUM(I$20:I584)+I$15&lt;0.000001,0,IF($C585&gt;='H-32A-WP06 - Debt Service'!G$24,'H-32A-WP06 - Debt Service'!#REF!/12,0)),"-")</f>
        <v>0</v>
      </c>
      <c r="J585" s="269">
        <f>IFERROR(IF(-SUM(J$20:J584)+J$15&lt;0.000001,0,IF($C585&gt;='H-32A-WP06 - Debt Service'!H$24,'H-32A-WP06 - Debt Service'!H$27/12,0)),"-")</f>
        <v>0</v>
      </c>
      <c r="K585" s="269">
        <f>IFERROR(IF(-SUM(K$20:K584)+K$15&lt;0.000001,0,IF($C585&gt;='H-32A-WP06 - Debt Service'!I$24,'H-32A-WP06 - Debt Service'!I$27/12,0)),"-")</f>
        <v>0</v>
      </c>
      <c r="L585" s="269">
        <f>IFERROR(IF(-SUM(L$20:L584)+L$15&lt;0.000001,0,IF($C585&gt;='H-32A-WP06 - Debt Service'!J$24,'H-32A-WP06 - Debt Service'!J$27/12,0)),"-")</f>
        <v>0</v>
      </c>
      <c r="M585" s="269">
        <f>IFERROR(IF(-SUM(M$20:M584)+M$15&lt;0.000001,0,IF($C585&gt;='H-32A-WP06 - Debt Service'!L$24,'H-32A-WP06 - Debt Service'!L$27/12,0)),"-")</f>
        <v>0</v>
      </c>
      <c r="N585" s="269">
        <v>0</v>
      </c>
      <c r="O585" s="269">
        <v>0</v>
      </c>
      <c r="P585" s="269">
        <v>0</v>
      </c>
      <c r="Q585" s="269">
        <f>IFERROR(IF(-SUM(Q$20:Q584)+Q$15&lt;0.000001,0,IF($C585&gt;='H-32A-WP06 - Debt Service'!#REF!,'H-32A-WP06 - Debt Service'!#REF!/12,0)),"-")</f>
        <v>0</v>
      </c>
      <c r="R585" s="269"/>
      <c r="S585" s="269"/>
      <c r="T585" s="269"/>
      <c r="U585" s="269"/>
      <c r="V585" s="269"/>
      <c r="X585" s="260">
        <f t="shared" si="37"/>
        <v>2070</v>
      </c>
      <c r="Y585" s="281">
        <f t="shared" si="39"/>
        <v>62125</v>
      </c>
      <c r="Z585" s="281"/>
      <c r="AA585" s="269">
        <f>IFERROR(IF(-SUM(AA$20:AA584)+AA$15&lt;0.000001,0,IF($C585&gt;='H-32A-WP06 - Debt Service'!X$24,'H-32A-WP06 - Debt Service'!X$27/12,0)),"-")</f>
        <v>0</v>
      </c>
      <c r="AB585" s="269">
        <f>IFERROR(IF(-SUM(AB$20:AB584)+AB$15&lt;0.000001,0,IF($C585&gt;='H-32A-WP06 - Debt Service'!Y$24,'H-32A-WP06 - Debt Service'!Y$27/12,0)),"-")</f>
        <v>0</v>
      </c>
      <c r="AC585" s="269">
        <f>IFERROR(IF(-SUM(AC$20:AC584)+AC$15&lt;0.000001,0,IF($C585&gt;='H-32A-WP06 - Debt Service'!Z$24,'H-32A-WP06 - Debt Service'!Z$27/12,0)),"-")</f>
        <v>0</v>
      </c>
      <c r="AD585" s="269">
        <f>IFERROR(IF(-SUM(AD$20:AD584)+AD$15&lt;0.000001,0,IF($C585&gt;='H-32A-WP06 - Debt Service'!AA$24,'H-32A-WP06 - Debt Service'!AA$27/12,0)),"-")</f>
        <v>0</v>
      </c>
      <c r="AE585" s="269">
        <f>IFERROR(IF(-SUM(AE$20:AE584)+AE$15&lt;0.000001,0,IF($C585&gt;='H-32A-WP06 - Debt Service'!AB$24,'H-32A-WP06 - Debt Service'!AB$27/12,0)),"-")</f>
        <v>0</v>
      </c>
      <c r="AF585" s="269">
        <f>IFERROR(IF(-SUM(AF$20:AF584)+AF$15&lt;0.000001,0,IF($C585&gt;='H-32A-WP06 - Debt Service'!AC$24,'H-32A-WP06 - Debt Service'!AC$27/12,0)),"-")</f>
        <v>0</v>
      </c>
      <c r="AG585" s="269">
        <f>IFERROR(IF(-SUM(AG$20:AG584)+AG$15&lt;0.000001,0,IF($C585&gt;='H-32A-WP06 - Debt Service'!AD$24,'H-32A-WP06 - Debt Service'!AD$27/12,0)),"-")</f>
        <v>0</v>
      </c>
      <c r="AH585" s="269">
        <f>IFERROR(IF(-SUM(AH$20:AH584)+AH$15&lt;0.000001,0,IF($C585&gt;='H-32A-WP06 - Debt Service'!AE$24,'H-32A-WP06 - Debt Service'!AE$27/12,0)),"-")</f>
        <v>0</v>
      </c>
      <c r="AI585" s="269">
        <f>IFERROR(IF(-SUM(AI$20:AI584)+AI$15&lt;0.000001,0,IF($C585&gt;='H-32A-WP06 - Debt Service'!AF$24,'H-32A-WP06 - Debt Service'!AF$27/12,0)),"-")</f>
        <v>0</v>
      </c>
      <c r="AJ585" s="269">
        <f>IFERROR(IF(-SUM(AJ$20:AJ584)+AJ$15&lt;0.000001,0,IF($C585&gt;='H-32A-WP06 - Debt Service'!AG$24,'H-32A-WP06 - Debt Service'!AG$27/12,0)),"-")</f>
        <v>0</v>
      </c>
    </row>
    <row r="586" spans="2:36" hidden="1">
      <c r="B586" s="260">
        <f t="shared" si="36"/>
        <v>2070</v>
      </c>
      <c r="C586" s="281">
        <f t="shared" si="38"/>
        <v>62153</v>
      </c>
      <c r="D586" s="281"/>
      <c r="E586" s="269">
        <f>IFERROR(IF(-SUM(E$20:E585)+E$15&lt;0.000001,0,IF($C586&gt;='H-32A-WP06 - Debt Service'!C$24,'H-32A-WP06 - Debt Service'!C$27/12,0)),"-")</f>
        <v>0</v>
      </c>
      <c r="F586" s="269">
        <f>IFERROR(IF(-SUM(F$20:F585)+F$15&lt;0.000001,0,IF($C586&gt;='H-32A-WP06 - Debt Service'!D$24,'H-32A-WP06 - Debt Service'!D$27/12,0)),"-")</f>
        <v>0</v>
      </c>
      <c r="G586" s="269">
        <f>IFERROR(IF(-SUM(G$20:G585)+G$15&lt;0.000001,0,IF($C586&gt;='H-32A-WP06 - Debt Service'!E$24,'H-32A-WP06 - Debt Service'!E$27/12,0)),"-")</f>
        <v>0</v>
      </c>
      <c r="H586" s="269">
        <f>IFERROR(IF(-SUM(H$20:H585)+H$15&lt;0.000001,0,IF($C586&gt;='H-32A-WP06 - Debt Service'!F$24,'H-32A-WP06 - Debt Service'!F$27/12,0)),"-")</f>
        <v>0</v>
      </c>
      <c r="I586" s="269">
        <f>IFERROR(IF(-SUM(I$20:I585)+I$15&lt;0.000001,0,IF($C586&gt;='H-32A-WP06 - Debt Service'!G$24,'H-32A-WP06 - Debt Service'!#REF!/12,0)),"-")</f>
        <v>0</v>
      </c>
      <c r="J586" s="269">
        <f>IFERROR(IF(-SUM(J$20:J585)+J$15&lt;0.000001,0,IF($C586&gt;='H-32A-WP06 - Debt Service'!H$24,'H-32A-WP06 - Debt Service'!H$27/12,0)),"-")</f>
        <v>0</v>
      </c>
      <c r="K586" s="269">
        <f>IFERROR(IF(-SUM(K$20:K585)+K$15&lt;0.000001,0,IF($C586&gt;='H-32A-WP06 - Debt Service'!I$24,'H-32A-WP06 - Debt Service'!I$27/12,0)),"-")</f>
        <v>0</v>
      </c>
      <c r="L586" s="269">
        <f>IFERROR(IF(-SUM(L$20:L585)+L$15&lt;0.000001,0,IF($C586&gt;='H-32A-WP06 - Debt Service'!J$24,'H-32A-WP06 - Debt Service'!J$27/12,0)),"-")</f>
        <v>0</v>
      </c>
      <c r="M586" s="269">
        <f>IFERROR(IF(-SUM(M$20:M585)+M$15&lt;0.000001,0,IF($C586&gt;='H-32A-WP06 - Debt Service'!L$24,'H-32A-WP06 - Debt Service'!L$27/12,0)),"-")</f>
        <v>0</v>
      </c>
      <c r="N586" s="269">
        <v>0</v>
      </c>
      <c r="O586" s="269">
        <v>0</v>
      </c>
      <c r="P586" s="269">
        <v>0</v>
      </c>
      <c r="Q586" s="269">
        <f>IFERROR(IF(-SUM(Q$20:Q585)+Q$15&lt;0.000001,0,IF($C586&gt;='H-32A-WP06 - Debt Service'!#REF!,'H-32A-WP06 - Debt Service'!#REF!/12,0)),"-")</f>
        <v>0</v>
      </c>
      <c r="R586" s="269"/>
      <c r="S586" s="269"/>
      <c r="T586" s="269"/>
      <c r="U586" s="269"/>
      <c r="V586" s="269"/>
      <c r="X586" s="260">
        <f t="shared" si="37"/>
        <v>2070</v>
      </c>
      <c r="Y586" s="281">
        <f t="shared" si="39"/>
        <v>62153</v>
      </c>
      <c r="Z586" s="281"/>
      <c r="AA586" s="269">
        <f>IFERROR(IF(-SUM(AA$20:AA585)+AA$15&lt;0.000001,0,IF($C586&gt;='H-32A-WP06 - Debt Service'!X$24,'H-32A-WP06 - Debt Service'!X$27/12,0)),"-")</f>
        <v>0</v>
      </c>
      <c r="AB586" s="269">
        <f>IFERROR(IF(-SUM(AB$20:AB585)+AB$15&lt;0.000001,0,IF($C586&gt;='H-32A-WP06 - Debt Service'!Y$24,'H-32A-WP06 - Debt Service'!Y$27/12,0)),"-")</f>
        <v>0</v>
      </c>
      <c r="AC586" s="269">
        <f>IFERROR(IF(-SUM(AC$20:AC585)+AC$15&lt;0.000001,0,IF($C586&gt;='H-32A-WP06 - Debt Service'!Z$24,'H-32A-WP06 - Debt Service'!Z$27/12,0)),"-")</f>
        <v>0</v>
      </c>
      <c r="AD586" s="269">
        <f>IFERROR(IF(-SUM(AD$20:AD585)+AD$15&lt;0.000001,0,IF($C586&gt;='H-32A-WP06 - Debt Service'!AA$24,'H-32A-WP06 - Debt Service'!AA$27/12,0)),"-")</f>
        <v>0</v>
      </c>
      <c r="AE586" s="269">
        <f>IFERROR(IF(-SUM(AE$20:AE585)+AE$15&lt;0.000001,0,IF($C586&gt;='H-32A-WP06 - Debt Service'!AB$24,'H-32A-WP06 - Debt Service'!AB$27/12,0)),"-")</f>
        <v>0</v>
      </c>
      <c r="AF586" s="269">
        <f>IFERROR(IF(-SUM(AF$20:AF585)+AF$15&lt;0.000001,0,IF($C586&gt;='H-32A-WP06 - Debt Service'!AC$24,'H-32A-WP06 - Debt Service'!AC$27/12,0)),"-")</f>
        <v>0</v>
      </c>
      <c r="AG586" s="269">
        <f>IFERROR(IF(-SUM(AG$20:AG585)+AG$15&lt;0.000001,0,IF($C586&gt;='H-32A-WP06 - Debt Service'!AD$24,'H-32A-WP06 - Debt Service'!AD$27/12,0)),"-")</f>
        <v>0</v>
      </c>
      <c r="AH586" s="269">
        <f>IFERROR(IF(-SUM(AH$20:AH585)+AH$15&lt;0.000001,0,IF($C586&gt;='H-32A-WP06 - Debt Service'!AE$24,'H-32A-WP06 - Debt Service'!AE$27/12,0)),"-")</f>
        <v>0</v>
      </c>
      <c r="AI586" s="269">
        <f>IFERROR(IF(-SUM(AI$20:AI585)+AI$15&lt;0.000001,0,IF($C586&gt;='H-32A-WP06 - Debt Service'!AF$24,'H-32A-WP06 - Debt Service'!AF$27/12,0)),"-")</f>
        <v>0</v>
      </c>
      <c r="AJ586" s="269">
        <f>IFERROR(IF(-SUM(AJ$20:AJ585)+AJ$15&lt;0.000001,0,IF($C586&gt;='H-32A-WP06 - Debt Service'!AG$24,'H-32A-WP06 - Debt Service'!AG$27/12,0)),"-")</f>
        <v>0</v>
      </c>
    </row>
    <row r="587" spans="2:36" hidden="1">
      <c r="B587" s="260">
        <f t="shared" si="36"/>
        <v>2070</v>
      </c>
      <c r="C587" s="281">
        <f t="shared" si="38"/>
        <v>62184</v>
      </c>
      <c r="D587" s="281"/>
      <c r="E587" s="269">
        <f>IFERROR(IF(-SUM(E$20:E586)+E$15&lt;0.000001,0,IF($C587&gt;='H-32A-WP06 - Debt Service'!C$24,'H-32A-WP06 - Debt Service'!C$27/12,0)),"-")</f>
        <v>0</v>
      </c>
      <c r="F587" s="269">
        <f>IFERROR(IF(-SUM(F$20:F586)+F$15&lt;0.000001,0,IF($C587&gt;='H-32A-WP06 - Debt Service'!D$24,'H-32A-WP06 - Debt Service'!D$27/12,0)),"-")</f>
        <v>0</v>
      </c>
      <c r="G587" s="269">
        <f>IFERROR(IF(-SUM(G$20:G586)+G$15&lt;0.000001,0,IF($C587&gt;='H-32A-WP06 - Debt Service'!E$24,'H-32A-WP06 - Debt Service'!E$27/12,0)),"-")</f>
        <v>0</v>
      </c>
      <c r="H587" s="269">
        <f>IFERROR(IF(-SUM(H$20:H586)+H$15&lt;0.000001,0,IF($C587&gt;='H-32A-WP06 - Debt Service'!F$24,'H-32A-WP06 - Debt Service'!F$27/12,0)),"-")</f>
        <v>0</v>
      </c>
      <c r="I587" s="269">
        <f>IFERROR(IF(-SUM(I$20:I586)+I$15&lt;0.000001,0,IF($C587&gt;='H-32A-WP06 - Debt Service'!G$24,'H-32A-WP06 - Debt Service'!#REF!/12,0)),"-")</f>
        <v>0</v>
      </c>
      <c r="J587" s="269">
        <f>IFERROR(IF(-SUM(J$20:J586)+J$15&lt;0.000001,0,IF($C587&gt;='H-32A-WP06 - Debt Service'!H$24,'H-32A-WP06 - Debt Service'!H$27/12,0)),"-")</f>
        <v>0</v>
      </c>
      <c r="K587" s="269">
        <f>IFERROR(IF(-SUM(K$20:K586)+K$15&lt;0.000001,0,IF($C587&gt;='H-32A-WP06 - Debt Service'!I$24,'H-32A-WP06 - Debt Service'!I$27/12,0)),"-")</f>
        <v>0</v>
      </c>
      <c r="L587" s="269">
        <f>IFERROR(IF(-SUM(L$20:L586)+L$15&lt;0.000001,0,IF($C587&gt;='H-32A-WP06 - Debt Service'!J$24,'H-32A-WP06 - Debt Service'!J$27/12,0)),"-")</f>
        <v>0</v>
      </c>
      <c r="M587" s="269">
        <f>IFERROR(IF(-SUM(M$20:M586)+M$15&lt;0.000001,0,IF($C587&gt;='H-32A-WP06 - Debt Service'!L$24,'H-32A-WP06 - Debt Service'!L$27/12,0)),"-")</f>
        <v>0</v>
      </c>
      <c r="N587" s="269">
        <v>0</v>
      </c>
      <c r="O587" s="269">
        <v>0</v>
      </c>
      <c r="P587" s="269">
        <v>0</v>
      </c>
      <c r="Q587" s="269">
        <f>IFERROR(IF(-SUM(Q$20:Q586)+Q$15&lt;0.000001,0,IF($C587&gt;='H-32A-WP06 - Debt Service'!#REF!,'H-32A-WP06 - Debt Service'!#REF!/12,0)),"-")</f>
        <v>0</v>
      </c>
      <c r="R587" s="269"/>
      <c r="S587" s="269"/>
      <c r="T587" s="269"/>
      <c r="U587" s="269"/>
      <c r="V587" s="269"/>
      <c r="X587" s="260">
        <f t="shared" si="37"/>
        <v>2070</v>
      </c>
      <c r="Y587" s="281">
        <f t="shared" si="39"/>
        <v>62184</v>
      </c>
      <c r="Z587" s="281"/>
      <c r="AA587" s="269">
        <f>IFERROR(IF(-SUM(AA$20:AA586)+AA$15&lt;0.000001,0,IF($C587&gt;='H-32A-WP06 - Debt Service'!X$24,'H-32A-WP06 - Debt Service'!X$27/12,0)),"-")</f>
        <v>0</v>
      </c>
      <c r="AB587" s="269">
        <f>IFERROR(IF(-SUM(AB$20:AB586)+AB$15&lt;0.000001,0,IF($C587&gt;='H-32A-WP06 - Debt Service'!Y$24,'H-32A-WP06 - Debt Service'!Y$27/12,0)),"-")</f>
        <v>0</v>
      </c>
      <c r="AC587" s="269">
        <f>IFERROR(IF(-SUM(AC$20:AC586)+AC$15&lt;0.000001,0,IF($C587&gt;='H-32A-WP06 - Debt Service'!Z$24,'H-32A-WP06 - Debt Service'!Z$27/12,0)),"-")</f>
        <v>0</v>
      </c>
      <c r="AD587" s="269">
        <f>IFERROR(IF(-SUM(AD$20:AD586)+AD$15&lt;0.000001,0,IF($C587&gt;='H-32A-WP06 - Debt Service'!AA$24,'H-32A-WP06 - Debt Service'!AA$27/12,0)),"-")</f>
        <v>0</v>
      </c>
      <c r="AE587" s="269">
        <f>IFERROR(IF(-SUM(AE$20:AE586)+AE$15&lt;0.000001,0,IF($C587&gt;='H-32A-WP06 - Debt Service'!AB$24,'H-32A-WP06 - Debt Service'!AB$27/12,0)),"-")</f>
        <v>0</v>
      </c>
      <c r="AF587" s="269">
        <f>IFERROR(IF(-SUM(AF$20:AF586)+AF$15&lt;0.000001,0,IF($C587&gt;='H-32A-WP06 - Debt Service'!AC$24,'H-32A-WP06 - Debt Service'!AC$27/12,0)),"-")</f>
        <v>0</v>
      </c>
      <c r="AG587" s="269">
        <f>IFERROR(IF(-SUM(AG$20:AG586)+AG$15&lt;0.000001,0,IF($C587&gt;='H-32A-WP06 - Debt Service'!AD$24,'H-32A-WP06 - Debt Service'!AD$27/12,0)),"-")</f>
        <v>0</v>
      </c>
      <c r="AH587" s="269">
        <f>IFERROR(IF(-SUM(AH$20:AH586)+AH$15&lt;0.000001,0,IF($C587&gt;='H-32A-WP06 - Debt Service'!AE$24,'H-32A-WP06 - Debt Service'!AE$27/12,0)),"-")</f>
        <v>0</v>
      </c>
      <c r="AI587" s="269">
        <f>IFERROR(IF(-SUM(AI$20:AI586)+AI$15&lt;0.000001,0,IF($C587&gt;='H-32A-WP06 - Debt Service'!AF$24,'H-32A-WP06 - Debt Service'!AF$27/12,0)),"-")</f>
        <v>0</v>
      </c>
      <c r="AJ587" s="269">
        <f>IFERROR(IF(-SUM(AJ$20:AJ586)+AJ$15&lt;0.000001,0,IF($C587&gt;='H-32A-WP06 - Debt Service'!AG$24,'H-32A-WP06 - Debt Service'!AG$27/12,0)),"-")</f>
        <v>0</v>
      </c>
    </row>
    <row r="588" spans="2:36" hidden="1">
      <c r="B588" s="260">
        <f t="shared" si="36"/>
        <v>2070</v>
      </c>
      <c r="C588" s="281">
        <f t="shared" si="38"/>
        <v>62214</v>
      </c>
      <c r="D588" s="281"/>
      <c r="E588" s="269">
        <f>IFERROR(IF(-SUM(E$20:E587)+E$15&lt;0.000001,0,IF($C588&gt;='H-32A-WP06 - Debt Service'!C$24,'H-32A-WP06 - Debt Service'!C$27/12,0)),"-")</f>
        <v>0</v>
      </c>
      <c r="F588" s="269">
        <f>IFERROR(IF(-SUM(F$20:F587)+F$15&lt;0.000001,0,IF($C588&gt;='H-32A-WP06 - Debt Service'!D$24,'H-32A-WP06 - Debt Service'!D$27/12,0)),"-")</f>
        <v>0</v>
      </c>
      <c r="G588" s="269">
        <f>IFERROR(IF(-SUM(G$20:G587)+G$15&lt;0.000001,0,IF($C588&gt;='H-32A-WP06 - Debt Service'!E$24,'H-32A-WP06 - Debt Service'!E$27/12,0)),"-")</f>
        <v>0</v>
      </c>
      <c r="H588" s="269">
        <f>IFERROR(IF(-SUM(H$20:H587)+H$15&lt;0.000001,0,IF($C588&gt;='H-32A-WP06 - Debt Service'!F$24,'H-32A-WP06 - Debt Service'!F$27/12,0)),"-")</f>
        <v>0</v>
      </c>
      <c r="I588" s="269">
        <f>IFERROR(IF(-SUM(I$20:I587)+I$15&lt;0.000001,0,IF($C588&gt;='H-32A-WP06 - Debt Service'!G$24,'H-32A-WP06 - Debt Service'!#REF!/12,0)),"-")</f>
        <v>0</v>
      </c>
      <c r="J588" s="269">
        <f>IFERROR(IF(-SUM(J$20:J587)+J$15&lt;0.000001,0,IF($C588&gt;='H-32A-WP06 - Debt Service'!H$24,'H-32A-WP06 - Debt Service'!H$27/12,0)),"-")</f>
        <v>0</v>
      </c>
      <c r="K588" s="269">
        <f>IFERROR(IF(-SUM(K$20:K587)+K$15&lt;0.000001,0,IF($C588&gt;='H-32A-WP06 - Debt Service'!I$24,'H-32A-WP06 - Debt Service'!I$27/12,0)),"-")</f>
        <v>0</v>
      </c>
      <c r="L588" s="269">
        <f>IFERROR(IF(-SUM(L$20:L587)+L$15&lt;0.000001,0,IF($C588&gt;='H-32A-WP06 - Debt Service'!J$24,'H-32A-WP06 - Debt Service'!J$27/12,0)),"-")</f>
        <v>0</v>
      </c>
      <c r="M588" s="269">
        <f>IFERROR(IF(-SUM(M$20:M587)+M$15&lt;0.000001,0,IF($C588&gt;='H-32A-WP06 - Debt Service'!L$24,'H-32A-WP06 - Debt Service'!L$27/12,0)),"-")</f>
        <v>0</v>
      </c>
      <c r="N588" s="269">
        <v>0</v>
      </c>
      <c r="O588" s="269">
        <v>0</v>
      </c>
      <c r="P588" s="269">
        <v>0</v>
      </c>
      <c r="Q588" s="269">
        <f>IFERROR(IF(-SUM(Q$20:Q587)+Q$15&lt;0.000001,0,IF($C588&gt;='H-32A-WP06 - Debt Service'!#REF!,'H-32A-WP06 - Debt Service'!#REF!/12,0)),"-")</f>
        <v>0</v>
      </c>
      <c r="R588" s="269"/>
      <c r="S588" s="269"/>
      <c r="T588" s="269"/>
      <c r="U588" s="269"/>
      <c r="V588" s="269"/>
      <c r="X588" s="260">
        <f t="shared" si="37"/>
        <v>2070</v>
      </c>
      <c r="Y588" s="281">
        <f t="shared" si="39"/>
        <v>62214</v>
      </c>
      <c r="Z588" s="281"/>
      <c r="AA588" s="269">
        <f>IFERROR(IF(-SUM(AA$20:AA587)+AA$15&lt;0.000001,0,IF($C588&gt;='H-32A-WP06 - Debt Service'!X$24,'H-32A-WP06 - Debt Service'!X$27/12,0)),"-")</f>
        <v>0</v>
      </c>
      <c r="AB588" s="269">
        <f>IFERROR(IF(-SUM(AB$20:AB587)+AB$15&lt;0.000001,0,IF($C588&gt;='H-32A-WP06 - Debt Service'!Y$24,'H-32A-WP06 - Debt Service'!Y$27/12,0)),"-")</f>
        <v>0</v>
      </c>
      <c r="AC588" s="269">
        <f>IFERROR(IF(-SUM(AC$20:AC587)+AC$15&lt;0.000001,0,IF($C588&gt;='H-32A-WP06 - Debt Service'!Z$24,'H-32A-WP06 - Debt Service'!Z$27/12,0)),"-")</f>
        <v>0</v>
      </c>
      <c r="AD588" s="269">
        <f>IFERROR(IF(-SUM(AD$20:AD587)+AD$15&lt;0.000001,0,IF($C588&gt;='H-32A-WP06 - Debt Service'!AA$24,'H-32A-WP06 - Debt Service'!AA$27/12,0)),"-")</f>
        <v>0</v>
      </c>
      <c r="AE588" s="269">
        <f>IFERROR(IF(-SUM(AE$20:AE587)+AE$15&lt;0.000001,0,IF($C588&gt;='H-32A-WP06 - Debt Service'!AB$24,'H-32A-WP06 - Debt Service'!AB$27/12,0)),"-")</f>
        <v>0</v>
      </c>
      <c r="AF588" s="269">
        <f>IFERROR(IF(-SUM(AF$20:AF587)+AF$15&lt;0.000001,0,IF($C588&gt;='H-32A-WP06 - Debt Service'!AC$24,'H-32A-WP06 - Debt Service'!AC$27/12,0)),"-")</f>
        <v>0</v>
      </c>
      <c r="AG588" s="269">
        <f>IFERROR(IF(-SUM(AG$20:AG587)+AG$15&lt;0.000001,0,IF($C588&gt;='H-32A-WP06 - Debt Service'!AD$24,'H-32A-WP06 - Debt Service'!AD$27/12,0)),"-")</f>
        <v>0</v>
      </c>
      <c r="AH588" s="269">
        <f>IFERROR(IF(-SUM(AH$20:AH587)+AH$15&lt;0.000001,0,IF($C588&gt;='H-32A-WP06 - Debt Service'!AE$24,'H-32A-WP06 - Debt Service'!AE$27/12,0)),"-")</f>
        <v>0</v>
      </c>
      <c r="AI588" s="269">
        <f>IFERROR(IF(-SUM(AI$20:AI587)+AI$15&lt;0.000001,0,IF($C588&gt;='H-32A-WP06 - Debt Service'!AF$24,'H-32A-WP06 - Debt Service'!AF$27/12,0)),"-")</f>
        <v>0</v>
      </c>
      <c r="AJ588" s="269">
        <f>IFERROR(IF(-SUM(AJ$20:AJ587)+AJ$15&lt;0.000001,0,IF($C588&gt;='H-32A-WP06 - Debt Service'!AG$24,'H-32A-WP06 - Debt Service'!AG$27/12,0)),"-")</f>
        <v>0</v>
      </c>
    </row>
    <row r="589" spans="2:36" hidden="1">
      <c r="B589" s="260">
        <f t="shared" si="36"/>
        <v>2070</v>
      </c>
      <c r="C589" s="281">
        <f t="shared" si="38"/>
        <v>62245</v>
      </c>
      <c r="D589" s="281"/>
      <c r="E589" s="269">
        <f>IFERROR(IF(-SUM(E$20:E588)+E$15&lt;0.000001,0,IF($C589&gt;='H-32A-WP06 - Debt Service'!C$24,'H-32A-WP06 - Debt Service'!C$27/12,0)),"-")</f>
        <v>0</v>
      </c>
      <c r="F589" s="269">
        <f>IFERROR(IF(-SUM(F$20:F588)+F$15&lt;0.000001,0,IF($C589&gt;='H-32A-WP06 - Debt Service'!D$24,'H-32A-WP06 - Debt Service'!D$27/12,0)),"-")</f>
        <v>0</v>
      </c>
      <c r="G589" s="269">
        <f>IFERROR(IF(-SUM(G$20:G588)+G$15&lt;0.000001,0,IF($C589&gt;='H-32A-WP06 - Debt Service'!E$24,'H-32A-WP06 - Debt Service'!E$27/12,0)),"-")</f>
        <v>0</v>
      </c>
      <c r="H589" s="269">
        <f>IFERROR(IF(-SUM(H$20:H588)+H$15&lt;0.000001,0,IF($C589&gt;='H-32A-WP06 - Debt Service'!F$24,'H-32A-WP06 - Debt Service'!F$27/12,0)),"-")</f>
        <v>0</v>
      </c>
      <c r="I589" s="269">
        <f>IFERROR(IF(-SUM(I$20:I588)+I$15&lt;0.000001,0,IF($C589&gt;='H-32A-WP06 - Debt Service'!G$24,'H-32A-WP06 - Debt Service'!#REF!/12,0)),"-")</f>
        <v>0</v>
      </c>
      <c r="J589" s="269">
        <f>IFERROR(IF(-SUM(J$20:J588)+J$15&lt;0.000001,0,IF($C589&gt;='H-32A-WP06 - Debt Service'!H$24,'H-32A-WP06 - Debt Service'!H$27/12,0)),"-")</f>
        <v>0</v>
      </c>
      <c r="K589" s="269">
        <f>IFERROR(IF(-SUM(K$20:K588)+K$15&lt;0.000001,0,IF($C589&gt;='H-32A-WP06 - Debt Service'!I$24,'H-32A-WP06 - Debt Service'!I$27/12,0)),"-")</f>
        <v>0</v>
      </c>
      <c r="L589" s="269">
        <f>IFERROR(IF(-SUM(L$20:L588)+L$15&lt;0.000001,0,IF($C589&gt;='H-32A-WP06 - Debt Service'!J$24,'H-32A-WP06 - Debt Service'!J$27/12,0)),"-")</f>
        <v>0</v>
      </c>
      <c r="M589" s="269">
        <f>IFERROR(IF(-SUM(M$20:M588)+M$15&lt;0.000001,0,IF($C589&gt;='H-32A-WP06 - Debt Service'!L$24,'H-32A-WP06 - Debt Service'!L$27/12,0)),"-")</f>
        <v>0</v>
      </c>
      <c r="N589" s="269">
        <v>0</v>
      </c>
      <c r="O589" s="269">
        <v>0</v>
      </c>
      <c r="P589" s="269">
        <v>0</v>
      </c>
      <c r="Q589" s="269">
        <f>IFERROR(IF(-SUM(Q$20:Q588)+Q$15&lt;0.000001,0,IF($C589&gt;='H-32A-WP06 - Debt Service'!#REF!,'H-32A-WP06 - Debt Service'!#REF!/12,0)),"-")</f>
        <v>0</v>
      </c>
      <c r="R589" s="269"/>
      <c r="S589" s="269"/>
      <c r="T589" s="269"/>
      <c r="U589" s="269"/>
      <c r="V589" s="269"/>
      <c r="X589" s="260">
        <f t="shared" si="37"/>
        <v>2070</v>
      </c>
      <c r="Y589" s="281">
        <f t="shared" si="39"/>
        <v>62245</v>
      </c>
      <c r="Z589" s="281"/>
      <c r="AA589" s="269">
        <f>IFERROR(IF(-SUM(AA$20:AA588)+AA$15&lt;0.000001,0,IF($C589&gt;='H-32A-WP06 - Debt Service'!X$24,'H-32A-WP06 - Debt Service'!X$27/12,0)),"-")</f>
        <v>0</v>
      </c>
      <c r="AB589" s="269">
        <f>IFERROR(IF(-SUM(AB$20:AB588)+AB$15&lt;0.000001,0,IF($C589&gt;='H-32A-WP06 - Debt Service'!Y$24,'H-32A-WP06 - Debt Service'!Y$27/12,0)),"-")</f>
        <v>0</v>
      </c>
      <c r="AC589" s="269">
        <f>IFERROR(IF(-SUM(AC$20:AC588)+AC$15&lt;0.000001,0,IF($C589&gt;='H-32A-WP06 - Debt Service'!Z$24,'H-32A-WP06 - Debt Service'!Z$27/12,0)),"-")</f>
        <v>0</v>
      </c>
      <c r="AD589" s="269">
        <f>IFERROR(IF(-SUM(AD$20:AD588)+AD$15&lt;0.000001,0,IF($C589&gt;='H-32A-WP06 - Debt Service'!AA$24,'H-32A-WP06 - Debt Service'!AA$27/12,0)),"-")</f>
        <v>0</v>
      </c>
      <c r="AE589" s="269">
        <f>IFERROR(IF(-SUM(AE$20:AE588)+AE$15&lt;0.000001,0,IF($C589&gt;='H-32A-WP06 - Debt Service'!AB$24,'H-32A-WP06 - Debt Service'!AB$27/12,0)),"-")</f>
        <v>0</v>
      </c>
      <c r="AF589" s="269">
        <f>IFERROR(IF(-SUM(AF$20:AF588)+AF$15&lt;0.000001,0,IF($C589&gt;='H-32A-WP06 - Debt Service'!AC$24,'H-32A-WP06 - Debt Service'!AC$27/12,0)),"-")</f>
        <v>0</v>
      </c>
      <c r="AG589" s="269">
        <f>IFERROR(IF(-SUM(AG$20:AG588)+AG$15&lt;0.000001,0,IF($C589&gt;='H-32A-WP06 - Debt Service'!AD$24,'H-32A-WP06 - Debt Service'!AD$27/12,0)),"-")</f>
        <v>0</v>
      </c>
      <c r="AH589" s="269">
        <f>IFERROR(IF(-SUM(AH$20:AH588)+AH$15&lt;0.000001,0,IF($C589&gt;='H-32A-WP06 - Debt Service'!AE$24,'H-32A-WP06 - Debt Service'!AE$27/12,0)),"-")</f>
        <v>0</v>
      </c>
      <c r="AI589" s="269">
        <f>IFERROR(IF(-SUM(AI$20:AI588)+AI$15&lt;0.000001,0,IF($C589&gt;='H-32A-WP06 - Debt Service'!AF$24,'H-32A-WP06 - Debt Service'!AF$27/12,0)),"-")</f>
        <v>0</v>
      </c>
      <c r="AJ589" s="269">
        <f>IFERROR(IF(-SUM(AJ$20:AJ588)+AJ$15&lt;0.000001,0,IF($C589&gt;='H-32A-WP06 - Debt Service'!AG$24,'H-32A-WP06 - Debt Service'!AG$27/12,0)),"-")</f>
        <v>0</v>
      </c>
    </row>
    <row r="590" spans="2:36" hidden="1">
      <c r="B590" s="260">
        <f t="shared" si="36"/>
        <v>2070</v>
      </c>
      <c r="C590" s="281">
        <f t="shared" si="38"/>
        <v>62275</v>
      </c>
      <c r="D590" s="281"/>
      <c r="E590" s="269">
        <f>IFERROR(IF(-SUM(E$20:E589)+E$15&lt;0.000001,0,IF($C590&gt;='H-32A-WP06 - Debt Service'!C$24,'H-32A-WP06 - Debt Service'!C$27/12,0)),"-")</f>
        <v>0</v>
      </c>
      <c r="F590" s="269">
        <f>IFERROR(IF(-SUM(F$20:F589)+F$15&lt;0.000001,0,IF($C590&gt;='H-32A-WP06 - Debt Service'!D$24,'H-32A-WP06 - Debt Service'!D$27/12,0)),"-")</f>
        <v>0</v>
      </c>
      <c r="G590" s="269">
        <f>IFERROR(IF(-SUM(G$20:G589)+G$15&lt;0.000001,0,IF($C590&gt;='H-32A-WP06 - Debt Service'!E$24,'H-32A-WP06 - Debt Service'!E$27/12,0)),"-")</f>
        <v>0</v>
      </c>
      <c r="H590" s="269">
        <f>IFERROR(IF(-SUM(H$20:H589)+H$15&lt;0.000001,0,IF($C590&gt;='H-32A-WP06 - Debt Service'!F$24,'H-32A-WP06 - Debt Service'!F$27/12,0)),"-")</f>
        <v>0</v>
      </c>
      <c r="I590" s="269">
        <f>IFERROR(IF(-SUM(I$20:I589)+I$15&lt;0.000001,0,IF($C590&gt;='H-32A-WP06 - Debt Service'!G$24,'H-32A-WP06 - Debt Service'!#REF!/12,0)),"-")</f>
        <v>0</v>
      </c>
      <c r="J590" s="269">
        <f>IFERROR(IF(-SUM(J$20:J589)+J$15&lt;0.000001,0,IF($C590&gt;='H-32A-WP06 - Debt Service'!H$24,'H-32A-WP06 - Debt Service'!H$27/12,0)),"-")</f>
        <v>0</v>
      </c>
      <c r="K590" s="269">
        <f>IFERROR(IF(-SUM(K$20:K589)+K$15&lt;0.000001,0,IF($C590&gt;='H-32A-WP06 - Debt Service'!I$24,'H-32A-WP06 - Debt Service'!I$27/12,0)),"-")</f>
        <v>0</v>
      </c>
      <c r="L590" s="269">
        <f>IFERROR(IF(-SUM(L$20:L589)+L$15&lt;0.000001,0,IF($C590&gt;='H-32A-WP06 - Debt Service'!J$24,'H-32A-WP06 - Debt Service'!J$27/12,0)),"-")</f>
        <v>0</v>
      </c>
      <c r="M590" s="269">
        <f>IFERROR(IF(-SUM(M$20:M589)+M$15&lt;0.000001,0,IF($C590&gt;='H-32A-WP06 - Debt Service'!L$24,'H-32A-WP06 - Debt Service'!L$27/12,0)),"-")</f>
        <v>0</v>
      </c>
      <c r="N590" s="269">
        <v>0</v>
      </c>
      <c r="O590" s="269">
        <v>0</v>
      </c>
      <c r="P590" s="269">
        <v>0</v>
      </c>
      <c r="Q590" s="269">
        <f>IFERROR(IF(-SUM(Q$20:Q589)+Q$15&lt;0.000001,0,IF($C590&gt;='H-32A-WP06 - Debt Service'!#REF!,'H-32A-WP06 - Debt Service'!#REF!/12,0)),"-")</f>
        <v>0</v>
      </c>
      <c r="R590" s="269"/>
      <c r="S590" s="269"/>
      <c r="T590" s="269"/>
      <c r="U590" s="269"/>
      <c r="V590" s="269"/>
      <c r="X590" s="260">
        <f t="shared" si="37"/>
        <v>2070</v>
      </c>
      <c r="Y590" s="281">
        <f t="shared" si="39"/>
        <v>62275</v>
      </c>
      <c r="Z590" s="281"/>
      <c r="AA590" s="269">
        <f>IFERROR(IF(-SUM(AA$20:AA589)+AA$15&lt;0.000001,0,IF($C590&gt;='H-32A-WP06 - Debt Service'!X$24,'H-32A-WP06 - Debt Service'!X$27/12,0)),"-")</f>
        <v>0</v>
      </c>
      <c r="AB590" s="269">
        <f>IFERROR(IF(-SUM(AB$20:AB589)+AB$15&lt;0.000001,0,IF($C590&gt;='H-32A-WP06 - Debt Service'!Y$24,'H-32A-WP06 - Debt Service'!Y$27/12,0)),"-")</f>
        <v>0</v>
      </c>
      <c r="AC590" s="269">
        <f>IFERROR(IF(-SUM(AC$20:AC589)+AC$15&lt;0.000001,0,IF($C590&gt;='H-32A-WP06 - Debt Service'!Z$24,'H-32A-WP06 - Debt Service'!Z$27/12,0)),"-")</f>
        <v>0</v>
      </c>
      <c r="AD590" s="269">
        <f>IFERROR(IF(-SUM(AD$20:AD589)+AD$15&lt;0.000001,0,IF($C590&gt;='H-32A-WP06 - Debt Service'!AA$24,'H-32A-WP06 - Debt Service'!AA$27/12,0)),"-")</f>
        <v>0</v>
      </c>
      <c r="AE590" s="269">
        <f>IFERROR(IF(-SUM(AE$20:AE589)+AE$15&lt;0.000001,0,IF($C590&gt;='H-32A-WP06 - Debt Service'!AB$24,'H-32A-WP06 - Debt Service'!AB$27/12,0)),"-")</f>
        <v>0</v>
      </c>
      <c r="AF590" s="269">
        <f>IFERROR(IF(-SUM(AF$20:AF589)+AF$15&lt;0.000001,0,IF($C590&gt;='H-32A-WP06 - Debt Service'!AC$24,'H-32A-WP06 - Debt Service'!AC$27/12,0)),"-")</f>
        <v>0</v>
      </c>
      <c r="AG590" s="269">
        <f>IFERROR(IF(-SUM(AG$20:AG589)+AG$15&lt;0.000001,0,IF($C590&gt;='H-32A-WP06 - Debt Service'!AD$24,'H-32A-WP06 - Debt Service'!AD$27/12,0)),"-")</f>
        <v>0</v>
      </c>
      <c r="AH590" s="269">
        <f>IFERROR(IF(-SUM(AH$20:AH589)+AH$15&lt;0.000001,0,IF($C590&gt;='H-32A-WP06 - Debt Service'!AE$24,'H-32A-WP06 - Debt Service'!AE$27/12,0)),"-")</f>
        <v>0</v>
      </c>
      <c r="AI590" s="269">
        <f>IFERROR(IF(-SUM(AI$20:AI589)+AI$15&lt;0.000001,0,IF($C590&gt;='H-32A-WP06 - Debt Service'!AF$24,'H-32A-WP06 - Debt Service'!AF$27/12,0)),"-")</f>
        <v>0</v>
      </c>
      <c r="AJ590" s="269">
        <f>IFERROR(IF(-SUM(AJ$20:AJ589)+AJ$15&lt;0.000001,0,IF($C590&gt;='H-32A-WP06 - Debt Service'!AG$24,'H-32A-WP06 - Debt Service'!AG$27/12,0)),"-")</f>
        <v>0</v>
      </c>
    </row>
    <row r="591" spans="2:36" hidden="1">
      <c r="B591" s="260">
        <f t="shared" si="36"/>
        <v>2070</v>
      </c>
      <c r="C591" s="281">
        <f t="shared" si="38"/>
        <v>62306</v>
      </c>
      <c r="D591" s="281"/>
      <c r="E591" s="269">
        <f>IFERROR(IF(-SUM(E$20:E590)+E$15&lt;0.000001,0,IF($C591&gt;='H-32A-WP06 - Debt Service'!C$24,'H-32A-WP06 - Debt Service'!C$27/12,0)),"-")</f>
        <v>0</v>
      </c>
      <c r="F591" s="269">
        <f>IFERROR(IF(-SUM(F$20:F590)+F$15&lt;0.000001,0,IF($C591&gt;='H-32A-WP06 - Debt Service'!D$24,'H-32A-WP06 - Debt Service'!D$27/12,0)),"-")</f>
        <v>0</v>
      </c>
      <c r="G591" s="269">
        <f>IFERROR(IF(-SUM(G$20:G590)+G$15&lt;0.000001,0,IF($C591&gt;='H-32A-WP06 - Debt Service'!E$24,'H-32A-WP06 - Debt Service'!E$27/12,0)),"-")</f>
        <v>0</v>
      </c>
      <c r="H591" s="269">
        <f>IFERROR(IF(-SUM(H$20:H590)+H$15&lt;0.000001,0,IF($C591&gt;='H-32A-WP06 - Debt Service'!F$24,'H-32A-WP06 - Debt Service'!F$27/12,0)),"-")</f>
        <v>0</v>
      </c>
      <c r="I591" s="269">
        <f>IFERROR(IF(-SUM(I$20:I590)+I$15&lt;0.000001,0,IF($C591&gt;='H-32A-WP06 - Debt Service'!G$24,'H-32A-WP06 - Debt Service'!#REF!/12,0)),"-")</f>
        <v>0</v>
      </c>
      <c r="J591" s="269">
        <f>IFERROR(IF(-SUM(J$20:J590)+J$15&lt;0.000001,0,IF($C591&gt;='H-32A-WP06 - Debt Service'!H$24,'H-32A-WP06 - Debt Service'!H$27/12,0)),"-")</f>
        <v>0</v>
      </c>
      <c r="K591" s="269">
        <f>IFERROR(IF(-SUM(K$20:K590)+K$15&lt;0.000001,0,IF($C591&gt;='H-32A-WP06 - Debt Service'!I$24,'H-32A-WP06 - Debt Service'!I$27/12,0)),"-")</f>
        <v>0</v>
      </c>
      <c r="L591" s="269">
        <f>IFERROR(IF(-SUM(L$20:L590)+L$15&lt;0.000001,0,IF($C591&gt;='H-32A-WP06 - Debt Service'!J$24,'H-32A-WP06 - Debt Service'!J$27/12,0)),"-")</f>
        <v>0</v>
      </c>
      <c r="M591" s="269">
        <f>IFERROR(IF(-SUM(M$20:M590)+M$15&lt;0.000001,0,IF($C591&gt;='H-32A-WP06 - Debt Service'!L$24,'H-32A-WP06 - Debt Service'!L$27/12,0)),"-")</f>
        <v>0</v>
      </c>
      <c r="N591" s="269">
        <v>0</v>
      </c>
      <c r="O591" s="269">
        <v>0</v>
      </c>
      <c r="P591" s="269">
        <v>0</v>
      </c>
      <c r="Q591" s="269">
        <f>IFERROR(IF(-SUM(Q$20:Q590)+Q$15&lt;0.000001,0,IF($C591&gt;='H-32A-WP06 - Debt Service'!#REF!,'H-32A-WP06 - Debt Service'!#REF!/12,0)),"-")</f>
        <v>0</v>
      </c>
      <c r="R591" s="269"/>
      <c r="S591" s="269"/>
      <c r="T591" s="269"/>
      <c r="U591" s="269"/>
      <c r="V591" s="269"/>
      <c r="X591" s="260">
        <f t="shared" si="37"/>
        <v>2070</v>
      </c>
      <c r="Y591" s="281">
        <f t="shared" si="39"/>
        <v>62306</v>
      </c>
      <c r="Z591" s="281"/>
      <c r="AA591" s="269">
        <f>IFERROR(IF(-SUM(AA$20:AA590)+AA$15&lt;0.000001,0,IF($C591&gt;='H-32A-WP06 - Debt Service'!X$24,'H-32A-WP06 - Debt Service'!X$27/12,0)),"-")</f>
        <v>0</v>
      </c>
      <c r="AB591" s="269">
        <f>IFERROR(IF(-SUM(AB$20:AB590)+AB$15&lt;0.000001,0,IF($C591&gt;='H-32A-WP06 - Debt Service'!Y$24,'H-32A-WP06 - Debt Service'!Y$27/12,0)),"-")</f>
        <v>0</v>
      </c>
      <c r="AC591" s="269">
        <f>IFERROR(IF(-SUM(AC$20:AC590)+AC$15&lt;0.000001,0,IF($C591&gt;='H-32A-WP06 - Debt Service'!Z$24,'H-32A-WP06 - Debt Service'!Z$27/12,0)),"-")</f>
        <v>0</v>
      </c>
      <c r="AD591" s="269">
        <f>IFERROR(IF(-SUM(AD$20:AD590)+AD$15&lt;0.000001,0,IF($C591&gt;='H-32A-WP06 - Debt Service'!AA$24,'H-32A-WP06 - Debt Service'!AA$27/12,0)),"-")</f>
        <v>0</v>
      </c>
      <c r="AE591" s="269">
        <f>IFERROR(IF(-SUM(AE$20:AE590)+AE$15&lt;0.000001,0,IF($C591&gt;='H-32A-WP06 - Debt Service'!AB$24,'H-32A-WP06 - Debt Service'!AB$27/12,0)),"-")</f>
        <v>0</v>
      </c>
      <c r="AF591" s="269">
        <f>IFERROR(IF(-SUM(AF$20:AF590)+AF$15&lt;0.000001,0,IF($C591&gt;='H-32A-WP06 - Debt Service'!AC$24,'H-32A-WP06 - Debt Service'!AC$27/12,0)),"-")</f>
        <v>0</v>
      </c>
      <c r="AG591" s="269">
        <f>IFERROR(IF(-SUM(AG$20:AG590)+AG$15&lt;0.000001,0,IF($C591&gt;='H-32A-WP06 - Debt Service'!AD$24,'H-32A-WP06 - Debt Service'!AD$27/12,0)),"-")</f>
        <v>0</v>
      </c>
      <c r="AH591" s="269">
        <f>IFERROR(IF(-SUM(AH$20:AH590)+AH$15&lt;0.000001,0,IF($C591&gt;='H-32A-WP06 - Debt Service'!AE$24,'H-32A-WP06 - Debt Service'!AE$27/12,0)),"-")</f>
        <v>0</v>
      </c>
      <c r="AI591" s="269">
        <f>IFERROR(IF(-SUM(AI$20:AI590)+AI$15&lt;0.000001,0,IF($C591&gt;='H-32A-WP06 - Debt Service'!AF$24,'H-32A-WP06 - Debt Service'!AF$27/12,0)),"-")</f>
        <v>0</v>
      </c>
      <c r="AJ591" s="269">
        <f>IFERROR(IF(-SUM(AJ$20:AJ590)+AJ$15&lt;0.000001,0,IF($C591&gt;='H-32A-WP06 - Debt Service'!AG$24,'H-32A-WP06 - Debt Service'!AG$27/12,0)),"-")</f>
        <v>0</v>
      </c>
    </row>
    <row r="592" spans="2:36" hidden="1">
      <c r="B592" s="260">
        <f t="shared" si="36"/>
        <v>2070</v>
      </c>
      <c r="C592" s="281">
        <f t="shared" si="38"/>
        <v>62337</v>
      </c>
      <c r="D592" s="281"/>
      <c r="E592" s="269">
        <f>IFERROR(IF(-SUM(E$20:E591)+E$15&lt;0.000001,0,IF($C592&gt;='H-32A-WP06 - Debt Service'!C$24,'H-32A-WP06 - Debt Service'!C$27/12,0)),"-")</f>
        <v>0</v>
      </c>
      <c r="F592" s="269">
        <f>IFERROR(IF(-SUM(F$20:F591)+F$15&lt;0.000001,0,IF($C592&gt;='H-32A-WP06 - Debt Service'!D$24,'H-32A-WP06 - Debt Service'!D$27/12,0)),"-")</f>
        <v>0</v>
      </c>
      <c r="G592" s="269">
        <f>IFERROR(IF(-SUM(G$20:G591)+G$15&lt;0.000001,0,IF($C592&gt;='H-32A-WP06 - Debt Service'!E$24,'H-32A-WP06 - Debt Service'!E$27/12,0)),"-")</f>
        <v>0</v>
      </c>
      <c r="H592" s="269">
        <f>IFERROR(IF(-SUM(H$20:H591)+H$15&lt;0.000001,0,IF($C592&gt;='H-32A-WP06 - Debt Service'!F$24,'H-32A-WP06 - Debt Service'!F$27/12,0)),"-")</f>
        <v>0</v>
      </c>
      <c r="I592" s="269">
        <f>IFERROR(IF(-SUM(I$20:I591)+I$15&lt;0.000001,0,IF($C592&gt;='H-32A-WP06 - Debt Service'!G$24,'H-32A-WP06 - Debt Service'!#REF!/12,0)),"-")</f>
        <v>0</v>
      </c>
      <c r="J592" s="269">
        <f>IFERROR(IF(-SUM(J$20:J591)+J$15&lt;0.000001,0,IF($C592&gt;='H-32A-WP06 - Debt Service'!H$24,'H-32A-WP06 - Debt Service'!H$27/12,0)),"-")</f>
        <v>0</v>
      </c>
      <c r="K592" s="269">
        <f>IFERROR(IF(-SUM(K$20:K591)+K$15&lt;0.000001,0,IF($C592&gt;='H-32A-WP06 - Debt Service'!I$24,'H-32A-WP06 - Debt Service'!I$27/12,0)),"-")</f>
        <v>0</v>
      </c>
      <c r="L592" s="269">
        <f>IFERROR(IF(-SUM(L$20:L591)+L$15&lt;0.000001,0,IF($C592&gt;='H-32A-WP06 - Debt Service'!J$24,'H-32A-WP06 - Debt Service'!J$27/12,0)),"-")</f>
        <v>0</v>
      </c>
      <c r="M592" s="269">
        <f>IFERROR(IF(-SUM(M$20:M591)+M$15&lt;0.000001,0,IF($C592&gt;='H-32A-WP06 - Debt Service'!L$24,'H-32A-WP06 - Debt Service'!L$27/12,0)),"-")</f>
        <v>0</v>
      </c>
      <c r="N592" s="269">
        <v>0</v>
      </c>
      <c r="O592" s="269">
        <v>0</v>
      </c>
      <c r="P592" s="269">
        <v>0</v>
      </c>
      <c r="Q592" s="269">
        <f>IFERROR(IF(-SUM(Q$20:Q591)+Q$15&lt;0.000001,0,IF($C592&gt;='H-32A-WP06 - Debt Service'!#REF!,'H-32A-WP06 - Debt Service'!#REF!/12,0)),"-")</f>
        <v>0</v>
      </c>
      <c r="R592" s="269"/>
      <c r="S592" s="269"/>
      <c r="T592" s="269"/>
      <c r="U592" s="269"/>
      <c r="V592" s="269"/>
      <c r="X592" s="260">
        <f t="shared" si="37"/>
        <v>2070</v>
      </c>
      <c r="Y592" s="281">
        <f t="shared" si="39"/>
        <v>62337</v>
      </c>
      <c r="Z592" s="281"/>
      <c r="AA592" s="269">
        <f>IFERROR(IF(-SUM(AA$20:AA591)+AA$15&lt;0.000001,0,IF($C592&gt;='H-32A-WP06 - Debt Service'!X$24,'H-32A-WP06 - Debt Service'!X$27/12,0)),"-")</f>
        <v>0</v>
      </c>
      <c r="AB592" s="269">
        <f>IFERROR(IF(-SUM(AB$20:AB591)+AB$15&lt;0.000001,0,IF($C592&gt;='H-32A-WP06 - Debt Service'!Y$24,'H-32A-WP06 - Debt Service'!Y$27/12,0)),"-")</f>
        <v>0</v>
      </c>
      <c r="AC592" s="269">
        <f>IFERROR(IF(-SUM(AC$20:AC591)+AC$15&lt;0.000001,0,IF($C592&gt;='H-32A-WP06 - Debt Service'!Z$24,'H-32A-WP06 - Debt Service'!Z$27/12,0)),"-")</f>
        <v>0</v>
      </c>
      <c r="AD592" s="269">
        <f>IFERROR(IF(-SUM(AD$20:AD591)+AD$15&lt;0.000001,0,IF($C592&gt;='H-32A-WP06 - Debt Service'!AA$24,'H-32A-WP06 - Debt Service'!AA$27/12,0)),"-")</f>
        <v>0</v>
      </c>
      <c r="AE592" s="269">
        <f>IFERROR(IF(-SUM(AE$20:AE591)+AE$15&lt;0.000001,0,IF($C592&gt;='H-32A-WP06 - Debt Service'!AB$24,'H-32A-WP06 - Debt Service'!AB$27/12,0)),"-")</f>
        <v>0</v>
      </c>
      <c r="AF592" s="269">
        <f>IFERROR(IF(-SUM(AF$20:AF591)+AF$15&lt;0.000001,0,IF($C592&gt;='H-32A-WP06 - Debt Service'!AC$24,'H-32A-WP06 - Debt Service'!AC$27/12,0)),"-")</f>
        <v>0</v>
      </c>
      <c r="AG592" s="269">
        <f>IFERROR(IF(-SUM(AG$20:AG591)+AG$15&lt;0.000001,0,IF($C592&gt;='H-32A-WP06 - Debt Service'!AD$24,'H-32A-WP06 - Debt Service'!AD$27/12,0)),"-")</f>
        <v>0</v>
      </c>
      <c r="AH592" s="269">
        <f>IFERROR(IF(-SUM(AH$20:AH591)+AH$15&lt;0.000001,0,IF($C592&gt;='H-32A-WP06 - Debt Service'!AE$24,'H-32A-WP06 - Debt Service'!AE$27/12,0)),"-")</f>
        <v>0</v>
      </c>
      <c r="AI592" s="269">
        <f>IFERROR(IF(-SUM(AI$20:AI591)+AI$15&lt;0.000001,0,IF($C592&gt;='H-32A-WP06 - Debt Service'!AF$24,'H-32A-WP06 - Debt Service'!AF$27/12,0)),"-")</f>
        <v>0</v>
      </c>
      <c r="AJ592" s="269">
        <f>IFERROR(IF(-SUM(AJ$20:AJ591)+AJ$15&lt;0.000001,0,IF($C592&gt;='H-32A-WP06 - Debt Service'!AG$24,'H-32A-WP06 - Debt Service'!AG$27/12,0)),"-")</f>
        <v>0</v>
      </c>
    </row>
    <row r="593" spans="2:36" hidden="1">
      <c r="B593" s="260">
        <f t="shared" si="36"/>
        <v>2070</v>
      </c>
      <c r="C593" s="281">
        <f t="shared" si="38"/>
        <v>62367</v>
      </c>
      <c r="D593" s="281"/>
      <c r="E593" s="269">
        <f>IFERROR(IF(-SUM(E$20:E592)+E$15&lt;0.000001,0,IF($C593&gt;='H-32A-WP06 - Debt Service'!C$24,'H-32A-WP06 - Debt Service'!C$27/12,0)),"-")</f>
        <v>0</v>
      </c>
      <c r="F593" s="269">
        <f>IFERROR(IF(-SUM(F$20:F592)+F$15&lt;0.000001,0,IF($C593&gt;='H-32A-WP06 - Debt Service'!D$24,'H-32A-WP06 - Debt Service'!D$27/12,0)),"-")</f>
        <v>0</v>
      </c>
      <c r="G593" s="269">
        <f>IFERROR(IF(-SUM(G$20:G592)+G$15&lt;0.000001,0,IF($C593&gt;='H-32A-WP06 - Debt Service'!E$24,'H-32A-WP06 - Debt Service'!E$27/12,0)),"-")</f>
        <v>0</v>
      </c>
      <c r="H593" s="269">
        <f>IFERROR(IF(-SUM(H$20:H592)+H$15&lt;0.000001,0,IF($C593&gt;='H-32A-WP06 - Debt Service'!F$24,'H-32A-WP06 - Debt Service'!F$27/12,0)),"-")</f>
        <v>0</v>
      </c>
      <c r="I593" s="269">
        <f>IFERROR(IF(-SUM(I$20:I592)+I$15&lt;0.000001,0,IF($C593&gt;='H-32A-WP06 - Debt Service'!G$24,'H-32A-WP06 - Debt Service'!#REF!/12,0)),"-")</f>
        <v>0</v>
      </c>
      <c r="J593" s="269">
        <f>IFERROR(IF(-SUM(J$20:J592)+J$15&lt;0.000001,0,IF($C593&gt;='H-32A-WP06 - Debt Service'!H$24,'H-32A-WP06 - Debt Service'!H$27/12,0)),"-")</f>
        <v>0</v>
      </c>
      <c r="K593" s="269">
        <f>IFERROR(IF(-SUM(K$20:K592)+K$15&lt;0.000001,0,IF($C593&gt;='H-32A-WP06 - Debt Service'!I$24,'H-32A-WP06 - Debt Service'!I$27/12,0)),"-")</f>
        <v>0</v>
      </c>
      <c r="L593" s="269">
        <f>IFERROR(IF(-SUM(L$20:L592)+L$15&lt;0.000001,0,IF($C593&gt;='H-32A-WP06 - Debt Service'!J$24,'H-32A-WP06 - Debt Service'!J$27/12,0)),"-")</f>
        <v>0</v>
      </c>
      <c r="M593" s="269">
        <f>IFERROR(IF(-SUM(M$20:M592)+M$15&lt;0.000001,0,IF($C593&gt;='H-32A-WP06 - Debt Service'!L$24,'H-32A-WP06 - Debt Service'!L$27/12,0)),"-")</f>
        <v>0</v>
      </c>
      <c r="N593" s="269">
        <v>0</v>
      </c>
      <c r="O593" s="269">
        <v>0</v>
      </c>
      <c r="P593" s="269">
        <v>0</v>
      </c>
      <c r="Q593" s="269">
        <f>IFERROR(IF(-SUM(Q$20:Q592)+Q$15&lt;0.000001,0,IF($C593&gt;='H-32A-WP06 - Debt Service'!#REF!,'H-32A-WP06 - Debt Service'!#REF!/12,0)),"-")</f>
        <v>0</v>
      </c>
      <c r="R593" s="269"/>
      <c r="S593" s="269"/>
      <c r="T593" s="269"/>
      <c r="U593" s="269"/>
      <c r="V593" s="269"/>
      <c r="X593" s="260">
        <f t="shared" si="37"/>
        <v>2070</v>
      </c>
      <c r="Y593" s="281">
        <f t="shared" si="39"/>
        <v>62367</v>
      </c>
      <c r="Z593" s="281"/>
      <c r="AA593" s="269">
        <f>IFERROR(IF(-SUM(AA$20:AA592)+AA$15&lt;0.000001,0,IF($C593&gt;='H-32A-WP06 - Debt Service'!X$24,'H-32A-WP06 - Debt Service'!X$27/12,0)),"-")</f>
        <v>0</v>
      </c>
      <c r="AB593" s="269">
        <f>IFERROR(IF(-SUM(AB$20:AB592)+AB$15&lt;0.000001,0,IF($C593&gt;='H-32A-WP06 - Debt Service'!Y$24,'H-32A-WP06 - Debt Service'!Y$27/12,0)),"-")</f>
        <v>0</v>
      </c>
      <c r="AC593" s="269">
        <f>IFERROR(IF(-SUM(AC$20:AC592)+AC$15&lt;0.000001,0,IF($C593&gt;='H-32A-WP06 - Debt Service'!Z$24,'H-32A-WP06 - Debt Service'!Z$27/12,0)),"-")</f>
        <v>0</v>
      </c>
      <c r="AD593" s="269">
        <f>IFERROR(IF(-SUM(AD$20:AD592)+AD$15&lt;0.000001,0,IF($C593&gt;='H-32A-WP06 - Debt Service'!AA$24,'H-32A-WP06 - Debt Service'!AA$27/12,0)),"-")</f>
        <v>0</v>
      </c>
      <c r="AE593" s="269">
        <f>IFERROR(IF(-SUM(AE$20:AE592)+AE$15&lt;0.000001,0,IF($C593&gt;='H-32A-WP06 - Debt Service'!AB$24,'H-32A-WP06 - Debt Service'!AB$27/12,0)),"-")</f>
        <v>0</v>
      </c>
      <c r="AF593" s="269">
        <f>IFERROR(IF(-SUM(AF$20:AF592)+AF$15&lt;0.000001,0,IF($C593&gt;='H-32A-WP06 - Debt Service'!AC$24,'H-32A-WP06 - Debt Service'!AC$27/12,0)),"-")</f>
        <v>0</v>
      </c>
      <c r="AG593" s="269">
        <f>IFERROR(IF(-SUM(AG$20:AG592)+AG$15&lt;0.000001,0,IF($C593&gt;='H-32A-WP06 - Debt Service'!AD$24,'H-32A-WP06 - Debt Service'!AD$27/12,0)),"-")</f>
        <v>0</v>
      </c>
      <c r="AH593" s="269">
        <f>IFERROR(IF(-SUM(AH$20:AH592)+AH$15&lt;0.000001,0,IF($C593&gt;='H-32A-WP06 - Debt Service'!AE$24,'H-32A-WP06 - Debt Service'!AE$27/12,0)),"-")</f>
        <v>0</v>
      </c>
      <c r="AI593" s="269">
        <f>IFERROR(IF(-SUM(AI$20:AI592)+AI$15&lt;0.000001,0,IF($C593&gt;='H-32A-WP06 - Debt Service'!AF$24,'H-32A-WP06 - Debt Service'!AF$27/12,0)),"-")</f>
        <v>0</v>
      </c>
      <c r="AJ593" s="269">
        <f>IFERROR(IF(-SUM(AJ$20:AJ592)+AJ$15&lt;0.000001,0,IF($C593&gt;='H-32A-WP06 - Debt Service'!AG$24,'H-32A-WP06 - Debt Service'!AG$27/12,0)),"-")</f>
        <v>0</v>
      </c>
    </row>
    <row r="594" spans="2:36" hidden="1">
      <c r="B594" s="260">
        <f t="shared" si="36"/>
        <v>2070</v>
      </c>
      <c r="C594" s="281">
        <f t="shared" si="38"/>
        <v>62398</v>
      </c>
      <c r="D594" s="281"/>
      <c r="E594" s="269">
        <f>IFERROR(IF(-SUM(E$20:E593)+E$15&lt;0.000001,0,IF($C594&gt;='H-32A-WP06 - Debt Service'!C$24,'H-32A-WP06 - Debt Service'!C$27/12,0)),"-")</f>
        <v>0</v>
      </c>
      <c r="F594" s="269">
        <f>IFERROR(IF(-SUM(F$20:F593)+F$15&lt;0.000001,0,IF($C594&gt;='H-32A-WP06 - Debt Service'!D$24,'H-32A-WP06 - Debt Service'!D$27/12,0)),"-")</f>
        <v>0</v>
      </c>
      <c r="G594" s="269">
        <f>IFERROR(IF(-SUM(G$20:G593)+G$15&lt;0.000001,0,IF($C594&gt;='H-32A-WP06 - Debt Service'!E$24,'H-32A-WP06 - Debt Service'!E$27/12,0)),"-")</f>
        <v>0</v>
      </c>
      <c r="H594" s="269">
        <f>IFERROR(IF(-SUM(H$20:H593)+H$15&lt;0.000001,0,IF($C594&gt;='H-32A-WP06 - Debt Service'!F$24,'H-32A-WP06 - Debt Service'!F$27/12,0)),"-")</f>
        <v>0</v>
      </c>
      <c r="I594" s="269">
        <f>IFERROR(IF(-SUM(I$20:I593)+I$15&lt;0.000001,0,IF($C594&gt;='H-32A-WP06 - Debt Service'!G$24,'H-32A-WP06 - Debt Service'!#REF!/12,0)),"-")</f>
        <v>0</v>
      </c>
      <c r="J594" s="269">
        <f>IFERROR(IF(-SUM(J$20:J593)+J$15&lt;0.000001,0,IF($C594&gt;='H-32A-WP06 - Debt Service'!H$24,'H-32A-WP06 - Debt Service'!H$27/12,0)),"-")</f>
        <v>0</v>
      </c>
      <c r="K594" s="269">
        <f>IFERROR(IF(-SUM(K$20:K593)+K$15&lt;0.000001,0,IF($C594&gt;='H-32A-WP06 - Debt Service'!I$24,'H-32A-WP06 - Debt Service'!I$27/12,0)),"-")</f>
        <v>0</v>
      </c>
      <c r="L594" s="269">
        <f>IFERROR(IF(-SUM(L$20:L593)+L$15&lt;0.000001,0,IF($C594&gt;='H-32A-WP06 - Debt Service'!J$24,'H-32A-WP06 - Debt Service'!J$27/12,0)),"-")</f>
        <v>0</v>
      </c>
      <c r="M594" s="269">
        <f>IFERROR(IF(-SUM(M$20:M593)+M$15&lt;0.000001,0,IF($C594&gt;='H-32A-WP06 - Debt Service'!L$24,'H-32A-WP06 - Debt Service'!L$27/12,0)),"-")</f>
        <v>0</v>
      </c>
      <c r="N594" s="269">
        <v>0</v>
      </c>
      <c r="O594" s="269">
        <v>0</v>
      </c>
      <c r="P594" s="269">
        <v>0</v>
      </c>
      <c r="Q594" s="269">
        <f>IFERROR(IF(-SUM(Q$20:Q593)+Q$15&lt;0.000001,0,IF($C594&gt;='H-32A-WP06 - Debt Service'!#REF!,'H-32A-WP06 - Debt Service'!#REF!/12,0)),"-")</f>
        <v>0</v>
      </c>
      <c r="R594" s="269"/>
      <c r="S594" s="269"/>
      <c r="T594" s="269"/>
      <c r="U594" s="269"/>
      <c r="V594" s="269"/>
      <c r="X594" s="260">
        <f t="shared" si="37"/>
        <v>2070</v>
      </c>
      <c r="Y594" s="281">
        <f t="shared" si="39"/>
        <v>62398</v>
      </c>
      <c r="Z594" s="281"/>
      <c r="AA594" s="269">
        <f>IFERROR(IF(-SUM(AA$20:AA593)+AA$15&lt;0.000001,0,IF($C594&gt;='H-32A-WP06 - Debt Service'!X$24,'H-32A-WP06 - Debt Service'!X$27/12,0)),"-")</f>
        <v>0</v>
      </c>
      <c r="AB594" s="269">
        <f>IFERROR(IF(-SUM(AB$20:AB593)+AB$15&lt;0.000001,0,IF($C594&gt;='H-32A-WP06 - Debt Service'!Y$24,'H-32A-WP06 - Debt Service'!Y$27/12,0)),"-")</f>
        <v>0</v>
      </c>
      <c r="AC594" s="269">
        <f>IFERROR(IF(-SUM(AC$20:AC593)+AC$15&lt;0.000001,0,IF($C594&gt;='H-32A-WP06 - Debt Service'!Z$24,'H-32A-WP06 - Debt Service'!Z$27/12,0)),"-")</f>
        <v>0</v>
      </c>
      <c r="AD594" s="269">
        <f>IFERROR(IF(-SUM(AD$20:AD593)+AD$15&lt;0.000001,0,IF($C594&gt;='H-32A-WP06 - Debt Service'!AA$24,'H-32A-WP06 - Debt Service'!AA$27/12,0)),"-")</f>
        <v>0</v>
      </c>
      <c r="AE594" s="269">
        <f>IFERROR(IF(-SUM(AE$20:AE593)+AE$15&lt;0.000001,0,IF($C594&gt;='H-32A-WP06 - Debt Service'!AB$24,'H-32A-WP06 - Debt Service'!AB$27/12,0)),"-")</f>
        <v>0</v>
      </c>
      <c r="AF594" s="269">
        <f>IFERROR(IF(-SUM(AF$20:AF593)+AF$15&lt;0.000001,0,IF($C594&gt;='H-32A-WP06 - Debt Service'!AC$24,'H-32A-WP06 - Debt Service'!AC$27/12,0)),"-")</f>
        <v>0</v>
      </c>
      <c r="AG594" s="269">
        <f>IFERROR(IF(-SUM(AG$20:AG593)+AG$15&lt;0.000001,0,IF($C594&gt;='H-32A-WP06 - Debt Service'!AD$24,'H-32A-WP06 - Debt Service'!AD$27/12,0)),"-")</f>
        <v>0</v>
      </c>
      <c r="AH594" s="269">
        <f>IFERROR(IF(-SUM(AH$20:AH593)+AH$15&lt;0.000001,0,IF($C594&gt;='H-32A-WP06 - Debt Service'!AE$24,'H-32A-WP06 - Debt Service'!AE$27/12,0)),"-")</f>
        <v>0</v>
      </c>
      <c r="AI594" s="269">
        <f>IFERROR(IF(-SUM(AI$20:AI593)+AI$15&lt;0.000001,0,IF($C594&gt;='H-32A-WP06 - Debt Service'!AF$24,'H-32A-WP06 - Debt Service'!AF$27/12,0)),"-")</f>
        <v>0</v>
      </c>
      <c r="AJ594" s="269">
        <f>IFERROR(IF(-SUM(AJ$20:AJ593)+AJ$15&lt;0.000001,0,IF($C594&gt;='H-32A-WP06 - Debt Service'!AG$24,'H-32A-WP06 - Debt Service'!AG$27/12,0)),"-")</f>
        <v>0</v>
      </c>
    </row>
    <row r="595" spans="2:36" hidden="1">
      <c r="B595" s="260">
        <f t="shared" si="36"/>
        <v>2070</v>
      </c>
      <c r="C595" s="281">
        <f t="shared" si="38"/>
        <v>62428</v>
      </c>
      <c r="D595" s="281"/>
      <c r="E595" s="269">
        <f>IFERROR(IF(-SUM(E$20:E594)+E$15&lt;0.000001,0,IF($C595&gt;='H-32A-WP06 - Debt Service'!C$24,'H-32A-WP06 - Debt Service'!C$27/12,0)),"-")</f>
        <v>0</v>
      </c>
      <c r="F595" s="269">
        <f>IFERROR(IF(-SUM(F$20:F594)+F$15&lt;0.000001,0,IF($C595&gt;='H-32A-WP06 - Debt Service'!D$24,'H-32A-WP06 - Debt Service'!D$27/12,0)),"-")</f>
        <v>0</v>
      </c>
      <c r="G595" s="269">
        <f>IFERROR(IF(-SUM(G$20:G594)+G$15&lt;0.000001,0,IF($C595&gt;='H-32A-WP06 - Debt Service'!E$24,'H-32A-WP06 - Debt Service'!E$27/12,0)),"-")</f>
        <v>0</v>
      </c>
      <c r="H595" s="269">
        <f>IFERROR(IF(-SUM(H$20:H594)+H$15&lt;0.000001,0,IF($C595&gt;='H-32A-WP06 - Debt Service'!F$24,'H-32A-WP06 - Debt Service'!F$27/12,0)),"-")</f>
        <v>0</v>
      </c>
      <c r="I595" s="269">
        <f>IFERROR(IF(-SUM(I$20:I594)+I$15&lt;0.000001,0,IF($C595&gt;='H-32A-WP06 - Debt Service'!G$24,'H-32A-WP06 - Debt Service'!#REF!/12,0)),"-")</f>
        <v>0</v>
      </c>
      <c r="J595" s="269">
        <f>IFERROR(IF(-SUM(J$20:J594)+J$15&lt;0.000001,0,IF($C595&gt;='H-32A-WP06 - Debt Service'!H$24,'H-32A-WP06 - Debt Service'!H$27/12,0)),"-")</f>
        <v>0</v>
      </c>
      <c r="K595" s="269">
        <f>IFERROR(IF(-SUM(K$20:K594)+K$15&lt;0.000001,0,IF($C595&gt;='H-32A-WP06 - Debt Service'!I$24,'H-32A-WP06 - Debt Service'!I$27/12,0)),"-")</f>
        <v>0</v>
      </c>
      <c r="L595" s="269">
        <f>IFERROR(IF(-SUM(L$20:L594)+L$15&lt;0.000001,0,IF($C595&gt;='H-32A-WP06 - Debt Service'!J$24,'H-32A-WP06 - Debt Service'!J$27/12,0)),"-")</f>
        <v>0</v>
      </c>
      <c r="M595" s="269">
        <f>IFERROR(IF(-SUM(M$20:M594)+M$15&lt;0.000001,0,IF($C595&gt;='H-32A-WP06 - Debt Service'!L$24,'H-32A-WP06 - Debt Service'!L$27/12,0)),"-")</f>
        <v>0</v>
      </c>
      <c r="N595" s="269">
        <v>0</v>
      </c>
      <c r="O595" s="269">
        <v>0</v>
      </c>
      <c r="P595" s="269">
        <v>0</v>
      </c>
      <c r="Q595" s="269">
        <f>IFERROR(IF(-SUM(Q$20:Q594)+Q$15&lt;0.000001,0,IF($C595&gt;='H-32A-WP06 - Debt Service'!#REF!,'H-32A-WP06 - Debt Service'!#REF!/12,0)),"-")</f>
        <v>0</v>
      </c>
      <c r="R595" s="269"/>
      <c r="S595" s="269"/>
      <c r="T595" s="269"/>
      <c r="U595" s="269"/>
      <c r="V595" s="269"/>
      <c r="X595" s="260">
        <f t="shared" si="37"/>
        <v>2070</v>
      </c>
      <c r="Y595" s="281">
        <f t="shared" si="39"/>
        <v>62428</v>
      </c>
      <c r="Z595" s="281"/>
      <c r="AA595" s="269">
        <f>IFERROR(IF(-SUM(AA$20:AA594)+AA$15&lt;0.000001,0,IF($C595&gt;='H-32A-WP06 - Debt Service'!X$24,'H-32A-WP06 - Debt Service'!X$27/12,0)),"-")</f>
        <v>0</v>
      </c>
      <c r="AB595" s="269">
        <f>IFERROR(IF(-SUM(AB$20:AB594)+AB$15&lt;0.000001,0,IF($C595&gt;='H-32A-WP06 - Debt Service'!Y$24,'H-32A-WP06 - Debt Service'!Y$27/12,0)),"-")</f>
        <v>0</v>
      </c>
      <c r="AC595" s="269">
        <f>IFERROR(IF(-SUM(AC$20:AC594)+AC$15&lt;0.000001,0,IF($C595&gt;='H-32A-WP06 - Debt Service'!Z$24,'H-32A-WP06 - Debt Service'!Z$27/12,0)),"-")</f>
        <v>0</v>
      </c>
      <c r="AD595" s="269">
        <f>IFERROR(IF(-SUM(AD$20:AD594)+AD$15&lt;0.000001,0,IF($C595&gt;='H-32A-WP06 - Debt Service'!AA$24,'H-32A-WP06 - Debt Service'!AA$27/12,0)),"-")</f>
        <v>0</v>
      </c>
      <c r="AE595" s="269">
        <f>IFERROR(IF(-SUM(AE$20:AE594)+AE$15&lt;0.000001,0,IF($C595&gt;='H-32A-WP06 - Debt Service'!AB$24,'H-32A-WP06 - Debt Service'!AB$27/12,0)),"-")</f>
        <v>0</v>
      </c>
      <c r="AF595" s="269">
        <f>IFERROR(IF(-SUM(AF$20:AF594)+AF$15&lt;0.000001,0,IF($C595&gt;='H-32A-WP06 - Debt Service'!AC$24,'H-32A-WP06 - Debt Service'!AC$27/12,0)),"-")</f>
        <v>0</v>
      </c>
      <c r="AG595" s="269">
        <f>IFERROR(IF(-SUM(AG$20:AG594)+AG$15&lt;0.000001,0,IF($C595&gt;='H-32A-WP06 - Debt Service'!AD$24,'H-32A-WP06 - Debt Service'!AD$27/12,0)),"-")</f>
        <v>0</v>
      </c>
      <c r="AH595" s="269">
        <f>IFERROR(IF(-SUM(AH$20:AH594)+AH$15&lt;0.000001,0,IF($C595&gt;='H-32A-WP06 - Debt Service'!AE$24,'H-32A-WP06 - Debt Service'!AE$27/12,0)),"-")</f>
        <v>0</v>
      </c>
      <c r="AI595" s="269">
        <f>IFERROR(IF(-SUM(AI$20:AI594)+AI$15&lt;0.000001,0,IF($C595&gt;='H-32A-WP06 - Debt Service'!AF$24,'H-32A-WP06 - Debt Service'!AF$27/12,0)),"-")</f>
        <v>0</v>
      </c>
      <c r="AJ595" s="269">
        <f>IFERROR(IF(-SUM(AJ$20:AJ594)+AJ$15&lt;0.000001,0,IF($C595&gt;='H-32A-WP06 - Debt Service'!AG$24,'H-32A-WP06 - Debt Service'!AG$27/12,0)),"-")</f>
        <v>0</v>
      </c>
    </row>
    <row r="596" spans="2:36" hidden="1">
      <c r="B596" s="260">
        <f t="shared" si="36"/>
        <v>2071</v>
      </c>
      <c r="C596" s="281">
        <f t="shared" si="38"/>
        <v>62459</v>
      </c>
      <c r="D596" s="281"/>
      <c r="E596" s="269">
        <f>IFERROR(IF(-SUM(E$20:E595)+E$15&lt;0.000001,0,IF($C596&gt;='H-32A-WP06 - Debt Service'!C$24,'H-32A-WP06 - Debt Service'!C$27/12,0)),"-")</f>
        <v>0</v>
      </c>
      <c r="F596" s="269">
        <f>IFERROR(IF(-SUM(F$20:F595)+F$15&lt;0.000001,0,IF($C596&gt;='H-32A-WP06 - Debt Service'!D$24,'H-32A-WP06 - Debt Service'!D$27/12,0)),"-")</f>
        <v>0</v>
      </c>
      <c r="G596" s="269">
        <f>IFERROR(IF(-SUM(G$20:G595)+G$15&lt;0.000001,0,IF($C596&gt;='H-32A-WP06 - Debt Service'!E$24,'H-32A-WP06 - Debt Service'!E$27/12,0)),"-")</f>
        <v>0</v>
      </c>
      <c r="H596" s="269">
        <f>IFERROR(IF(-SUM(H$20:H595)+H$15&lt;0.000001,0,IF($C596&gt;='H-32A-WP06 - Debt Service'!F$24,'H-32A-WP06 - Debt Service'!F$27/12,0)),"-")</f>
        <v>0</v>
      </c>
      <c r="I596" s="269">
        <f>IFERROR(IF(-SUM(I$20:I595)+I$15&lt;0.000001,0,IF($C596&gt;='H-32A-WP06 - Debt Service'!G$24,'H-32A-WP06 - Debt Service'!#REF!/12,0)),"-")</f>
        <v>0</v>
      </c>
      <c r="J596" s="269">
        <f>IFERROR(IF(-SUM(J$20:J595)+J$15&lt;0.000001,0,IF($C596&gt;='H-32A-WP06 - Debt Service'!H$24,'H-32A-WP06 - Debt Service'!H$27/12,0)),"-")</f>
        <v>0</v>
      </c>
      <c r="K596" s="269">
        <f>IFERROR(IF(-SUM(K$20:K595)+K$15&lt;0.000001,0,IF($C596&gt;='H-32A-WP06 - Debt Service'!I$24,'H-32A-WP06 - Debt Service'!I$27/12,0)),"-")</f>
        <v>0</v>
      </c>
      <c r="L596" s="269">
        <f>IFERROR(IF(-SUM(L$20:L595)+L$15&lt;0.000001,0,IF($C596&gt;='H-32A-WP06 - Debt Service'!J$24,'H-32A-WP06 - Debt Service'!J$27/12,0)),"-")</f>
        <v>0</v>
      </c>
      <c r="M596" s="269">
        <f>IFERROR(IF(-SUM(M$20:M595)+M$15&lt;0.000001,0,IF($C596&gt;='H-32A-WP06 - Debt Service'!L$24,'H-32A-WP06 - Debt Service'!L$27/12,0)),"-")</f>
        <v>0</v>
      </c>
      <c r="N596" s="269">
        <v>0</v>
      </c>
      <c r="O596" s="269">
        <v>0</v>
      </c>
      <c r="P596" s="269">
        <v>0</v>
      </c>
      <c r="Q596" s="269">
        <f>IFERROR(IF(-SUM(Q$20:Q595)+Q$15&lt;0.000001,0,IF($C596&gt;='H-32A-WP06 - Debt Service'!#REF!,'H-32A-WP06 - Debt Service'!#REF!/12,0)),"-")</f>
        <v>0</v>
      </c>
      <c r="R596" s="269"/>
      <c r="S596" s="269"/>
      <c r="T596" s="269"/>
      <c r="U596" s="269"/>
      <c r="V596" s="269"/>
      <c r="X596" s="260">
        <f t="shared" si="37"/>
        <v>2071</v>
      </c>
      <c r="Y596" s="281">
        <f t="shared" si="39"/>
        <v>62459</v>
      </c>
      <c r="Z596" s="281"/>
      <c r="AA596" s="269">
        <f>IFERROR(IF(-SUM(AA$20:AA595)+AA$15&lt;0.000001,0,IF($C596&gt;='H-32A-WP06 - Debt Service'!X$24,'H-32A-WP06 - Debt Service'!X$27/12,0)),"-")</f>
        <v>0</v>
      </c>
      <c r="AB596" s="269">
        <f>IFERROR(IF(-SUM(AB$20:AB595)+AB$15&lt;0.000001,0,IF($C596&gt;='H-32A-WP06 - Debt Service'!Y$24,'H-32A-WP06 - Debt Service'!Y$27/12,0)),"-")</f>
        <v>0</v>
      </c>
      <c r="AC596" s="269">
        <f>IFERROR(IF(-SUM(AC$20:AC595)+AC$15&lt;0.000001,0,IF($C596&gt;='H-32A-WP06 - Debt Service'!Z$24,'H-32A-WP06 - Debt Service'!Z$27/12,0)),"-")</f>
        <v>0</v>
      </c>
      <c r="AD596" s="269">
        <f>IFERROR(IF(-SUM(AD$20:AD595)+AD$15&lt;0.000001,0,IF($C596&gt;='H-32A-WP06 - Debt Service'!AA$24,'H-32A-WP06 - Debt Service'!AA$27/12,0)),"-")</f>
        <v>0</v>
      </c>
      <c r="AE596" s="269">
        <f>IFERROR(IF(-SUM(AE$20:AE595)+AE$15&lt;0.000001,0,IF($C596&gt;='H-32A-WP06 - Debt Service'!AB$24,'H-32A-WP06 - Debt Service'!AB$27/12,0)),"-")</f>
        <v>0</v>
      </c>
      <c r="AF596" s="269">
        <f>IFERROR(IF(-SUM(AF$20:AF595)+AF$15&lt;0.000001,0,IF($C596&gt;='H-32A-WP06 - Debt Service'!AC$24,'H-32A-WP06 - Debt Service'!AC$27/12,0)),"-")</f>
        <v>0</v>
      </c>
      <c r="AG596" s="269">
        <f>IFERROR(IF(-SUM(AG$20:AG595)+AG$15&lt;0.000001,0,IF($C596&gt;='H-32A-WP06 - Debt Service'!AD$24,'H-32A-WP06 - Debt Service'!AD$27/12,0)),"-")</f>
        <v>0</v>
      </c>
      <c r="AH596" s="269">
        <f>IFERROR(IF(-SUM(AH$20:AH595)+AH$15&lt;0.000001,0,IF($C596&gt;='H-32A-WP06 - Debt Service'!AE$24,'H-32A-WP06 - Debt Service'!AE$27/12,0)),"-")</f>
        <v>0</v>
      </c>
      <c r="AI596" s="269">
        <f>IFERROR(IF(-SUM(AI$20:AI595)+AI$15&lt;0.000001,0,IF($C596&gt;='H-32A-WP06 - Debt Service'!AF$24,'H-32A-WP06 - Debt Service'!AF$27/12,0)),"-")</f>
        <v>0</v>
      </c>
      <c r="AJ596" s="269">
        <f>IFERROR(IF(-SUM(AJ$20:AJ595)+AJ$15&lt;0.000001,0,IF($C596&gt;='H-32A-WP06 - Debt Service'!AG$24,'H-32A-WP06 - Debt Service'!AG$27/12,0)),"-")</f>
        <v>0</v>
      </c>
    </row>
    <row r="597" spans="2:36" hidden="1">
      <c r="B597" s="260">
        <f t="shared" si="36"/>
        <v>2071</v>
      </c>
      <c r="C597" s="281">
        <f t="shared" si="38"/>
        <v>62490</v>
      </c>
      <c r="D597" s="281"/>
      <c r="E597" s="269">
        <f>IFERROR(IF(-SUM(E$20:E596)+E$15&lt;0.000001,0,IF($C597&gt;='H-32A-WP06 - Debt Service'!C$24,'H-32A-WP06 - Debt Service'!C$27/12,0)),"-")</f>
        <v>0</v>
      </c>
      <c r="F597" s="269">
        <f>IFERROR(IF(-SUM(F$20:F596)+F$15&lt;0.000001,0,IF($C597&gt;='H-32A-WP06 - Debt Service'!D$24,'H-32A-WP06 - Debt Service'!D$27/12,0)),"-")</f>
        <v>0</v>
      </c>
      <c r="G597" s="269">
        <f>IFERROR(IF(-SUM(G$20:G596)+G$15&lt;0.000001,0,IF($C597&gt;='H-32A-WP06 - Debt Service'!E$24,'H-32A-WP06 - Debt Service'!E$27/12,0)),"-")</f>
        <v>0</v>
      </c>
      <c r="H597" s="269">
        <f>IFERROR(IF(-SUM(H$20:H596)+H$15&lt;0.000001,0,IF($C597&gt;='H-32A-WP06 - Debt Service'!F$24,'H-32A-WP06 - Debt Service'!F$27/12,0)),"-")</f>
        <v>0</v>
      </c>
      <c r="I597" s="269">
        <f>IFERROR(IF(-SUM(I$20:I596)+I$15&lt;0.000001,0,IF($C597&gt;='H-32A-WP06 - Debt Service'!G$24,'H-32A-WP06 - Debt Service'!#REF!/12,0)),"-")</f>
        <v>0</v>
      </c>
      <c r="J597" s="269">
        <f>IFERROR(IF(-SUM(J$20:J596)+J$15&lt;0.000001,0,IF($C597&gt;='H-32A-WP06 - Debt Service'!H$24,'H-32A-WP06 - Debt Service'!H$27/12,0)),"-")</f>
        <v>0</v>
      </c>
      <c r="K597" s="269">
        <f>IFERROR(IF(-SUM(K$20:K596)+K$15&lt;0.000001,0,IF($C597&gt;='H-32A-WP06 - Debt Service'!I$24,'H-32A-WP06 - Debt Service'!I$27/12,0)),"-")</f>
        <v>0</v>
      </c>
      <c r="L597" s="269">
        <f>IFERROR(IF(-SUM(L$20:L596)+L$15&lt;0.000001,0,IF($C597&gt;='H-32A-WP06 - Debt Service'!J$24,'H-32A-WP06 - Debt Service'!J$27/12,0)),"-")</f>
        <v>0</v>
      </c>
      <c r="M597" s="269">
        <f>IFERROR(IF(-SUM(M$20:M596)+M$15&lt;0.000001,0,IF($C597&gt;='H-32A-WP06 - Debt Service'!L$24,'H-32A-WP06 - Debt Service'!L$27/12,0)),"-")</f>
        <v>0</v>
      </c>
      <c r="N597" s="269">
        <v>0</v>
      </c>
      <c r="O597" s="269">
        <v>0</v>
      </c>
      <c r="P597" s="269">
        <v>0</v>
      </c>
      <c r="Q597" s="269">
        <f>IFERROR(IF(-SUM(Q$20:Q596)+Q$15&lt;0.000001,0,IF($C597&gt;='H-32A-WP06 - Debt Service'!#REF!,'H-32A-WP06 - Debt Service'!#REF!/12,0)),"-")</f>
        <v>0</v>
      </c>
      <c r="R597" s="269"/>
      <c r="S597" s="269"/>
      <c r="T597" s="269"/>
      <c r="U597" s="269"/>
      <c r="V597" s="269"/>
      <c r="X597" s="260">
        <f t="shared" si="37"/>
        <v>2071</v>
      </c>
      <c r="Y597" s="281">
        <f t="shared" si="39"/>
        <v>62490</v>
      </c>
      <c r="Z597" s="281"/>
      <c r="AA597" s="269">
        <f>IFERROR(IF(-SUM(AA$20:AA596)+AA$15&lt;0.000001,0,IF($C597&gt;='H-32A-WP06 - Debt Service'!X$24,'H-32A-WP06 - Debt Service'!X$27/12,0)),"-")</f>
        <v>0</v>
      </c>
      <c r="AB597" s="269">
        <f>IFERROR(IF(-SUM(AB$20:AB596)+AB$15&lt;0.000001,0,IF($C597&gt;='H-32A-WP06 - Debt Service'!Y$24,'H-32A-WP06 - Debt Service'!Y$27/12,0)),"-")</f>
        <v>0</v>
      </c>
      <c r="AC597" s="269">
        <f>IFERROR(IF(-SUM(AC$20:AC596)+AC$15&lt;0.000001,0,IF($C597&gt;='H-32A-WP06 - Debt Service'!Z$24,'H-32A-WP06 - Debt Service'!Z$27/12,0)),"-")</f>
        <v>0</v>
      </c>
      <c r="AD597" s="269">
        <f>IFERROR(IF(-SUM(AD$20:AD596)+AD$15&lt;0.000001,0,IF($C597&gt;='H-32A-WP06 - Debt Service'!AA$24,'H-32A-WP06 - Debt Service'!AA$27/12,0)),"-")</f>
        <v>0</v>
      </c>
      <c r="AE597" s="269">
        <f>IFERROR(IF(-SUM(AE$20:AE596)+AE$15&lt;0.000001,0,IF($C597&gt;='H-32A-WP06 - Debt Service'!AB$24,'H-32A-WP06 - Debt Service'!AB$27/12,0)),"-")</f>
        <v>0</v>
      </c>
      <c r="AF597" s="269">
        <f>IFERROR(IF(-SUM(AF$20:AF596)+AF$15&lt;0.000001,0,IF($C597&gt;='H-32A-WP06 - Debt Service'!AC$24,'H-32A-WP06 - Debt Service'!AC$27/12,0)),"-")</f>
        <v>0</v>
      </c>
      <c r="AG597" s="269">
        <f>IFERROR(IF(-SUM(AG$20:AG596)+AG$15&lt;0.000001,0,IF($C597&gt;='H-32A-WP06 - Debt Service'!AD$24,'H-32A-WP06 - Debt Service'!AD$27/12,0)),"-")</f>
        <v>0</v>
      </c>
      <c r="AH597" s="269">
        <f>IFERROR(IF(-SUM(AH$20:AH596)+AH$15&lt;0.000001,0,IF($C597&gt;='H-32A-WP06 - Debt Service'!AE$24,'H-32A-WP06 - Debt Service'!AE$27/12,0)),"-")</f>
        <v>0</v>
      </c>
      <c r="AI597" s="269">
        <f>IFERROR(IF(-SUM(AI$20:AI596)+AI$15&lt;0.000001,0,IF($C597&gt;='H-32A-WP06 - Debt Service'!AF$24,'H-32A-WP06 - Debt Service'!AF$27/12,0)),"-")</f>
        <v>0</v>
      </c>
      <c r="AJ597" s="269">
        <f>IFERROR(IF(-SUM(AJ$20:AJ596)+AJ$15&lt;0.000001,0,IF($C597&gt;='H-32A-WP06 - Debt Service'!AG$24,'H-32A-WP06 - Debt Service'!AG$27/12,0)),"-")</f>
        <v>0</v>
      </c>
    </row>
    <row r="598" spans="2:36" hidden="1">
      <c r="B598" s="260">
        <f t="shared" si="36"/>
        <v>2071</v>
      </c>
      <c r="C598" s="281">
        <f t="shared" si="38"/>
        <v>62518</v>
      </c>
      <c r="D598" s="281"/>
      <c r="E598" s="269">
        <f>IFERROR(IF(-SUM(E$20:E597)+E$15&lt;0.000001,0,IF($C598&gt;='H-32A-WP06 - Debt Service'!C$24,'H-32A-WP06 - Debt Service'!C$27/12,0)),"-")</f>
        <v>0</v>
      </c>
      <c r="F598" s="269">
        <f>IFERROR(IF(-SUM(F$20:F597)+F$15&lt;0.000001,0,IF($C598&gt;='H-32A-WP06 - Debt Service'!D$24,'H-32A-WP06 - Debt Service'!D$27/12,0)),"-")</f>
        <v>0</v>
      </c>
      <c r="G598" s="269">
        <f>IFERROR(IF(-SUM(G$20:G597)+G$15&lt;0.000001,0,IF($C598&gt;='H-32A-WP06 - Debt Service'!E$24,'H-32A-WP06 - Debt Service'!E$27/12,0)),"-")</f>
        <v>0</v>
      </c>
      <c r="H598" s="269">
        <f>IFERROR(IF(-SUM(H$20:H597)+H$15&lt;0.000001,0,IF($C598&gt;='H-32A-WP06 - Debt Service'!F$24,'H-32A-WP06 - Debt Service'!F$27/12,0)),"-")</f>
        <v>0</v>
      </c>
      <c r="I598" s="269">
        <f>IFERROR(IF(-SUM(I$20:I597)+I$15&lt;0.000001,0,IF($C598&gt;='H-32A-WP06 - Debt Service'!G$24,'H-32A-WP06 - Debt Service'!#REF!/12,0)),"-")</f>
        <v>0</v>
      </c>
      <c r="J598" s="269">
        <f>IFERROR(IF(-SUM(J$20:J597)+J$15&lt;0.000001,0,IF($C598&gt;='H-32A-WP06 - Debt Service'!H$24,'H-32A-WP06 - Debt Service'!H$27/12,0)),"-")</f>
        <v>0</v>
      </c>
      <c r="K598" s="269">
        <f>IFERROR(IF(-SUM(K$20:K597)+K$15&lt;0.000001,0,IF($C598&gt;='H-32A-WP06 - Debt Service'!I$24,'H-32A-WP06 - Debt Service'!I$27/12,0)),"-")</f>
        <v>0</v>
      </c>
      <c r="L598" s="269">
        <f>IFERROR(IF(-SUM(L$20:L597)+L$15&lt;0.000001,0,IF($C598&gt;='H-32A-WP06 - Debt Service'!J$24,'H-32A-WP06 - Debt Service'!J$27/12,0)),"-")</f>
        <v>0</v>
      </c>
      <c r="M598" s="269">
        <f>IFERROR(IF(-SUM(M$20:M597)+M$15&lt;0.000001,0,IF($C598&gt;='H-32A-WP06 - Debt Service'!L$24,'H-32A-WP06 - Debt Service'!L$27/12,0)),"-")</f>
        <v>0</v>
      </c>
      <c r="N598" s="269">
        <v>0</v>
      </c>
      <c r="O598" s="269">
        <v>0</v>
      </c>
      <c r="P598" s="269">
        <v>0</v>
      </c>
      <c r="Q598" s="269">
        <f>IFERROR(IF(-SUM(Q$20:Q597)+Q$15&lt;0.000001,0,IF($C598&gt;='H-32A-WP06 - Debt Service'!#REF!,'H-32A-WP06 - Debt Service'!#REF!/12,0)),"-")</f>
        <v>0</v>
      </c>
      <c r="R598" s="269"/>
      <c r="S598" s="269"/>
      <c r="T598" s="269"/>
      <c r="U598" s="269"/>
      <c r="V598" s="269"/>
      <c r="X598" s="260">
        <f t="shared" si="37"/>
        <v>2071</v>
      </c>
      <c r="Y598" s="281">
        <f t="shared" si="39"/>
        <v>62518</v>
      </c>
      <c r="Z598" s="281"/>
      <c r="AA598" s="269">
        <f>IFERROR(IF(-SUM(AA$20:AA597)+AA$15&lt;0.000001,0,IF($C598&gt;='H-32A-WP06 - Debt Service'!X$24,'H-32A-WP06 - Debt Service'!X$27/12,0)),"-")</f>
        <v>0</v>
      </c>
      <c r="AB598" s="269">
        <f>IFERROR(IF(-SUM(AB$20:AB597)+AB$15&lt;0.000001,0,IF($C598&gt;='H-32A-WP06 - Debt Service'!Y$24,'H-32A-WP06 - Debt Service'!Y$27/12,0)),"-")</f>
        <v>0</v>
      </c>
      <c r="AC598" s="269">
        <f>IFERROR(IF(-SUM(AC$20:AC597)+AC$15&lt;0.000001,0,IF($C598&gt;='H-32A-WP06 - Debt Service'!Z$24,'H-32A-WP06 - Debt Service'!Z$27/12,0)),"-")</f>
        <v>0</v>
      </c>
      <c r="AD598" s="269">
        <f>IFERROR(IF(-SUM(AD$20:AD597)+AD$15&lt;0.000001,0,IF($C598&gt;='H-32A-WP06 - Debt Service'!AA$24,'H-32A-WP06 - Debt Service'!AA$27/12,0)),"-")</f>
        <v>0</v>
      </c>
      <c r="AE598" s="269">
        <f>IFERROR(IF(-SUM(AE$20:AE597)+AE$15&lt;0.000001,0,IF($C598&gt;='H-32A-WP06 - Debt Service'!AB$24,'H-32A-WP06 - Debt Service'!AB$27/12,0)),"-")</f>
        <v>0</v>
      </c>
      <c r="AF598" s="269">
        <f>IFERROR(IF(-SUM(AF$20:AF597)+AF$15&lt;0.000001,0,IF($C598&gt;='H-32A-WP06 - Debt Service'!AC$24,'H-32A-WP06 - Debt Service'!AC$27/12,0)),"-")</f>
        <v>0</v>
      </c>
      <c r="AG598" s="269">
        <f>IFERROR(IF(-SUM(AG$20:AG597)+AG$15&lt;0.000001,0,IF($C598&gt;='H-32A-WP06 - Debt Service'!AD$24,'H-32A-WP06 - Debt Service'!AD$27/12,0)),"-")</f>
        <v>0</v>
      </c>
      <c r="AH598" s="269">
        <f>IFERROR(IF(-SUM(AH$20:AH597)+AH$15&lt;0.000001,0,IF($C598&gt;='H-32A-WP06 - Debt Service'!AE$24,'H-32A-WP06 - Debt Service'!AE$27/12,0)),"-")</f>
        <v>0</v>
      </c>
      <c r="AI598" s="269">
        <f>IFERROR(IF(-SUM(AI$20:AI597)+AI$15&lt;0.000001,0,IF($C598&gt;='H-32A-WP06 - Debt Service'!AF$24,'H-32A-WP06 - Debt Service'!AF$27/12,0)),"-")</f>
        <v>0</v>
      </c>
      <c r="AJ598" s="269">
        <f>IFERROR(IF(-SUM(AJ$20:AJ597)+AJ$15&lt;0.000001,0,IF($C598&gt;='H-32A-WP06 - Debt Service'!AG$24,'H-32A-WP06 - Debt Service'!AG$27/12,0)),"-")</f>
        <v>0</v>
      </c>
    </row>
    <row r="599" spans="2:36" hidden="1">
      <c r="B599" s="260">
        <f t="shared" si="36"/>
        <v>2071</v>
      </c>
      <c r="C599" s="281">
        <f t="shared" si="38"/>
        <v>62549</v>
      </c>
      <c r="D599" s="281"/>
      <c r="E599" s="269">
        <f>IFERROR(IF(-SUM(E$20:E598)+E$15&lt;0.000001,0,IF($C599&gt;='H-32A-WP06 - Debt Service'!C$24,'H-32A-WP06 - Debt Service'!C$27/12,0)),"-")</f>
        <v>0</v>
      </c>
      <c r="F599" s="269">
        <f>IFERROR(IF(-SUM(F$20:F598)+F$15&lt;0.000001,0,IF($C599&gt;='H-32A-WP06 - Debt Service'!D$24,'H-32A-WP06 - Debt Service'!D$27/12,0)),"-")</f>
        <v>0</v>
      </c>
      <c r="G599" s="269">
        <f>IFERROR(IF(-SUM(G$20:G598)+G$15&lt;0.000001,0,IF($C599&gt;='H-32A-WP06 - Debt Service'!E$24,'H-32A-WP06 - Debt Service'!E$27/12,0)),"-")</f>
        <v>0</v>
      </c>
      <c r="H599" s="269">
        <f>IFERROR(IF(-SUM(H$20:H598)+H$15&lt;0.000001,0,IF($C599&gt;='H-32A-WP06 - Debt Service'!F$24,'H-32A-WP06 - Debt Service'!F$27/12,0)),"-")</f>
        <v>0</v>
      </c>
      <c r="I599" s="269">
        <f>IFERROR(IF(-SUM(I$20:I598)+I$15&lt;0.000001,0,IF($C599&gt;='H-32A-WP06 - Debt Service'!G$24,'H-32A-WP06 - Debt Service'!#REF!/12,0)),"-")</f>
        <v>0</v>
      </c>
      <c r="J599" s="269">
        <f>IFERROR(IF(-SUM(J$20:J598)+J$15&lt;0.000001,0,IF($C599&gt;='H-32A-WP06 - Debt Service'!H$24,'H-32A-WP06 - Debt Service'!H$27/12,0)),"-")</f>
        <v>0</v>
      </c>
      <c r="K599" s="269">
        <f>IFERROR(IF(-SUM(K$20:K598)+K$15&lt;0.000001,0,IF($C599&gt;='H-32A-WP06 - Debt Service'!I$24,'H-32A-WP06 - Debt Service'!I$27/12,0)),"-")</f>
        <v>0</v>
      </c>
      <c r="L599" s="269">
        <f>IFERROR(IF(-SUM(L$20:L598)+L$15&lt;0.000001,0,IF($C599&gt;='H-32A-WP06 - Debt Service'!J$24,'H-32A-WP06 - Debt Service'!J$27/12,0)),"-")</f>
        <v>0</v>
      </c>
      <c r="M599" s="269">
        <f>IFERROR(IF(-SUM(M$20:M598)+M$15&lt;0.000001,0,IF($C599&gt;='H-32A-WP06 - Debt Service'!L$24,'H-32A-WP06 - Debt Service'!L$27/12,0)),"-")</f>
        <v>0</v>
      </c>
      <c r="N599" s="269">
        <v>0</v>
      </c>
      <c r="O599" s="269">
        <v>0</v>
      </c>
      <c r="P599" s="269">
        <v>0</v>
      </c>
      <c r="Q599" s="269">
        <f>IFERROR(IF(-SUM(Q$20:Q598)+Q$15&lt;0.000001,0,IF($C599&gt;='H-32A-WP06 - Debt Service'!#REF!,'H-32A-WP06 - Debt Service'!#REF!/12,0)),"-")</f>
        <v>0</v>
      </c>
      <c r="R599" s="269"/>
      <c r="S599" s="269"/>
      <c r="T599" s="269"/>
      <c r="U599" s="269"/>
      <c r="V599" s="269"/>
      <c r="X599" s="260">
        <f t="shared" si="37"/>
        <v>2071</v>
      </c>
      <c r="Y599" s="281">
        <f t="shared" si="39"/>
        <v>62549</v>
      </c>
      <c r="Z599" s="281"/>
      <c r="AA599" s="269">
        <f>IFERROR(IF(-SUM(AA$20:AA598)+AA$15&lt;0.000001,0,IF($C599&gt;='H-32A-WP06 - Debt Service'!X$24,'H-32A-WP06 - Debt Service'!X$27/12,0)),"-")</f>
        <v>0</v>
      </c>
      <c r="AB599" s="269">
        <f>IFERROR(IF(-SUM(AB$20:AB598)+AB$15&lt;0.000001,0,IF($C599&gt;='H-32A-WP06 - Debt Service'!Y$24,'H-32A-WP06 - Debt Service'!Y$27/12,0)),"-")</f>
        <v>0</v>
      </c>
      <c r="AC599" s="269">
        <f>IFERROR(IF(-SUM(AC$20:AC598)+AC$15&lt;0.000001,0,IF($C599&gt;='H-32A-WP06 - Debt Service'!Z$24,'H-32A-WP06 - Debt Service'!Z$27/12,0)),"-")</f>
        <v>0</v>
      </c>
      <c r="AD599" s="269">
        <f>IFERROR(IF(-SUM(AD$20:AD598)+AD$15&lt;0.000001,0,IF($C599&gt;='H-32A-WP06 - Debt Service'!AA$24,'H-32A-WP06 - Debt Service'!AA$27/12,0)),"-")</f>
        <v>0</v>
      </c>
      <c r="AE599" s="269">
        <f>IFERROR(IF(-SUM(AE$20:AE598)+AE$15&lt;0.000001,0,IF($C599&gt;='H-32A-WP06 - Debt Service'!AB$24,'H-32A-WP06 - Debt Service'!AB$27/12,0)),"-")</f>
        <v>0</v>
      </c>
      <c r="AF599" s="269">
        <f>IFERROR(IF(-SUM(AF$20:AF598)+AF$15&lt;0.000001,0,IF($C599&gt;='H-32A-WP06 - Debt Service'!AC$24,'H-32A-WP06 - Debt Service'!AC$27/12,0)),"-")</f>
        <v>0</v>
      </c>
      <c r="AG599" s="269">
        <f>IFERROR(IF(-SUM(AG$20:AG598)+AG$15&lt;0.000001,0,IF($C599&gt;='H-32A-WP06 - Debt Service'!AD$24,'H-32A-WP06 - Debt Service'!AD$27/12,0)),"-")</f>
        <v>0</v>
      </c>
      <c r="AH599" s="269">
        <f>IFERROR(IF(-SUM(AH$20:AH598)+AH$15&lt;0.000001,0,IF($C599&gt;='H-32A-WP06 - Debt Service'!AE$24,'H-32A-WP06 - Debt Service'!AE$27/12,0)),"-")</f>
        <v>0</v>
      </c>
      <c r="AI599" s="269">
        <f>IFERROR(IF(-SUM(AI$20:AI598)+AI$15&lt;0.000001,0,IF($C599&gt;='H-32A-WP06 - Debt Service'!AF$24,'H-32A-WP06 - Debt Service'!AF$27/12,0)),"-")</f>
        <v>0</v>
      </c>
      <c r="AJ599" s="269">
        <f>IFERROR(IF(-SUM(AJ$20:AJ598)+AJ$15&lt;0.000001,0,IF($C599&gt;='H-32A-WP06 - Debt Service'!AG$24,'H-32A-WP06 - Debt Service'!AG$27/12,0)),"-")</f>
        <v>0</v>
      </c>
    </row>
    <row r="600" spans="2:36" hidden="1">
      <c r="B600" s="260">
        <f t="shared" si="36"/>
        <v>2071</v>
      </c>
      <c r="C600" s="281">
        <f t="shared" si="38"/>
        <v>62579</v>
      </c>
      <c r="D600" s="281"/>
      <c r="E600" s="269">
        <f>IFERROR(IF(-SUM(E$20:E599)+E$15&lt;0.000001,0,IF($C600&gt;='H-32A-WP06 - Debt Service'!C$24,'H-32A-WP06 - Debt Service'!C$27/12,0)),"-")</f>
        <v>0</v>
      </c>
      <c r="F600" s="269">
        <f>IFERROR(IF(-SUM(F$20:F599)+F$15&lt;0.000001,0,IF($C600&gt;='H-32A-WP06 - Debt Service'!D$24,'H-32A-WP06 - Debt Service'!D$27/12,0)),"-")</f>
        <v>0</v>
      </c>
      <c r="G600" s="269">
        <f>IFERROR(IF(-SUM(G$20:G599)+G$15&lt;0.000001,0,IF($C600&gt;='H-32A-WP06 - Debt Service'!E$24,'H-32A-WP06 - Debt Service'!E$27/12,0)),"-")</f>
        <v>0</v>
      </c>
      <c r="H600" s="269">
        <f>IFERROR(IF(-SUM(H$20:H599)+H$15&lt;0.000001,0,IF($C600&gt;='H-32A-WP06 - Debt Service'!F$24,'H-32A-WP06 - Debt Service'!F$27/12,0)),"-")</f>
        <v>0</v>
      </c>
      <c r="I600" s="269">
        <f>IFERROR(IF(-SUM(I$20:I599)+I$15&lt;0.000001,0,IF($C600&gt;='H-32A-WP06 - Debt Service'!G$24,'H-32A-WP06 - Debt Service'!#REF!/12,0)),"-")</f>
        <v>0</v>
      </c>
      <c r="J600" s="269">
        <f>IFERROR(IF(-SUM(J$20:J599)+J$15&lt;0.000001,0,IF($C600&gt;='H-32A-WP06 - Debt Service'!H$24,'H-32A-WP06 - Debt Service'!H$27/12,0)),"-")</f>
        <v>0</v>
      </c>
      <c r="K600" s="269">
        <f>IFERROR(IF(-SUM(K$20:K599)+K$15&lt;0.000001,0,IF($C600&gt;='H-32A-WP06 - Debt Service'!I$24,'H-32A-WP06 - Debt Service'!I$27/12,0)),"-")</f>
        <v>0</v>
      </c>
      <c r="L600" s="269">
        <f>IFERROR(IF(-SUM(L$20:L599)+L$15&lt;0.000001,0,IF($C600&gt;='H-32A-WP06 - Debt Service'!J$24,'H-32A-WP06 - Debt Service'!J$27/12,0)),"-")</f>
        <v>0</v>
      </c>
      <c r="M600" s="269">
        <f>IFERROR(IF(-SUM(M$20:M599)+M$15&lt;0.000001,0,IF($C600&gt;='H-32A-WP06 - Debt Service'!L$24,'H-32A-WP06 - Debt Service'!L$27/12,0)),"-")</f>
        <v>0</v>
      </c>
      <c r="N600" s="269">
        <v>0</v>
      </c>
      <c r="O600" s="269">
        <v>0</v>
      </c>
      <c r="P600" s="269">
        <v>0</v>
      </c>
      <c r="Q600" s="269">
        <f>IFERROR(IF(-SUM(Q$20:Q599)+Q$15&lt;0.000001,0,IF($C600&gt;='H-32A-WP06 - Debt Service'!#REF!,'H-32A-WP06 - Debt Service'!#REF!/12,0)),"-")</f>
        <v>0</v>
      </c>
      <c r="R600" s="269"/>
      <c r="S600" s="269"/>
      <c r="T600" s="269"/>
      <c r="U600" s="269"/>
      <c r="V600" s="269"/>
      <c r="X600" s="260">
        <f t="shared" si="37"/>
        <v>2071</v>
      </c>
      <c r="Y600" s="281">
        <f t="shared" si="39"/>
        <v>62579</v>
      </c>
      <c r="Z600" s="281"/>
      <c r="AA600" s="269">
        <f>IFERROR(IF(-SUM(AA$20:AA599)+AA$15&lt;0.000001,0,IF($C600&gt;='H-32A-WP06 - Debt Service'!X$24,'H-32A-WP06 - Debt Service'!X$27/12,0)),"-")</f>
        <v>0</v>
      </c>
      <c r="AB600" s="269">
        <f>IFERROR(IF(-SUM(AB$20:AB599)+AB$15&lt;0.000001,0,IF($C600&gt;='H-32A-WP06 - Debt Service'!Y$24,'H-32A-WP06 - Debt Service'!Y$27/12,0)),"-")</f>
        <v>0</v>
      </c>
      <c r="AC600" s="269">
        <f>IFERROR(IF(-SUM(AC$20:AC599)+AC$15&lt;0.000001,0,IF($C600&gt;='H-32A-WP06 - Debt Service'!Z$24,'H-32A-WP06 - Debt Service'!Z$27/12,0)),"-")</f>
        <v>0</v>
      </c>
      <c r="AD600" s="269">
        <f>IFERROR(IF(-SUM(AD$20:AD599)+AD$15&lt;0.000001,0,IF($C600&gt;='H-32A-WP06 - Debt Service'!AA$24,'H-32A-WP06 - Debt Service'!AA$27/12,0)),"-")</f>
        <v>0</v>
      </c>
      <c r="AE600" s="269">
        <f>IFERROR(IF(-SUM(AE$20:AE599)+AE$15&lt;0.000001,0,IF($C600&gt;='H-32A-WP06 - Debt Service'!AB$24,'H-32A-WP06 - Debt Service'!AB$27/12,0)),"-")</f>
        <v>0</v>
      </c>
      <c r="AF600" s="269">
        <f>IFERROR(IF(-SUM(AF$20:AF599)+AF$15&lt;0.000001,0,IF($C600&gt;='H-32A-WP06 - Debt Service'!AC$24,'H-32A-WP06 - Debt Service'!AC$27/12,0)),"-")</f>
        <v>0</v>
      </c>
      <c r="AG600" s="269">
        <f>IFERROR(IF(-SUM(AG$20:AG599)+AG$15&lt;0.000001,0,IF($C600&gt;='H-32A-WP06 - Debt Service'!AD$24,'H-32A-WP06 - Debt Service'!AD$27/12,0)),"-")</f>
        <v>0</v>
      </c>
      <c r="AH600" s="269">
        <f>IFERROR(IF(-SUM(AH$20:AH599)+AH$15&lt;0.000001,0,IF($C600&gt;='H-32A-WP06 - Debt Service'!AE$24,'H-32A-WP06 - Debt Service'!AE$27/12,0)),"-")</f>
        <v>0</v>
      </c>
      <c r="AI600" s="269">
        <f>IFERROR(IF(-SUM(AI$20:AI599)+AI$15&lt;0.000001,0,IF($C600&gt;='H-32A-WP06 - Debt Service'!AF$24,'H-32A-WP06 - Debt Service'!AF$27/12,0)),"-")</f>
        <v>0</v>
      </c>
      <c r="AJ600" s="269">
        <f>IFERROR(IF(-SUM(AJ$20:AJ599)+AJ$15&lt;0.000001,0,IF($C600&gt;='H-32A-WP06 - Debt Service'!AG$24,'H-32A-WP06 - Debt Service'!AG$27/12,0)),"-")</f>
        <v>0</v>
      </c>
    </row>
    <row r="601" spans="2:36" hidden="1">
      <c r="B601" s="260">
        <f t="shared" si="36"/>
        <v>2071</v>
      </c>
      <c r="C601" s="281">
        <f t="shared" si="38"/>
        <v>62610</v>
      </c>
      <c r="D601" s="281"/>
      <c r="E601" s="269">
        <f>IFERROR(IF(-SUM(E$20:E600)+E$15&lt;0.000001,0,IF($C601&gt;='H-32A-WP06 - Debt Service'!C$24,'H-32A-WP06 - Debt Service'!C$27/12,0)),"-")</f>
        <v>0</v>
      </c>
      <c r="F601" s="269">
        <f>IFERROR(IF(-SUM(F$20:F600)+F$15&lt;0.000001,0,IF($C601&gt;='H-32A-WP06 - Debt Service'!D$24,'H-32A-WP06 - Debt Service'!D$27/12,0)),"-")</f>
        <v>0</v>
      </c>
      <c r="G601" s="269">
        <f>IFERROR(IF(-SUM(G$20:G600)+G$15&lt;0.000001,0,IF($C601&gt;='H-32A-WP06 - Debt Service'!E$24,'H-32A-WP06 - Debt Service'!E$27/12,0)),"-")</f>
        <v>0</v>
      </c>
      <c r="H601" s="269">
        <f>IFERROR(IF(-SUM(H$20:H600)+H$15&lt;0.000001,0,IF($C601&gt;='H-32A-WP06 - Debt Service'!F$24,'H-32A-WP06 - Debt Service'!F$27/12,0)),"-")</f>
        <v>0</v>
      </c>
      <c r="I601" s="269">
        <f>IFERROR(IF(-SUM(I$20:I600)+I$15&lt;0.000001,0,IF($C601&gt;='H-32A-WP06 - Debt Service'!G$24,'H-32A-WP06 - Debt Service'!#REF!/12,0)),"-")</f>
        <v>0</v>
      </c>
      <c r="J601" s="269">
        <f>IFERROR(IF(-SUM(J$20:J600)+J$15&lt;0.000001,0,IF($C601&gt;='H-32A-WP06 - Debt Service'!H$24,'H-32A-WP06 - Debt Service'!H$27/12,0)),"-")</f>
        <v>0</v>
      </c>
      <c r="K601" s="269">
        <f>IFERROR(IF(-SUM(K$20:K600)+K$15&lt;0.000001,0,IF($C601&gt;='H-32A-WP06 - Debt Service'!I$24,'H-32A-WP06 - Debt Service'!I$27/12,0)),"-")</f>
        <v>0</v>
      </c>
      <c r="L601" s="269">
        <f>IFERROR(IF(-SUM(L$20:L600)+L$15&lt;0.000001,0,IF($C601&gt;='H-32A-WP06 - Debt Service'!J$24,'H-32A-WP06 - Debt Service'!J$27/12,0)),"-")</f>
        <v>0</v>
      </c>
      <c r="M601" s="269">
        <f>IFERROR(IF(-SUM(M$20:M600)+M$15&lt;0.000001,0,IF($C601&gt;='H-32A-WP06 - Debt Service'!L$24,'H-32A-WP06 - Debt Service'!L$27/12,0)),"-")</f>
        <v>0</v>
      </c>
      <c r="N601" s="269">
        <v>0</v>
      </c>
      <c r="O601" s="269">
        <v>0</v>
      </c>
      <c r="P601" s="269">
        <v>0</v>
      </c>
      <c r="Q601" s="269">
        <f>IFERROR(IF(-SUM(Q$20:Q600)+Q$15&lt;0.000001,0,IF($C601&gt;='H-32A-WP06 - Debt Service'!#REF!,'H-32A-WP06 - Debt Service'!#REF!/12,0)),"-")</f>
        <v>0</v>
      </c>
      <c r="R601" s="269"/>
      <c r="S601" s="269"/>
      <c r="T601" s="269"/>
      <c r="U601" s="269"/>
      <c r="V601" s="269"/>
      <c r="X601" s="260">
        <f t="shared" si="37"/>
        <v>2071</v>
      </c>
      <c r="Y601" s="281">
        <f t="shared" si="39"/>
        <v>62610</v>
      </c>
      <c r="Z601" s="281"/>
      <c r="AA601" s="269">
        <f>IFERROR(IF(-SUM(AA$20:AA600)+AA$15&lt;0.000001,0,IF($C601&gt;='H-32A-WP06 - Debt Service'!X$24,'H-32A-WP06 - Debt Service'!X$27/12,0)),"-")</f>
        <v>0</v>
      </c>
      <c r="AB601" s="269">
        <f>IFERROR(IF(-SUM(AB$20:AB600)+AB$15&lt;0.000001,0,IF($C601&gt;='H-32A-WP06 - Debt Service'!Y$24,'H-32A-WP06 - Debt Service'!Y$27/12,0)),"-")</f>
        <v>0</v>
      </c>
      <c r="AC601" s="269">
        <f>IFERROR(IF(-SUM(AC$20:AC600)+AC$15&lt;0.000001,0,IF($C601&gt;='H-32A-WP06 - Debt Service'!Z$24,'H-32A-WP06 - Debt Service'!Z$27/12,0)),"-")</f>
        <v>0</v>
      </c>
      <c r="AD601" s="269">
        <f>IFERROR(IF(-SUM(AD$20:AD600)+AD$15&lt;0.000001,0,IF($C601&gt;='H-32A-WP06 - Debt Service'!AA$24,'H-32A-WP06 - Debt Service'!AA$27/12,0)),"-")</f>
        <v>0</v>
      </c>
      <c r="AE601" s="269">
        <f>IFERROR(IF(-SUM(AE$20:AE600)+AE$15&lt;0.000001,0,IF($C601&gt;='H-32A-WP06 - Debt Service'!AB$24,'H-32A-WP06 - Debt Service'!AB$27/12,0)),"-")</f>
        <v>0</v>
      </c>
      <c r="AF601" s="269">
        <f>IFERROR(IF(-SUM(AF$20:AF600)+AF$15&lt;0.000001,0,IF($C601&gt;='H-32A-WP06 - Debt Service'!AC$24,'H-32A-WP06 - Debt Service'!AC$27/12,0)),"-")</f>
        <v>0</v>
      </c>
      <c r="AG601" s="269">
        <f>IFERROR(IF(-SUM(AG$20:AG600)+AG$15&lt;0.000001,0,IF($C601&gt;='H-32A-WP06 - Debt Service'!AD$24,'H-32A-WP06 - Debt Service'!AD$27/12,0)),"-")</f>
        <v>0</v>
      </c>
      <c r="AH601" s="269">
        <f>IFERROR(IF(-SUM(AH$20:AH600)+AH$15&lt;0.000001,0,IF($C601&gt;='H-32A-WP06 - Debt Service'!AE$24,'H-32A-WP06 - Debt Service'!AE$27/12,0)),"-")</f>
        <v>0</v>
      </c>
      <c r="AI601" s="269">
        <f>IFERROR(IF(-SUM(AI$20:AI600)+AI$15&lt;0.000001,0,IF($C601&gt;='H-32A-WP06 - Debt Service'!AF$24,'H-32A-WP06 - Debt Service'!AF$27/12,0)),"-")</f>
        <v>0</v>
      </c>
      <c r="AJ601" s="269">
        <f>IFERROR(IF(-SUM(AJ$20:AJ600)+AJ$15&lt;0.000001,0,IF($C601&gt;='H-32A-WP06 - Debt Service'!AG$24,'H-32A-WP06 - Debt Service'!AG$27/12,0)),"-")</f>
        <v>0</v>
      </c>
    </row>
    <row r="602" spans="2:36" hidden="1">
      <c r="B602" s="260">
        <f t="shared" si="36"/>
        <v>2071</v>
      </c>
      <c r="C602" s="281">
        <f t="shared" si="38"/>
        <v>62640</v>
      </c>
      <c r="D602" s="281"/>
      <c r="E602" s="269">
        <f>IFERROR(IF(-SUM(E$20:E601)+E$15&lt;0.000001,0,IF($C602&gt;='H-32A-WP06 - Debt Service'!C$24,'H-32A-WP06 - Debt Service'!C$27/12,0)),"-")</f>
        <v>0</v>
      </c>
      <c r="F602" s="269">
        <f>IFERROR(IF(-SUM(F$20:F601)+F$15&lt;0.000001,0,IF($C602&gt;='H-32A-WP06 - Debt Service'!D$24,'H-32A-WP06 - Debt Service'!D$27/12,0)),"-")</f>
        <v>0</v>
      </c>
      <c r="G602" s="269">
        <f>IFERROR(IF(-SUM(G$20:G601)+G$15&lt;0.000001,0,IF($C602&gt;='H-32A-WP06 - Debt Service'!E$24,'H-32A-WP06 - Debt Service'!E$27/12,0)),"-")</f>
        <v>0</v>
      </c>
      <c r="H602" s="269">
        <f>IFERROR(IF(-SUM(H$20:H601)+H$15&lt;0.000001,0,IF($C602&gt;='H-32A-WP06 - Debt Service'!F$24,'H-32A-WP06 - Debt Service'!F$27/12,0)),"-")</f>
        <v>0</v>
      </c>
      <c r="I602" s="269">
        <f>IFERROR(IF(-SUM(I$20:I601)+I$15&lt;0.000001,0,IF($C602&gt;='H-32A-WP06 - Debt Service'!G$24,'H-32A-WP06 - Debt Service'!#REF!/12,0)),"-")</f>
        <v>0</v>
      </c>
      <c r="J602" s="269">
        <f>IFERROR(IF(-SUM(J$20:J601)+J$15&lt;0.000001,0,IF($C602&gt;='H-32A-WP06 - Debt Service'!H$24,'H-32A-WP06 - Debt Service'!H$27/12,0)),"-")</f>
        <v>0</v>
      </c>
      <c r="K602" s="269">
        <f>IFERROR(IF(-SUM(K$20:K601)+K$15&lt;0.000001,0,IF($C602&gt;='H-32A-WP06 - Debt Service'!I$24,'H-32A-WP06 - Debt Service'!I$27/12,0)),"-")</f>
        <v>0</v>
      </c>
      <c r="L602" s="269">
        <f>IFERROR(IF(-SUM(L$20:L601)+L$15&lt;0.000001,0,IF($C602&gt;='H-32A-WP06 - Debt Service'!J$24,'H-32A-WP06 - Debt Service'!J$27/12,0)),"-")</f>
        <v>0</v>
      </c>
      <c r="M602" s="269">
        <f>IFERROR(IF(-SUM(M$20:M601)+M$15&lt;0.000001,0,IF($C602&gt;='H-32A-WP06 - Debt Service'!L$24,'H-32A-WP06 - Debt Service'!L$27/12,0)),"-")</f>
        <v>0</v>
      </c>
      <c r="N602" s="269">
        <v>0</v>
      </c>
      <c r="O602" s="269">
        <v>0</v>
      </c>
      <c r="P602" s="269">
        <v>0</v>
      </c>
      <c r="Q602" s="269">
        <f>IFERROR(IF(-SUM(Q$20:Q601)+Q$15&lt;0.000001,0,IF($C602&gt;='H-32A-WP06 - Debt Service'!#REF!,'H-32A-WP06 - Debt Service'!#REF!/12,0)),"-")</f>
        <v>0</v>
      </c>
      <c r="R602" s="269"/>
      <c r="S602" s="269"/>
      <c r="T602" s="269"/>
      <c r="U602" s="269"/>
      <c r="V602" s="269"/>
      <c r="X602" s="260">
        <f t="shared" si="37"/>
        <v>2071</v>
      </c>
      <c r="Y602" s="281">
        <f t="shared" si="39"/>
        <v>62640</v>
      </c>
      <c r="Z602" s="281"/>
      <c r="AA602" s="269">
        <f>IFERROR(IF(-SUM(AA$20:AA601)+AA$15&lt;0.000001,0,IF($C602&gt;='H-32A-WP06 - Debt Service'!X$24,'H-32A-WP06 - Debt Service'!X$27/12,0)),"-")</f>
        <v>0</v>
      </c>
      <c r="AB602" s="269">
        <f>IFERROR(IF(-SUM(AB$20:AB601)+AB$15&lt;0.000001,0,IF($C602&gt;='H-32A-WP06 - Debt Service'!Y$24,'H-32A-WP06 - Debt Service'!Y$27/12,0)),"-")</f>
        <v>0</v>
      </c>
      <c r="AC602" s="269">
        <f>IFERROR(IF(-SUM(AC$20:AC601)+AC$15&lt;0.000001,0,IF($C602&gt;='H-32A-WP06 - Debt Service'!Z$24,'H-32A-WP06 - Debt Service'!Z$27/12,0)),"-")</f>
        <v>0</v>
      </c>
      <c r="AD602" s="269">
        <f>IFERROR(IF(-SUM(AD$20:AD601)+AD$15&lt;0.000001,0,IF($C602&gt;='H-32A-WP06 - Debt Service'!AA$24,'H-32A-WP06 - Debt Service'!AA$27/12,0)),"-")</f>
        <v>0</v>
      </c>
      <c r="AE602" s="269">
        <f>IFERROR(IF(-SUM(AE$20:AE601)+AE$15&lt;0.000001,0,IF($C602&gt;='H-32A-WP06 - Debt Service'!AB$24,'H-32A-WP06 - Debt Service'!AB$27/12,0)),"-")</f>
        <v>0</v>
      </c>
      <c r="AF602" s="269">
        <f>IFERROR(IF(-SUM(AF$20:AF601)+AF$15&lt;0.000001,0,IF($C602&gt;='H-32A-WP06 - Debt Service'!AC$24,'H-32A-WP06 - Debt Service'!AC$27/12,0)),"-")</f>
        <v>0</v>
      </c>
      <c r="AG602" s="269">
        <f>IFERROR(IF(-SUM(AG$20:AG601)+AG$15&lt;0.000001,0,IF($C602&gt;='H-32A-WP06 - Debt Service'!AD$24,'H-32A-WP06 - Debt Service'!AD$27/12,0)),"-")</f>
        <v>0</v>
      </c>
      <c r="AH602" s="269">
        <f>IFERROR(IF(-SUM(AH$20:AH601)+AH$15&lt;0.000001,0,IF($C602&gt;='H-32A-WP06 - Debt Service'!AE$24,'H-32A-WP06 - Debt Service'!AE$27/12,0)),"-")</f>
        <v>0</v>
      </c>
      <c r="AI602" s="269">
        <f>IFERROR(IF(-SUM(AI$20:AI601)+AI$15&lt;0.000001,0,IF($C602&gt;='H-32A-WP06 - Debt Service'!AF$24,'H-32A-WP06 - Debt Service'!AF$27/12,0)),"-")</f>
        <v>0</v>
      </c>
      <c r="AJ602" s="269">
        <f>IFERROR(IF(-SUM(AJ$20:AJ601)+AJ$15&lt;0.000001,0,IF($C602&gt;='H-32A-WP06 - Debt Service'!AG$24,'H-32A-WP06 - Debt Service'!AG$27/12,0)),"-")</f>
        <v>0</v>
      </c>
    </row>
    <row r="603" spans="2:36" hidden="1">
      <c r="B603" s="260">
        <f t="shared" si="36"/>
        <v>2071</v>
      </c>
      <c r="C603" s="281">
        <f t="shared" si="38"/>
        <v>62671</v>
      </c>
      <c r="D603" s="281"/>
      <c r="E603" s="269">
        <f>IFERROR(IF(-SUM(E$20:E602)+E$15&lt;0.000001,0,IF($C603&gt;='H-32A-WP06 - Debt Service'!C$24,'H-32A-WP06 - Debt Service'!C$27/12,0)),"-")</f>
        <v>0</v>
      </c>
      <c r="F603" s="269">
        <f>IFERROR(IF(-SUM(F$20:F602)+F$15&lt;0.000001,0,IF($C603&gt;='H-32A-WP06 - Debt Service'!D$24,'H-32A-WP06 - Debt Service'!D$27/12,0)),"-")</f>
        <v>0</v>
      </c>
      <c r="G603" s="269">
        <f>IFERROR(IF(-SUM(G$20:G602)+G$15&lt;0.000001,0,IF($C603&gt;='H-32A-WP06 - Debt Service'!E$24,'H-32A-WP06 - Debt Service'!E$27/12,0)),"-")</f>
        <v>0</v>
      </c>
      <c r="H603" s="269">
        <f>IFERROR(IF(-SUM(H$20:H602)+H$15&lt;0.000001,0,IF($C603&gt;='H-32A-WP06 - Debt Service'!F$24,'H-32A-WP06 - Debt Service'!F$27/12,0)),"-")</f>
        <v>0</v>
      </c>
      <c r="I603" s="269">
        <f>IFERROR(IF(-SUM(I$20:I602)+I$15&lt;0.000001,0,IF($C603&gt;='H-32A-WP06 - Debt Service'!G$24,'H-32A-WP06 - Debt Service'!#REF!/12,0)),"-")</f>
        <v>0</v>
      </c>
      <c r="J603" s="269">
        <f>IFERROR(IF(-SUM(J$20:J602)+J$15&lt;0.000001,0,IF($C603&gt;='H-32A-WP06 - Debt Service'!H$24,'H-32A-WP06 - Debt Service'!H$27/12,0)),"-")</f>
        <v>0</v>
      </c>
      <c r="K603" s="269">
        <f>IFERROR(IF(-SUM(K$20:K602)+K$15&lt;0.000001,0,IF($C603&gt;='H-32A-WP06 - Debt Service'!I$24,'H-32A-WP06 - Debt Service'!I$27/12,0)),"-")</f>
        <v>0</v>
      </c>
      <c r="L603" s="269">
        <f>IFERROR(IF(-SUM(L$20:L602)+L$15&lt;0.000001,0,IF($C603&gt;='H-32A-WP06 - Debt Service'!J$24,'H-32A-WP06 - Debt Service'!J$27/12,0)),"-")</f>
        <v>0</v>
      </c>
      <c r="M603" s="269">
        <f>IFERROR(IF(-SUM(M$20:M602)+M$15&lt;0.000001,0,IF($C603&gt;='H-32A-WP06 - Debt Service'!L$24,'H-32A-WP06 - Debt Service'!L$27/12,0)),"-")</f>
        <v>0</v>
      </c>
      <c r="N603" s="269">
        <v>0</v>
      </c>
      <c r="O603" s="269">
        <v>0</v>
      </c>
      <c r="P603" s="269">
        <v>0</v>
      </c>
      <c r="Q603" s="269">
        <f>IFERROR(IF(-SUM(Q$20:Q602)+Q$15&lt;0.000001,0,IF($C603&gt;='H-32A-WP06 - Debt Service'!#REF!,'H-32A-WP06 - Debt Service'!#REF!/12,0)),"-")</f>
        <v>0</v>
      </c>
      <c r="R603" s="269"/>
      <c r="S603" s="269"/>
      <c r="T603" s="269"/>
      <c r="U603" s="269"/>
      <c r="V603" s="269"/>
      <c r="X603" s="260">
        <f t="shared" si="37"/>
        <v>2071</v>
      </c>
      <c r="Y603" s="281">
        <f t="shared" si="39"/>
        <v>62671</v>
      </c>
      <c r="Z603" s="281"/>
      <c r="AA603" s="269">
        <f>IFERROR(IF(-SUM(AA$20:AA602)+AA$15&lt;0.000001,0,IF($C603&gt;='H-32A-WP06 - Debt Service'!X$24,'H-32A-WP06 - Debt Service'!X$27/12,0)),"-")</f>
        <v>0</v>
      </c>
      <c r="AB603" s="269">
        <f>IFERROR(IF(-SUM(AB$20:AB602)+AB$15&lt;0.000001,0,IF($C603&gt;='H-32A-WP06 - Debt Service'!Y$24,'H-32A-WP06 - Debt Service'!Y$27/12,0)),"-")</f>
        <v>0</v>
      </c>
      <c r="AC603" s="269">
        <f>IFERROR(IF(-SUM(AC$20:AC602)+AC$15&lt;0.000001,0,IF($C603&gt;='H-32A-WP06 - Debt Service'!Z$24,'H-32A-WP06 - Debt Service'!Z$27/12,0)),"-")</f>
        <v>0</v>
      </c>
      <c r="AD603" s="269">
        <f>IFERROR(IF(-SUM(AD$20:AD602)+AD$15&lt;0.000001,0,IF($C603&gt;='H-32A-WP06 - Debt Service'!AA$24,'H-32A-WP06 - Debt Service'!AA$27/12,0)),"-")</f>
        <v>0</v>
      </c>
      <c r="AE603" s="269">
        <f>IFERROR(IF(-SUM(AE$20:AE602)+AE$15&lt;0.000001,0,IF($C603&gt;='H-32A-WP06 - Debt Service'!AB$24,'H-32A-WP06 - Debt Service'!AB$27/12,0)),"-")</f>
        <v>0</v>
      </c>
      <c r="AF603" s="269">
        <f>IFERROR(IF(-SUM(AF$20:AF602)+AF$15&lt;0.000001,0,IF($C603&gt;='H-32A-WP06 - Debt Service'!AC$24,'H-32A-WP06 - Debt Service'!AC$27/12,0)),"-")</f>
        <v>0</v>
      </c>
      <c r="AG603" s="269">
        <f>IFERROR(IF(-SUM(AG$20:AG602)+AG$15&lt;0.000001,0,IF($C603&gt;='H-32A-WP06 - Debt Service'!AD$24,'H-32A-WP06 - Debt Service'!AD$27/12,0)),"-")</f>
        <v>0</v>
      </c>
      <c r="AH603" s="269">
        <f>IFERROR(IF(-SUM(AH$20:AH602)+AH$15&lt;0.000001,0,IF($C603&gt;='H-32A-WP06 - Debt Service'!AE$24,'H-32A-WP06 - Debt Service'!AE$27/12,0)),"-")</f>
        <v>0</v>
      </c>
      <c r="AI603" s="269">
        <f>IFERROR(IF(-SUM(AI$20:AI602)+AI$15&lt;0.000001,0,IF($C603&gt;='H-32A-WP06 - Debt Service'!AF$24,'H-32A-WP06 - Debt Service'!AF$27/12,0)),"-")</f>
        <v>0</v>
      </c>
      <c r="AJ603" s="269">
        <f>IFERROR(IF(-SUM(AJ$20:AJ602)+AJ$15&lt;0.000001,0,IF($C603&gt;='H-32A-WP06 - Debt Service'!AG$24,'H-32A-WP06 - Debt Service'!AG$27/12,0)),"-")</f>
        <v>0</v>
      </c>
    </row>
    <row r="604" spans="2:36" hidden="1">
      <c r="B604" s="260">
        <f t="shared" si="36"/>
        <v>2071</v>
      </c>
      <c r="C604" s="281">
        <f t="shared" si="38"/>
        <v>62702</v>
      </c>
      <c r="D604" s="281"/>
      <c r="E604" s="269">
        <f>IFERROR(IF(-SUM(E$20:E603)+E$15&lt;0.000001,0,IF($C604&gt;='H-32A-WP06 - Debt Service'!C$24,'H-32A-WP06 - Debt Service'!C$27/12,0)),"-")</f>
        <v>0</v>
      </c>
      <c r="F604" s="269">
        <f>IFERROR(IF(-SUM(F$20:F603)+F$15&lt;0.000001,0,IF($C604&gt;='H-32A-WP06 - Debt Service'!D$24,'H-32A-WP06 - Debt Service'!D$27/12,0)),"-")</f>
        <v>0</v>
      </c>
      <c r="G604" s="269">
        <f>IFERROR(IF(-SUM(G$20:G603)+G$15&lt;0.000001,0,IF($C604&gt;='H-32A-WP06 - Debt Service'!E$24,'H-32A-WP06 - Debt Service'!E$27/12,0)),"-")</f>
        <v>0</v>
      </c>
      <c r="H604" s="269">
        <f>IFERROR(IF(-SUM(H$20:H603)+H$15&lt;0.000001,0,IF($C604&gt;='H-32A-WP06 - Debt Service'!F$24,'H-32A-WP06 - Debt Service'!F$27/12,0)),"-")</f>
        <v>0</v>
      </c>
      <c r="I604" s="269">
        <f>IFERROR(IF(-SUM(I$20:I603)+I$15&lt;0.000001,0,IF($C604&gt;='H-32A-WP06 - Debt Service'!G$24,'H-32A-WP06 - Debt Service'!#REF!/12,0)),"-")</f>
        <v>0</v>
      </c>
      <c r="J604" s="269">
        <f>IFERROR(IF(-SUM(J$20:J603)+J$15&lt;0.000001,0,IF($C604&gt;='H-32A-WP06 - Debt Service'!H$24,'H-32A-WP06 - Debt Service'!H$27/12,0)),"-")</f>
        <v>0</v>
      </c>
      <c r="K604" s="269">
        <f>IFERROR(IF(-SUM(K$20:K603)+K$15&lt;0.000001,0,IF($C604&gt;='H-32A-WP06 - Debt Service'!I$24,'H-32A-WP06 - Debt Service'!I$27/12,0)),"-")</f>
        <v>0</v>
      </c>
      <c r="L604" s="269">
        <f>IFERROR(IF(-SUM(L$20:L603)+L$15&lt;0.000001,0,IF($C604&gt;='H-32A-WP06 - Debt Service'!J$24,'H-32A-WP06 - Debt Service'!J$27/12,0)),"-")</f>
        <v>0</v>
      </c>
      <c r="M604" s="269">
        <f>IFERROR(IF(-SUM(M$20:M603)+M$15&lt;0.000001,0,IF($C604&gt;='H-32A-WP06 - Debt Service'!L$24,'H-32A-WP06 - Debt Service'!L$27/12,0)),"-")</f>
        <v>0</v>
      </c>
      <c r="N604" s="269">
        <v>0</v>
      </c>
      <c r="O604" s="269">
        <v>0</v>
      </c>
      <c r="P604" s="269">
        <v>0</v>
      </c>
      <c r="Q604" s="269">
        <f>IFERROR(IF(-SUM(Q$20:Q603)+Q$15&lt;0.000001,0,IF($C604&gt;='H-32A-WP06 - Debt Service'!#REF!,'H-32A-WP06 - Debt Service'!#REF!/12,0)),"-")</f>
        <v>0</v>
      </c>
      <c r="R604" s="269"/>
      <c r="S604" s="269"/>
      <c r="T604" s="269"/>
      <c r="U604" s="269"/>
      <c r="V604" s="269"/>
      <c r="X604" s="260">
        <f t="shared" si="37"/>
        <v>2071</v>
      </c>
      <c r="Y604" s="281">
        <f t="shared" si="39"/>
        <v>62702</v>
      </c>
      <c r="Z604" s="281"/>
      <c r="AA604" s="269">
        <f>IFERROR(IF(-SUM(AA$20:AA603)+AA$15&lt;0.000001,0,IF($C604&gt;='H-32A-WP06 - Debt Service'!X$24,'H-32A-WP06 - Debt Service'!X$27/12,0)),"-")</f>
        <v>0</v>
      </c>
      <c r="AB604" s="269">
        <f>IFERROR(IF(-SUM(AB$20:AB603)+AB$15&lt;0.000001,0,IF($C604&gt;='H-32A-WP06 - Debt Service'!Y$24,'H-32A-WP06 - Debt Service'!Y$27/12,0)),"-")</f>
        <v>0</v>
      </c>
      <c r="AC604" s="269">
        <f>IFERROR(IF(-SUM(AC$20:AC603)+AC$15&lt;0.000001,0,IF($C604&gt;='H-32A-WP06 - Debt Service'!Z$24,'H-32A-WP06 - Debt Service'!Z$27/12,0)),"-")</f>
        <v>0</v>
      </c>
      <c r="AD604" s="269">
        <f>IFERROR(IF(-SUM(AD$20:AD603)+AD$15&lt;0.000001,0,IF($C604&gt;='H-32A-WP06 - Debt Service'!AA$24,'H-32A-WP06 - Debt Service'!AA$27/12,0)),"-")</f>
        <v>0</v>
      </c>
      <c r="AE604" s="269">
        <f>IFERROR(IF(-SUM(AE$20:AE603)+AE$15&lt;0.000001,0,IF($C604&gt;='H-32A-WP06 - Debt Service'!AB$24,'H-32A-WP06 - Debt Service'!AB$27/12,0)),"-")</f>
        <v>0</v>
      </c>
      <c r="AF604" s="269">
        <f>IFERROR(IF(-SUM(AF$20:AF603)+AF$15&lt;0.000001,0,IF($C604&gt;='H-32A-WP06 - Debt Service'!AC$24,'H-32A-WP06 - Debt Service'!AC$27/12,0)),"-")</f>
        <v>0</v>
      </c>
      <c r="AG604" s="269">
        <f>IFERROR(IF(-SUM(AG$20:AG603)+AG$15&lt;0.000001,0,IF($C604&gt;='H-32A-WP06 - Debt Service'!AD$24,'H-32A-WP06 - Debt Service'!AD$27/12,0)),"-")</f>
        <v>0</v>
      </c>
      <c r="AH604" s="269">
        <f>IFERROR(IF(-SUM(AH$20:AH603)+AH$15&lt;0.000001,0,IF($C604&gt;='H-32A-WP06 - Debt Service'!AE$24,'H-32A-WP06 - Debt Service'!AE$27/12,0)),"-")</f>
        <v>0</v>
      </c>
      <c r="AI604" s="269">
        <f>IFERROR(IF(-SUM(AI$20:AI603)+AI$15&lt;0.000001,0,IF($C604&gt;='H-32A-WP06 - Debt Service'!AF$24,'H-32A-WP06 - Debt Service'!AF$27/12,0)),"-")</f>
        <v>0</v>
      </c>
      <c r="AJ604" s="269">
        <f>IFERROR(IF(-SUM(AJ$20:AJ603)+AJ$15&lt;0.000001,0,IF($C604&gt;='H-32A-WP06 - Debt Service'!AG$24,'H-32A-WP06 - Debt Service'!AG$27/12,0)),"-")</f>
        <v>0</v>
      </c>
    </row>
    <row r="605" spans="2:36" hidden="1">
      <c r="B605" s="260">
        <f t="shared" si="36"/>
        <v>2071</v>
      </c>
      <c r="C605" s="281">
        <f t="shared" si="38"/>
        <v>62732</v>
      </c>
      <c r="D605" s="281"/>
      <c r="E605" s="269">
        <f>IFERROR(IF(-SUM(E$20:E604)+E$15&lt;0.000001,0,IF($C605&gt;='H-32A-WP06 - Debt Service'!C$24,'H-32A-WP06 - Debt Service'!C$27/12,0)),"-")</f>
        <v>0</v>
      </c>
      <c r="F605" s="269">
        <f>IFERROR(IF(-SUM(F$20:F604)+F$15&lt;0.000001,0,IF($C605&gt;='H-32A-WP06 - Debt Service'!D$24,'H-32A-WP06 - Debt Service'!D$27/12,0)),"-")</f>
        <v>0</v>
      </c>
      <c r="G605" s="269">
        <f>IFERROR(IF(-SUM(G$20:G604)+G$15&lt;0.000001,0,IF($C605&gt;='H-32A-WP06 - Debt Service'!E$24,'H-32A-WP06 - Debt Service'!E$27/12,0)),"-")</f>
        <v>0</v>
      </c>
      <c r="H605" s="269">
        <f>IFERROR(IF(-SUM(H$20:H604)+H$15&lt;0.000001,0,IF($C605&gt;='H-32A-WP06 - Debt Service'!F$24,'H-32A-WP06 - Debt Service'!F$27/12,0)),"-")</f>
        <v>0</v>
      </c>
      <c r="I605" s="269">
        <f>IFERROR(IF(-SUM(I$20:I604)+I$15&lt;0.000001,0,IF($C605&gt;='H-32A-WP06 - Debt Service'!G$24,'H-32A-WP06 - Debt Service'!#REF!/12,0)),"-")</f>
        <v>0</v>
      </c>
      <c r="J605" s="269">
        <f>IFERROR(IF(-SUM(J$20:J604)+J$15&lt;0.000001,0,IF($C605&gt;='H-32A-WP06 - Debt Service'!H$24,'H-32A-WP06 - Debt Service'!H$27/12,0)),"-")</f>
        <v>0</v>
      </c>
      <c r="K605" s="269">
        <f>IFERROR(IF(-SUM(K$20:K604)+K$15&lt;0.000001,0,IF($C605&gt;='H-32A-WP06 - Debt Service'!I$24,'H-32A-WP06 - Debt Service'!I$27/12,0)),"-")</f>
        <v>0</v>
      </c>
      <c r="L605" s="269">
        <f>IFERROR(IF(-SUM(L$20:L604)+L$15&lt;0.000001,0,IF($C605&gt;='H-32A-WP06 - Debt Service'!J$24,'H-32A-WP06 - Debt Service'!J$27/12,0)),"-")</f>
        <v>0</v>
      </c>
      <c r="M605" s="269">
        <f>IFERROR(IF(-SUM(M$20:M604)+M$15&lt;0.000001,0,IF($C605&gt;='H-32A-WP06 - Debt Service'!L$24,'H-32A-WP06 - Debt Service'!L$27/12,0)),"-")</f>
        <v>0</v>
      </c>
      <c r="N605" s="269">
        <v>0</v>
      </c>
      <c r="O605" s="269">
        <v>0</v>
      </c>
      <c r="P605" s="269">
        <v>0</v>
      </c>
      <c r="Q605" s="269">
        <f>IFERROR(IF(-SUM(Q$20:Q604)+Q$15&lt;0.000001,0,IF($C605&gt;='H-32A-WP06 - Debt Service'!#REF!,'H-32A-WP06 - Debt Service'!#REF!/12,0)),"-")</f>
        <v>0</v>
      </c>
      <c r="R605" s="269"/>
      <c r="S605" s="269"/>
      <c r="T605" s="269"/>
      <c r="U605" s="269"/>
      <c r="V605" s="269"/>
      <c r="X605" s="260">
        <f t="shared" si="37"/>
        <v>2071</v>
      </c>
      <c r="Y605" s="281">
        <f t="shared" si="39"/>
        <v>62732</v>
      </c>
      <c r="Z605" s="281"/>
      <c r="AA605" s="269">
        <f>IFERROR(IF(-SUM(AA$20:AA604)+AA$15&lt;0.000001,0,IF($C605&gt;='H-32A-WP06 - Debt Service'!X$24,'H-32A-WP06 - Debt Service'!X$27/12,0)),"-")</f>
        <v>0</v>
      </c>
      <c r="AB605" s="269">
        <f>IFERROR(IF(-SUM(AB$20:AB604)+AB$15&lt;0.000001,0,IF($C605&gt;='H-32A-WP06 - Debt Service'!Y$24,'H-32A-WP06 - Debt Service'!Y$27/12,0)),"-")</f>
        <v>0</v>
      </c>
      <c r="AC605" s="269">
        <f>IFERROR(IF(-SUM(AC$20:AC604)+AC$15&lt;0.000001,0,IF($C605&gt;='H-32A-WP06 - Debt Service'!Z$24,'H-32A-WP06 - Debt Service'!Z$27/12,0)),"-")</f>
        <v>0</v>
      </c>
      <c r="AD605" s="269">
        <f>IFERROR(IF(-SUM(AD$20:AD604)+AD$15&lt;0.000001,0,IF($C605&gt;='H-32A-WP06 - Debt Service'!AA$24,'H-32A-WP06 - Debt Service'!AA$27/12,0)),"-")</f>
        <v>0</v>
      </c>
      <c r="AE605" s="269">
        <f>IFERROR(IF(-SUM(AE$20:AE604)+AE$15&lt;0.000001,0,IF($C605&gt;='H-32A-WP06 - Debt Service'!AB$24,'H-32A-WP06 - Debt Service'!AB$27/12,0)),"-")</f>
        <v>0</v>
      </c>
      <c r="AF605" s="269">
        <f>IFERROR(IF(-SUM(AF$20:AF604)+AF$15&lt;0.000001,0,IF($C605&gt;='H-32A-WP06 - Debt Service'!AC$24,'H-32A-WP06 - Debt Service'!AC$27/12,0)),"-")</f>
        <v>0</v>
      </c>
      <c r="AG605" s="269">
        <f>IFERROR(IF(-SUM(AG$20:AG604)+AG$15&lt;0.000001,0,IF($C605&gt;='H-32A-WP06 - Debt Service'!AD$24,'H-32A-WP06 - Debt Service'!AD$27/12,0)),"-")</f>
        <v>0</v>
      </c>
      <c r="AH605" s="269">
        <f>IFERROR(IF(-SUM(AH$20:AH604)+AH$15&lt;0.000001,0,IF($C605&gt;='H-32A-WP06 - Debt Service'!AE$24,'H-32A-WP06 - Debt Service'!AE$27/12,0)),"-")</f>
        <v>0</v>
      </c>
      <c r="AI605" s="269">
        <f>IFERROR(IF(-SUM(AI$20:AI604)+AI$15&lt;0.000001,0,IF($C605&gt;='H-32A-WP06 - Debt Service'!AF$24,'H-32A-WP06 - Debt Service'!AF$27/12,0)),"-")</f>
        <v>0</v>
      </c>
      <c r="AJ605" s="269">
        <f>IFERROR(IF(-SUM(AJ$20:AJ604)+AJ$15&lt;0.000001,0,IF($C605&gt;='H-32A-WP06 - Debt Service'!AG$24,'H-32A-WP06 - Debt Service'!AG$27/12,0)),"-")</f>
        <v>0</v>
      </c>
    </row>
    <row r="606" spans="2:36" hidden="1">
      <c r="B606" s="260">
        <f t="shared" si="36"/>
        <v>2071</v>
      </c>
      <c r="C606" s="281">
        <f t="shared" si="38"/>
        <v>62763</v>
      </c>
      <c r="D606" s="281"/>
      <c r="E606" s="269">
        <f>IFERROR(IF(-SUM(E$20:E605)+E$15&lt;0.000001,0,IF($C606&gt;='H-32A-WP06 - Debt Service'!C$24,'H-32A-WP06 - Debt Service'!C$27/12,0)),"-")</f>
        <v>0</v>
      </c>
      <c r="F606" s="269">
        <f>IFERROR(IF(-SUM(F$20:F605)+F$15&lt;0.000001,0,IF($C606&gt;='H-32A-WP06 - Debt Service'!D$24,'H-32A-WP06 - Debt Service'!D$27/12,0)),"-")</f>
        <v>0</v>
      </c>
      <c r="G606" s="269">
        <f>IFERROR(IF(-SUM(G$20:G605)+G$15&lt;0.000001,0,IF($C606&gt;='H-32A-WP06 - Debt Service'!E$24,'H-32A-WP06 - Debt Service'!E$27/12,0)),"-")</f>
        <v>0</v>
      </c>
      <c r="H606" s="269">
        <f>IFERROR(IF(-SUM(H$20:H605)+H$15&lt;0.000001,0,IF($C606&gt;='H-32A-WP06 - Debt Service'!F$24,'H-32A-WP06 - Debt Service'!F$27/12,0)),"-")</f>
        <v>0</v>
      </c>
      <c r="I606" s="269">
        <f>IFERROR(IF(-SUM(I$20:I605)+I$15&lt;0.000001,0,IF($C606&gt;='H-32A-WP06 - Debt Service'!G$24,'H-32A-WP06 - Debt Service'!#REF!/12,0)),"-")</f>
        <v>0</v>
      </c>
      <c r="J606" s="269">
        <f>IFERROR(IF(-SUM(J$20:J605)+J$15&lt;0.000001,0,IF($C606&gt;='H-32A-WP06 - Debt Service'!H$24,'H-32A-WP06 - Debt Service'!H$27/12,0)),"-")</f>
        <v>0</v>
      </c>
      <c r="K606" s="269">
        <f>IFERROR(IF(-SUM(K$20:K605)+K$15&lt;0.000001,0,IF($C606&gt;='H-32A-WP06 - Debt Service'!I$24,'H-32A-WP06 - Debt Service'!I$27/12,0)),"-")</f>
        <v>0</v>
      </c>
      <c r="L606" s="269">
        <f>IFERROR(IF(-SUM(L$20:L605)+L$15&lt;0.000001,0,IF($C606&gt;='H-32A-WP06 - Debt Service'!J$24,'H-32A-WP06 - Debt Service'!J$27/12,0)),"-")</f>
        <v>0</v>
      </c>
      <c r="M606" s="269">
        <f>IFERROR(IF(-SUM(M$20:M605)+M$15&lt;0.000001,0,IF($C606&gt;='H-32A-WP06 - Debt Service'!L$24,'H-32A-WP06 - Debt Service'!L$27/12,0)),"-")</f>
        <v>0</v>
      </c>
      <c r="N606" s="269">
        <v>0</v>
      </c>
      <c r="O606" s="269">
        <v>0</v>
      </c>
      <c r="P606" s="269">
        <v>0</v>
      </c>
      <c r="Q606" s="269">
        <f>IFERROR(IF(-SUM(Q$20:Q605)+Q$15&lt;0.000001,0,IF($C606&gt;='H-32A-WP06 - Debt Service'!#REF!,'H-32A-WP06 - Debt Service'!#REF!/12,0)),"-")</f>
        <v>0</v>
      </c>
      <c r="R606" s="269"/>
      <c r="S606" s="269"/>
      <c r="T606" s="269"/>
      <c r="U606" s="269"/>
      <c r="V606" s="269"/>
      <c r="X606" s="260">
        <f t="shared" si="37"/>
        <v>2071</v>
      </c>
      <c r="Y606" s="281">
        <f t="shared" si="39"/>
        <v>62763</v>
      </c>
      <c r="Z606" s="281"/>
      <c r="AA606" s="269">
        <f>IFERROR(IF(-SUM(AA$20:AA605)+AA$15&lt;0.000001,0,IF($C606&gt;='H-32A-WP06 - Debt Service'!X$24,'H-32A-WP06 - Debt Service'!X$27/12,0)),"-")</f>
        <v>0</v>
      </c>
      <c r="AB606" s="269">
        <f>IFERROR(IF(-SUM(AB$20:AB605)+AB$15&lt;0.000001,0,IF($C606&gt;='H-32A-WP06 - Debt Service'!Y$24,'H-32A-WP06 - Debt Service'!Y$27/12,0)),"-")</f>
        <v>0</v>
      </c>
      <c r="AC606" s="269">
        <f>IFERROR(IF(-SUM(AC$20:AC605)+AC$15&lt;0.000001,0,IF($C606&gt;='H-32A-WP06 - Debt Service'!Z$24,'H-32A-WP06 - Debt Service'!Z$27/12,0)),"-")</f>
        <v>0</v>
      </c>
      <c r="AD606" s="269">
        <f>IFERROR(IF(-SUM(AD$20:AD605)+AD$15&lt;0.000001,0,IF($C606&gt;='H-32A-WP06 - Debt Service'!AA$24,'H-32A-WP06 - Debt Service'!AA$27/12,0)),"-")</f>
        <v>0</v>
      </c>
      <c r="AE606" s="269">
        <f>IFERROR(IF(-SUM(AE$20:AE605)+AE$15&lt;0.000001,0,IF($C606&gt;='H-32A-WP06 - Debt Service'!AB$24,'H-32A-WP06 - Debt Service'!AB$27/12,0)),"-")</f>
        <v>0</v>
      </c>
      <c r="AF606" s="269">
        <f>IFERROR(IF(-SUM(AF$20:AF605)+AF$15&lt;0.000001,0,IF($C606&gt;='H-32A-WP06 - Debt Service'!AC$24,'H-32A-WP06 - Debt Service'!AC$27/12,0)),"-")</f>
        <v>0</v>
      </c>
      <c r="AG606" s="269">
        <f>IFERROR(IF(-SUM(AG$20:AG605)+AG$15&lt;0.000001,0,IF($C606&gt;='H-32A-WP06 - Debt Service'!AD$24,'H-32A-WP06 - Debt Service'!AD$27/12,0)),"-")</f>
        <v>0</v>
      </c>
      <c r="AH606" s="269">
        <f>IFERROR(IF(-SUM(AH$20:AH605)+AH$15&lt;0.000001,0,IF($C606&gt;='H-32A-WP06 - Debt Service'!AE$24,'H-32A-WP06 - Debt Service'!AE$27/12,0)),"-")</f>
        <v>0</v>
      </c>
      <c r="AI606" s="269">
        <f>IFERROR(IF(-SUM(AI$20:AI605)+AI$15&lt;0.000001,0,IF($C606&gt;='H-32A-WP06 - Debt Service'!AF$24,'H-32A-WP06 - Debt Service'!AF$27/12,0)),"-")</f>
        <v>0</v>
      </c>
      <c r="AJ606" s="269">
        <f>IFERROR(IF(-SUM(AJ$20:AJ605)+AJ$15&lt;0.000001,0,IF($C606&gt;='H-32A-WP06 - Debt Service'!AG$24,'H-32A-WP06 - Debt Service'!AG$27/12,0)),"-")</f>
        <v>0</v>
      </c>
    </row>
    <row r="607" spans="2:36" hidden="1">
      <c r="B607" s="260">
        <f t="shared" si="36"/>
        <v>2071</v>
      </c>
      <c r="C607" s="281">
        <f t="shared" si="38"/>
        <v>62793</v>
      </c>
      <c r="D607" s="281"/>
      <c r="E607" s="269">
        <f>IFERROR(IF(-SUM(E$20:E606)+E$15&lt;0.000001,0,IF($C607&gt;='H-32A-WP06 - Debt Service'!C$24,'H-32A-WP06 - Debt Service'!C$27/12,0)),"-")</f>
        <v>0</v>
      </c>
      <c r="F607" s="269">
        <f>IFERROR(IF(-SUM(F$20:F606)+F$15&lt;0.000001,0,IF($C607&gt;='H-32A-WP06 - Debt Service'!D$24,'H-32A-WP06 - Debt Service'!D$27/12,0)),"-")</f>
        <v>0</v>
      </c>
      <c r="G607" s="269">
        <f>IFERROR(IF(-SUM(G$20:G606)+G$15&lt;0.000001,0,IF($C607&gt;='H-32A-WP06 - Debt Service'!E$24,'H-32A-WP06 - Debt Service'!E$27/12,0)),"-")</f>
        <v>0</v>
      </c>
      <c r="H607" s="269">
        <f>IFERROR(IF(-SUM(H$20:H606)+H$15&lt;0.000001,0,IF($C607&gt;='H-32A-WP06 - Debt Service'!F$24,'H-32A-WP06 - Debt Service'!F$27/12,0)),"-")</f>
        <v>0</v>
      </c>
      <c r="I607" s="269">
        <f>IFERROR(IF(-SUM(I$20:I606)+I$15&lt;0.000001,0,IF($C607&gt;='H-32A-WP06 - Debt Service'!G$24,'H-32A-WP06 - Debt Service'!#REF!/12,0)),"-")</f>
        <v>0</v>
      </c>
      <c r="J607" s="269">
        <f>IFERROR(IF(-SUM(J$20:J606)+J$15&lt;0.000001,0,IF($C607&gt;='H-32A-WP06 - Debt Service'!H$24,'H-32A-WP06 - Debt Service'!H$27/12,0)),"-")</f>
        <v>0</v>
      </c>
      <c r="K607" s="269">
        <f>IFERROR(IF(-SUM(K$20:K606)+K$15&lt;0.000001,0,IF($C607&gt;='H-32A-WP06 - Debt Service'!I$24,'H-32A-WP06 - Debt Service'!I$27/12,0)),"-")</f>
        <v>0</v>
      </c>
      <c r="L607" s="269">
        <f>IFERROR(IF(-SUM(L$20:L606)+L$15&lt;0.000001,0,IF($C607&gt;='H-32A-WP06 - Debt Service'!J$24,'H-32A-WP06 - Debt Service'!J$27/12,0)),"-")</f>
        <v>0</v>
      </c>
      <c r="M607" s="269">
        <f>IFERROR(IF(-SUM(M$20:M606)+M$15&lt;0.000001,0,IF($C607&gt;='H-32A-WP06 - Debt Service'!L$24,'H-32A-WP06 - Debt Service'!L$27/12,0)),"-")</f>
        <v>0</v>
      </c>
      <c r="N607" s="269">
        <v>0</v>
      </c>
      <c r="O607" s="269">
        <v>0</v>
      </c>
      <c r="P607" s="269">
        <v>0</v>
      </c>
      <c r="Q607" s="269">
        <f>IFERROR(IF(-SUM(Q$20:Q606)+Q$15&lt;0.000001,0,IF($C607&gt;='H-32A-WP06 - Debt Service'!#REF!,'H-32A-WP06 - Debt Service'!#REF!/12,0)),"-")</f>
        <v>0</v>
      </c>
      <c r="R607" s="269"/>
      <c r="S607" s="269"/>
      <c r="T607" s="269"/>
      <c r="U607" s="269"/>
      <c r="V607" s="269"/>
      <c r="X607" s="260">
        <f t="shared" si="37"/>
        <v>2071</v>
      </c>
      <c r="Y607" s="281">
        <f t="shared" si="39"/>
        <v>62793</v>
      </c>
      <c r="Z607" s="281"/>
      <c r="AA607" s="269">
        <f>IFERROR(IF(-SUM(AA$20:AA606)+AA$15&lt;0.000001,0,IF($C607&gt;='H-32A-WP06 - Debt Service'!X$24,'H-32A-WP06 - Debt Service'!X$27/12,0)),"-")</f>
        <v>0</v>
      </c>
      <c r="AB607" s="269">
        <f>IFERROR(IF(-SUM(AB$20:AB606)+AB$15&lt;0.000001,0,IF($C607&gt;='H-32A-WP06 - Debt Service'!Y$24,'H-32A-WP06 - Debt Service'!Y$27/12,0)),"-")</f>
        <v>0</v>
      </c>
      <c r="AC607" s="269">
        <f>IFERROR(IF(-SUM(AC$20:AC606)+AC$15&lt;0.000001,0,IF($C607&gt;='H-32A-WP06 - Debt Service'!Z$24,'H-32A-WP06 - Debt Service'!Z$27/12,0)),"-")</f>
        <v>0</v>
      </c>
      <c r="AD607" s="269">
        <f>IFERROR(IF(-SUM(AD$20:AD606)+AD$15&lt;0.000001,0,IF($C607&gt;='H-32A-WP06 - Debt Service'!AA$24,'H-32A-WP06 - Debt Service'!AA$27/12,0)),"-")</f>
        <v>0</v>
      </c>
      <c r="AE607" s="269">
        <f>IFERROR(IF(-SUM(AE$20:AE606)+AE$15&lt;0.000001,0,IF($C607&gt;='H-32A-WP06 - Debt Service'!AB$24,'H-32A-WP06 - Debt Service'!AB$27/12,0)),"-")</f>
        <v>0</v>
      </c>
      <c r="AF607" s="269">
        <f>IFERROR(IF(-SUM(AF$20:AF606)+AF$15&lt;0.000001,0,IF($C607&gt;='H-32A-WP06 - Debt Service'!AC$24,'H-32A-WP06 - Debt Service'!AC$27/12,0)),"-")</f>
        <v>0</v>
      </c>
      <c r="AG607" s="269">
        <f>IFERROR(IF(-SUM(AG$20:AG606)+AG$15&lt;0.000001,0,IF($C607&gt;='H-32A-WP06 - Debt Service'!AD$24,'H-32A-WP06 - Debt Service'!AD$27/12,0)),"-")</f>
        <v>0</v>
      </c>
      <c r="AH607" s="269">
        <f>IFERROR(IF(-SUM(AH$20:AH606)+AH$15&lt;0.000001,0,IF($C607&gt;='H-32A-WP06 - Debt Service'!AE$24,'H-32A-WP06 - Debt Service'!AE$27/12,0)),"-")</f>
        <v>0</v>
      </c>
      <c r="AI607" s="269">
        <f>IFERROR(IF(-SUM(AI$20:AI606)+AI$15&lt;0.000001,0,IF($C607&gt;='H-32A-WP06 - Debt Service'!AF$24,'H-32A-WP06 - Debt Service'!AF$27/12,0)),"-")</f>
        <v>0</v>
      </c>
      <c r="AJ607" s="269">
        <f>IFERROR(IF(-SUM(AJ$20:AJ606)+AJ$15&lt;0.000001,0,IF($C607&gt;='H-32A-WP06 - Debt Service'!AG$24,'H-32A-WP06 - Debt Service'!AG$27/12,0)),"-")</f>
        <v>0</v>
      </c>
    </row>
    <row r="608" spans="2:36" hidden="1">
      <c r="B608" s="260">
        <f t="shared" si="36"/>
        <v>2072</v>
      </c>
      <c r="C608" s="281">
        <f t="shared" si="38"/>
        <v>62824</v>
      </c>
      <c r="D608" s="281"/>
      <c r="E608" s="269">
        <f>IFERROR(IF(-SUM(E$20:E607)+E$15&lt;0.000001,0,IF($C608&gt;='H-32A-WP06 - Debt Service'!C$24,'H-32A-WP06 - Debt Service'!C$27/12,0)),"-")</f>
        <v>0</v>
      </c>
      <c r="F608" s="269">
        <f>IFERROR(IF(-SUM(F$20:F607)+F$15&lt;0.000001,0,IF($C608&gt;='H-32A-WP06 - Debt Service'!D$24,'H-32A-WP06 - Debt Service'!D$27/12,0)),"-")</f>
        <v>0</v>
      </c>
      <c r="G608" s="269">
        <f>IFERROR(IF(-SUM(G$20:G607)+G$15&lt;0.000001,0,IF($C608&gt;='H-32A-WP06 - Debt Service'!E$24,'H-32A-WP06 - Debt Service'!E$27/12,0)),"-")</f>
        <v>0</v>
      </c>
      <c r="H608" s="269">
        <f>IFERROR(IF(-SUM(H$20:H607)+H$15&lt;0.000001,0,IF($C608&gt;='H-32A-WP06 - Debt Service'!F$24,'H-32A-WP06 - Debt Service'!F$27/12,0)),"-")</f>
        <v>0</v>
      </c>
      <c r="I608" s="269">
        <f>IFERROR(IF(-SUM(I$20:I607)+I$15&lt;0.000001,0,IF($C608&gt;='H-32A-WP06 - Debt Service'!G$24,'H-32A-WP06 - Debt Service'!#REF!/12,0)),"-")</f>
        <v>0</v>
      </c>
      <c r="J608" s="269">
        <f>IFERROR(IF(-SUM(J$20:J607)+J$15&lt;0.000001,0,IF($C608&gt;='H-32A-WP06 - Debt Service'!H$24,'H-32A-WP06 - Debt Service'!H$27/12,0)),"-")</f>
        <v>0</v>
      </c>
      <c r="K608" s="269">
        <f>IFERROR(IF(-SUM(K$20:K607)+K$15&lt;0.000001,0,IF($C608&gt;='H-32A-WP06 - Debt Service'!I$24,'H-32A-WP06 - Debt Service'!I$27/12,0)),"-")</f>
        <v>0</v>
      </c>
      <c r="L608" s="269">
        <f>IFERROR(IF(-SUM(L$20:L607)+L$15&lt;0.000001,0,IF($C608&gt;='H-32A-WP06 - Debt Service'!J$24,'H-32A-WP06 - Debt Service'!J$27/12,0)),"-")</f>
        <v>0</v>
      </c>
      <c r="M608" s="269">
        <f>IFERROR(IF(-SUM(M$20:M607)+M$15&lt;0.000001,0,IF($C608&gt;='H-32A-WP06 - Debt Service'!L$24,'H-32A-WP06 - Debt Service'!L$27/12,0)),"-")</f>
        <v>0</v>
      </c>
      <c r="N608" s="269">
        <v>0</v>
      </c>
      <c r="O608" s="269">
        <v>0</v>
      </c>
      <c r="P608" s="269">
        <v>0</v>
      </c>
      <c r="Q608" s="269">
        <f>IFERROR(IF(-SUM(Q$20:Q607)+Q$15&lt;0.000001,0,IF($C608&gt;='H-32A-WP06 - Debt Service'!#REF!,'H-32A-WP06 - Debt Service'!#REF!/12,0)),"-")</f>
        <v>0</v>
      </c>
      <c r="R608" s="269"/>
      <c r="S608" s="269"/>
      <c r="T608" s="269"/>
      <c r="U608" s="269"/>
      <c r="V608" s="269"/>
      <c r="X608" s="260">
        <f t="shared" si="37"/>
        <v>2072</v>
      </c>
      <c r="Y608" s="281">
        <f t="shared" si="39"/>
        <v>62824</v>
      </c>
      <c r="Z608" s="281"/>
      <c r="AA608" s="269">
        <f>IFERROR(IF(-SUM(AA$20:AA607)+AA$15&lt;0.000001,0,IF($C608&gt;='H-32A-WP06 - Debt Service'!X$24,'H-32A-WP06 - Debt Service'!X$27/12,0)),"-")</f>
        <v>0</v>
      </c>
      <c r="AB608" s="269">
        <f>IFERROR(IF(-SUM(AB$20:AB607)+AB$15&lt;0.000001,0,IF($C608&gt;='H-32A-WP06 - Debt Service'!Y$24,'H-32A-WP06 - Debt Service'!Y$27/12,0)),"-")</f>
        <v>0</v>
      </c>
      <c r="AC608" s="269">
        <f>IFERROR(IF(-SUM(AC$20:AC607)+AC$15&lt;0.000001,0,IF($C608&gt;='H-32A-WP06 - Debt Service'!Z$24,'H-32A-WP06 - Debt Service'!Z$27/12,0)),"-")</f>
        <v>0</v>
      </c>
      <c r="AD608" s="269">
        <f>IFERROR(IF(-SUM(AD$20:AD607)+AD$15&lt;0.000001,0,IF($C608&gt;='H-32A-WP06 - Debt Service'!AA$24,'H-32A-WP06 - Debt Service'!AA$27/12,0)),"-")</f>
        <v>0</v>
      </c>
      <c r="AE608" s="269">
        <f>IFERROR(IF(-SUM(AE$20:AE607)+AE$15&lt;0.000001,0,IF($C608&gt;='H-32A-WP06 - Debt Service'!AB$24,'H-32A-WP06 - Debt Service'!AB$27/12,0)),"-")</f>
        <v>0</v>
      </c>
      <c r="AF608" s="269">
        <f>IFERROR(IF(-SUM(AF$20:AF607)+AF$15&lt;0.000001,0,IF($C608&gt;='H-32A-WP06 - Debt Service'!AC$24,'H-32A-WP06 - Debt Service'!AC$27/12,0)),"-")</f>
        <v>0</v>
      </c>
      <c r="AG608" s="269">
        <f>IFERROR(IF(-SUM(AG$20:AG607)+AG$15&lt;0.000001,0,IF($C608&gt;='H-32A-WP06 - Debt Service'!AD$24,'H-32A-WP06 - Debt Service'!AD$27/12,0)),"-")</f>
        <v>0</v>
      </c>
      <c r="AH608" s="269">
        <f>IFERROR(IF(-SUM(AH$20:AH607)+AH$15&lt;0.000001,0,IF($C608&gt;='H-32A-WP06 - Debt Service'!AE$24,'H-32A-WP06 - Debt Service'!AE$27/12,0)),"-")</f>
        <v>0</v>
      </c>
      <c r="AI608" s="269">
        <f>IFERROR(IF(-SUM(AI$20:AI607)+AI$15&lt;0.000001,0,IF($C608&gt;='H-32A-WP06 - Debt Service'!AF$24,'H-32A-WP06 - Debt Service'!AF$27/12,0)),"-")</f>
        <v>0</v>
      </c>
      <c r="AJ608" s="269">
        <f>IFERROR(IF(-SUM(AJ$20:AJ607)+AJ$15&lt;0.000001,0,IF($C608&gt;='H-32A-WP06 - Debt Service'!AG$24,'H-32A-WP06 - Debt Service'!AG$27/12,0)),"-")</f>
        <v>0</v>
      </c>
    </row>
    <row r="609" spans="2:36" hidden="1">
      <c r="B609" s="260">
        <f t="shared" si="36"/>
        <v>2072</v>
      </c>
      <c r="C609" s="281">
        <f t="shared" si="38"/>
        <v>62855</v>
      </c>
      <c r="D609" s="281"/>
      <c r="E609" s="269">
        <f>IFERROR(IF(-SUM(E$20:E608)+E$15&lt;0.000001,0,IF($C609&gt;='H-32A-WP06 - Debt Service'!C$24,'H-32A-WP06 - Debt Service'!C$27/12,0)),"-")</f>
        <v>0</v>
      </c>
      <c r="F609" s="269">
        <f>IFERROR(IF(-SUM(F$20:F608)+F$15&lt;0.000001,0,IF($C609&gt;='H-32A-WP06 - Debt Service'!D$24,'H-32A-WP06 - Debt Service'!D$27/12,0)),"-")</f>
        <v>0</v>
      </c>
      <c r="G609" s="269">
        <f>IFERROR(IF(-SUM(G$20:G608)+G$15&lt;0.000001,0,IF($C609&gt;='H-32A-WP06 - Debt Service'!E$24,'H-32A-WP06 - Debt Service'!E$27/12,0)),"-")</f>
        <v>0</v>
      </c>
      <c r="H609" s="269">
        <f>IFERROR(IF(-SUM(H$20:H608)+H$15&lt;0.000001,0,IF($C609&gt;='H-32A-WP06 - Debt Service'!F$24,'H-32A-WP06 - Debt Service'!F$27/12,0)),"-")</f>
        <v>0</v>
      </c>
      <c r="I609" s="269">
        <f>IFERROR(IF(-SUM(I$20:I608)+I$15&lt;0.000001,0,IF($C609&gt;='H-32A-WP06 - Debt Service'!G$24,'H-32A-WP06 - Debt Service'!#REF!/12,0)),"-")</f>
        <v>0</v>
      </c>
      <c r="J609" s="269">
        <f>IFERROR(IF(-SUM(J$20:J608)+J$15&lt;0.000001,0,IF($C609&gt;='H-32A-WP06 - Debt Service'!H$24,'H-32A-WP06 - Debt Service'!H$27/12,0)),"-")</f>
        <v>0</v>
      </c>
      <c r="K609" s="269">
        <f>IFERROR(IF(-SUM(K$20:K608)+K$15&lt;0.000001,0,IF($C609&gt;='H-32A-WP06 - Debt Service'!I$24,'H-32A-WP06 - Debt Service'!I$27/12,0)),"-")</f>
        <v>0</v>
      </c>
      <c r="L609" s="269">
        <f>IFERROR(IF(-SUM(L$20:L608)+L$15&lt;0.000001,0,IF($C609&gt;='H-32A-WP06 - Debt Service'!J$24,'H-32A-WP06 - Debt Service'!J$27/12,0)),"-")</f>
        <v>0</v>
      </c>
      <c r="M609" s="269">
        <f>IFERROR(IF(-SUM(M$20:M608)+M$15&lt;0.000001,0,IF($C609&gt;='H-32A-WP06 - Debt Service'!L$24,'H-32A-WP06 - Debt Service'!L$27/12,0)),"-")</f>
        <v>0</v>
      </c>
      <c r="N609" s="269">
        <v>0</v>
      </c>
      <c r="O609" s="269">
        <v>0</v>
      </c>
      <c r="P609" s="269">
        <v>0</v>
      </c>
      <c r="Q609" s="269">
        <f>IFERROR(IF(-SUM(Q$20:Q608)+Q$15&lt;0.000001,0,IF($C609&gt;='H-32A-WP06 - Debt Service'!#REF!,'H-32A-WP06 - Debt Service'!#REF!/12,0)),"-")</f>
        <v>0</v>
      </c>
      <c r="R609" s="269"/>
      <c r="S609" s="269"/>
      <c r="T609" s="269"/>
      <c r="U609" s="269"/>
      <c r="V609" s="269"/>
      <c r="X609" s="260">
        <f t="shared" si="37"/>
        <v>2072</v>
      </c>
      <c r="Y609" s="281">
        <f t="shared" si="39"/>
        <v>62855</v>
      </c>
      <c r="Z609" s="281"/>
      <c r="AA609" s="269">
        <f>IFERROR(IF(-SUM(AA$20:AA608)+AA$15&lt;0.000001,0,IF($C609&gt;='H-32A-WP06 - Debt Service'!X$24,'H-32A-WP06 - Debt Service'!X$27/12,0)),"-")</f>
        <v>0</v>
      </c>
      <c r="AB609" s="269">
        <f>IFERROR(IF(-SUM(AB$20:AB608)+AB$15&lt;0.000001,0,IF($C609&gt;='H-32A-WP06 - Debt Service'!Y$24,'H-32A-WP06 - Debt Service'!Y$27/12,0)),"-")</f>
        <v>0</v>
      </c>
      <c r="AC609" s="269">
        <f>IFERROR(IF(-SUM(AC$20:AC608)+AC$15&lt;0.000001,0,IF($C609&gt;='H-32A-WP06 - Debt Service'!Z$24,'H-32A-WP06 - Debt Service'!Z$27/12,0)),"-")</f>
        <v>0</v>
      </c>
      <c r="AD609" s="269">
        <f>IFERROR(IF(-SUM(AD$20:AD608)+AD$15&lt;0.000001,0,IF($C609&gt;='H-32A-WP06 - Debt Service'!AA$24,'H-32A-WP06 - Debt Service'!AA$27/12,0)),"-")</f>
        <v>0</v>
      </c>
      <c r="AE609" s="269">
        <f>IFERROR(IF(-SUM(AE$20:AE608)+AE$15&lt;0.000001,0,IF($C609&gt;='H-32A-WP06 - Debt Service'!AB$24,'H-32A-WP06 - Debt Service'!AB$27/12,0)),"-")</f>
        <v>0</v>
      </c>
      <c r="AF609" s="269">
        <f>IFERROR(IF(-SUM(AF$20:AF608)+AF$15&lt;0.000001,0,IF($C609&gt;='H-32A-WP06 - Debt Service'!AC$24,'H-32A-WP06 - Debt Service'!AC$27/12,0)),"-")</f>
        <v>0</v>
      </c>
      <c r="AG609" s="269">
        <f>IFERROR(IF(-SUM(AG$20:AG608)+AG$15&lt;0.000001,0,IF($C609&gt;='H-32A-WP06 - Debt Service'!AD$24,'H-32A-WP06 - Debt Service'!AD$27/12,0)),"-")</f>
        <v>0</v>
      </c>
      <c r="AH609" s="269">
        <f>IFERROR(IF(-SUM(AH$20:AH608)+AH$15&lt;0.000001,0,IF($C609&gt;='H-32A-WP06 - Debt Service'!AE$24,'H-32A-WP06 - Debt Service'!AE$27/12,0)),"-")</f>
        <v>0</v>
      </c>
      <c r="AI609" s="269">
        <f>IFERROR(IF(-SUM(AI$20:AI608)+AI$15&lt;0.000001,0,IF($C609&gt;='H-32A-WP06 - Debt Service'!AF$24,'H-32A-WP06 - Debt Service'!AF$27/12,0)),"-")</f>
        <v>0</v>
      </c>
      <c r="AJ609" s="269">
        <f>IFERROR(IF(-SUM(AJ$20:AJ608)+AJ$15&lt;0.000001,0,IF($C609&gt;='H-32A-WP06 - Debt Service'!AG$24,'H-32A-WP06 - Debt Service'!AG$27/12,0)),"-")</f>
        <v>0</v>
      </c>
    </row>
    <row r="610" spans="2:36" hidden="1">
      <c r="B610" s="260">
        <f t="shared" si="36"/>
        <v>2072</v>
      </c>
      <c r="C610" s="281">
        <f t="shared" si="38"/>
        <v>62884</v>
      </c>
      <c r="D610" s="281"/>
      <c r="E610" s="269">
        <f>IFERROR(IF(-SUM(E$20:E609)+E$15&lt;0.000001,0,IF($C610&gt;='H-32A-WP06 - Debt Service'!C$24,'H-32A-WP06 - Debt Service'!C$27/12,0)),"-")</f>
        <v>0</v>
      </c>
      <c r="F610" s="269">
        <f>IFERROR(IF(-SUM(F$20:F609)+F$15&lt;0.000001,0,IF($C610&gt;='H-32A-WP06 - Debt Service'!D$24,'H-32A-WP06 - Debt Service'!D$27/12,0)),"-")</f>
        <v>0</v>
      </c>
      <c r="G610" s="269">
        <f>IFERROR(IF(-SUM(G$20:G609)+G$15&lt;0.000001,0,IF($C610&gt;='H-32A-WP06 - Debt Service'!E$24,'H-32A-WP06 - Debt Service'!E$27/12,0)),"-")</f>
        <v>0</v>
      </c>
      <c r="H610" s="269">
        <f>IFERROR(IF(-SUM(H$20:H609)+H$15&lt;0.000001,0,IF($C610&gt;='H-32A-WP06 - Debt Service'!F$24,'H-32A-WP06 - Debt Service'!F$27/12,0)),"-")</f>
        <v>0</v>
      </c>
      <c r="I610" s="269">
        <f>IFERROR(IF(-SUM(I$20:I609)+I$15&lt;0.000001,0,IF($C610&gt;='H-32A-WP06 - Debt Service'!G$24,'H-32A-WP06 - Debt Service'!#REF!/12,0)),"-")</f>
        <v>0</v>
      </c>
      <c r="J610" s="269">
        <f>IFERROR(IF(-SUM(J$20:J609)+J$15&lt;0.000001,0,IF($C610&gt;='H-32A-WP06 - Debt Service'!H$24,'H-32A-WP06 - Debt Service'!H$27/12,0)),"-")</f>
        <v>0</v>
      </c>
      <c r="K610" s="269">
        <f>IFERROR(IF(-SUM(K$20:K609)+K$15&lt;0.000001,0,IF($C610&gt;='H-32A-WP06 - Debt Service'!I$24,'H-32A-WP06 - Debt Service'!I$27/12,0)),"-")</f>
        <v>0</v>
      </c>
      <c r="L610" s="269">
        <f>IFERROR(IF(-SUM(L$20:L609)+L$15&lt;0.000001,0,IF($C610&gt;='H-32A-WP06 - Debt Service'!J$24,'H-32A-WP06 - Debt Service'!J$27/12,0)),"-")</f>
        <v>0</v>
      </c>
      <c r="M610" s="269">
        <f>IFERROR(IF(-SUM(M$20:M609)+M$15&lt;0.000001,0,IF($C610&gt;='H-32A-WP06 - Debt Service'!L$24,'H-32A-WP06 - Debt Service'!L$27/12,0)),"-")</f>
        <v>0</v>
      </c>
      <c r="N610" s="269">
        <v>0</v>
      </c>
      <c r="O610" s="269">
        <v>0</v>
      </c>
      <c r="P610" s="269">
        <v>0</v>
      </c>
      <c r="Q610" s="269">
        <f>IFERROR(IF(-SUM(Q$20:Q609)+Q$15&lt;0.000001,0,IF($C610&gt;='H-32A-WP06 - Debt Service'!#REF!,'H-32A-WP06 - Debt Service'!#REF!/12,0)),"-")</f>
        <v>0</v>
      </c>
      <c r="R610" s="269"/>
      <c r="S610" s="269"/>
      <c r="T610" s="269"/>
      <c r="U610" s="269"/>
      <c r="V610" s="269"/>
      <c r="X610" s="260">
        <f t="shared" si="37"/>
        <v>2072</v>
      </c>
      <c r="Y610" s="281">
        <f t="shared" si="39"/>
        <v>62884</v>
      </c>
      <c r="Z610" s="281"/>
      <c r="AA610" s="269">
        <f>IFERROR(IF(-SUM(AA$20:AA609)+AA$15&lt;0.000001,0,IF($C610&gt;='H-32A-WP06 - Debt Service'!X$24,'H-32A-WP06 - Debt Service'!X$27/12,0)),"-")</f>
        <v>0</v>
      </c>
      <c r="AB610" s="269">
        <f>IFERROR(IF(-SUM(AB$20:AB609)+AB$15&lt;0.000001,0,IF($C610&gt;='H-32A-WP06 - Debt Service'!Y$24,'H-32A-WP06 - Debt Service'!Y$27/12,0)),"-")</f>
        <v>0</v>
      </c>
      <c r="AC610" s="269">
        <f>IFERROR(IF(-SUM(AC$20:AC609)+AC$15&lt;0.000001,0,IF($C610&gt;='H-32A-WP06 - Debt Service'!Z$24,'H-32A-WP06 - Debt Service'!Z$27/12,0)),"-")</f>
        <v>0</v>
      </c>
      <c r="AD610" s="269">
        <f>IFERROR(IF(-SUM(AD$20:AD609)+AD$15&lt;0.000001,0,IF($C610&gt;='H-32A-WP06 - Debt Service'!AA$24,'H-32A-WP06 - Debt Service'!AA$27/12,0)),"-")</f>
        <v>0</v>
      </c>
      <c r="AE610" s="269">
        <f>IFERROR(IF(-SUM(AE$20:AE609)+AE$15&lt;0.000001,0,IF($C610&gt;='H-32A-WP06 - Debt Service'!AB$24,'H-32A-WP06 - Debt Service'!AB$27/12,0)),"-")</f>
        <v>0</v>
      </c>
      <c r="AF610" s="269">
        <f>IFERROR(IF(-SUM(AF$20:AF609)+AF$15&lt;0.000001,0,IF($C610&gt;='H-32A-WP06 - Debt Service'!AC$24,'H-32A-WP06 - Debt Service'!AC$27/12,0)),"-")</f>
        <v>0</v>
      </c>
      <c r="AG610" s="269">
        <f>IFERROR(IF(-SUM(AG$20:AG609)+AG$15&lt;0.000001,0,IF($C610&gt;='H-32A-WP06 - Debt Service'!AD$24,'H-32A-WP06 - Debt Service'!AD$27/12,0)),"-")</f>
        <v>0</v>
      </c>
      <c r="AH610" s="269">
        <f>IFERROR(IF(-SUM(AH$20:AH609)+AH$15&lt;0.000001,0,IF($C610&gt;='H-32A-WP06 - Debt Service'!AE$24,'H-32A-WP06 - Debt Service'!AE$27/12,0)),"-")</f>
        <v>0</v>
      </c>
      <c r="AI610" s="269">
        <f>IFERROR(IF(-SUM(AI$20:AI609)+AI$15&lt;0.000001,0,IF($C610&gt;='H-32A-WP06 - Debt Service'!AF$24,'H-32A-WP06 - Debt Service'!AF$27/12,0)),"-")</f>
        <v>0</v>
      </c>
      <c r="AJ610" s="269">
        <f>IFERROR(IF(-SUM(AJ$20:AJ609)+AJ$15&lt;0.000001,0,IF($C610&gt;='H-32A-WP06 - Debt Service'!AG$24,'H-32A-WP06 - Debt Service'!AG$27/12,0)),"-")</f>
        <v>0</v>
      </c>
    </row>
    <row r="611" spans="2:36" hidden="1">
      <c r="B611" s="260">
        <f t="shared" si="36"/>
        <v>2072</v>
      </c>
      <c r="C611" s="281">
        <f t="shared" si="38"/>
        <v>62915</v>
      </c>
      <c r="D611" s="281"/>
      <c r="E611" s="269">
        <f>IFERROR(IF(-SUM(E$20:E610)+E$15&lt;0.000001,0,IF($C611&gt;='H-32A-WP06 - Debt Service'!C$24,'H-32A-WP06 - Debt Service'!C$27/12,0)),"-")</f>
        <v>0</v>
      </c>
      <c r="F611" s="269">
        <f>IFERROR(IF(-SUM(F$20:F610)+F$15&lt;0.000001,0,IF($C611&gt;='H-32A-WP06 - Debt Service'!D$24,'H-32A-WP06 - Debt Service'!D$27/12,0)),"-")</f>
        <v>0</v>
      </c>
      <c r="G611" s="269">
        <f>IFERROR(IF(-SUM(G$20:G610)+G$15&lt;0.000001,0,IF($C611&gt;='H-32A-WP06 - Debt Service'!E$24,'H-32A-WP06 - Debt Service'!E$27/12,0)),"-")</f>
        <v>0</v>
      </c>
      <c r="H611" s="269">
        <f>IFERROR(IF(-SUM(H$20:H610)+H$15&lt;0.000001,0,IF($C611&gt;='H-32A-WP06 - Debt Service'!F$24,'H-32A-WP06 - Debt Service'!F$27/12,0)),"-")</f>
        <v>0</v>
      </c>
      <c r="I611" s="269">
        <f>IFERROR(IF(-SUM(I$20:I610)+I$15&lt;0.000001,0,IF($C611&gt;='H-32A-WP06 - Debt Service'!G$24,'H-32A-WP06 - Debt Service'!#REF!/12,0)),"-")</f>
        <v>0</v>
      </c>
      <c r="J611" s="269">
        <f>IFERROR(IF(-SUM(J$20:J610)+J$15&lt;0.000001,0,IF($C611&gt;='H-32A-WP06 - Debt Service'!H$24,'H-32A-WP06 - Debt Service'!H$27/12,0)),"-")</f>
        <v>0</v>
      </c>
      <c r="K611" s="269">
        <f>IFERROR(IF(-SUM(K$20:K610)+K$15&lt;0.000001,0,IF($C611&gt;='H-32A-WP06 - Debt Service'!I$24,'H-32A-WP06 - Debt Service'!I$27/12,0)),"-")</f>
        <v>0</v>
      </c>
      <c r="L611" s="269">
        <f>IFERROR(IF(-SUM(L$20:L610)+L$15&lt;0.000001,0,IF($C611&gt;='H-32A-WP06 - Debt Service'!J$24,'H-32A-WP06 - Debt Service'!J$27/12,0)),"-")</f>
        <v>0</v>
      </c>
      <c r="M611" s="269">
        <f>IFERROR(IF(-SUM(M$20:M610)+M$15&lt;0.000001,0,IF($C611&gt;='H-32A-WP06 - Debt Service'!L$24,'H-32A-WP06 - Debt Service'!L$27/12,0)),"-")</f>
        <v>0</v>
      </c>
      <c r="N611" s="269">
        <v>0</v>
      </c>
      <c r="O611" s="269">
        <v>0</v>
      </c>
      <c r="P611" s="269">
        <v>0</v>
      </c>
      <c r="Q611" s="269">
        <f>IFERROR(IF(-SUM(Q$20:Q610)+Q$15&lt;0.000001,0,IF($C611&gt;='H-32A-WP06 - Debt Service'!#REF!,'H-32A-WP06 - Debt Service'!#REF!/12,0)),"-")</f>
        <v>0</v>
      </c>
      <c r="R611" s="269"/>
      <c r="S611" s="269"/>
      <c r="T611" s="269"/>
      <c r="U611" s="269"/>
      <c r="V611" s="269"/>
      <c r="X611" s="260">
        <f t="shared" si="37"/>
        <v>2072</v>
      </c>
      <c r="Y611" s="281">
        <f t="shared" si="39"/>
        <v>62915</v>
      </c>
      <c r="Z611" s="281"/>
      <c r="AA611" s="269">
        <f>IFERROR(IF(-SUM(AA$20:AA610)+AA$15&lt;0.000001,0,IF($C611&gt;='H-32A-WP06 - Debt Service'!X$24,'H-32A-WP06 - Debt Service'!X$27/12,0)),"-")</f>
        <v>0</v>
      </c>
      <c r="AB611" s="269">
        <f>IFERROR(IF(-SUM(AB$20:AB610)+AB$15&lt;0.000001,0,IF($C611&gt;='H-32A-WP06 - Debt Service'!Y$24,'H-32A-WP06 - Debt Service'!Y$27/12,0)),"-")</f>
        <v>0</v>
      </c>
      <c r="AC611" s="269">
        <f>IFERROR(IF(-SUM(AC$20:AC610)+AC$15&lt;0.000001,0,IF($C611&gt;='H-32A-WP06 - Debt Service'!Z$24,'H-32A-WP06 - Debt Service'!Z$27/12,0)),"-")</f>
        <v>0</v>
      </c>
      <c r="AD611" s="269">
        <f>IFERROR(IF(-SUM(AD$20:AD610)+AD$15&lt;0.000001,0,IF($C611&gt;='H-32A-WP06 - Debt Service'!AA$24,'H-32A-WP06 - Debt Service'!AA$27/12,0)),"-")</f>
        <v>0</v>
      </c>
      <c r="AE611" s="269">
        <f>IFERROR(IF(-SUM(AE$20:AE610)+AE$15&lt;0.000001,0,IF($C611&gt;='H-32A-WP06 - Debt Service'!AB$24,'H-32A-WP06 - Debt Service'!AB$27/12,0)),"-")</f>
        <v>0</v>
      </c>
      <c r="AF611" s="269">
        <f>IFERROR(IF(-SUM(AF$20:AF610)+AF$15&lt;0.000001,0,IF($C611&gt;='H-32A-WP06 - Debt Service'!AC$24,'H-32A-WP06 - Debt Service'!AC$27/12,0)),"-")</f>
        <v>0</v>
      </c>
      <c r="AG611" s="269">
        <f>IFERROR(IF(-SUM(AG$20:AG610)+AG$15&lt;0.000001,0,IF($C611&gt;='H-32A-WP06 - Debt Service'!AD$24,'H-32A-WP06 - Debt Service'!AD$27/12,0)),"-")</f>
        <v>0</v>
      </c>
      <c r="AH611" s="269">
        <f>IFERROR(IF(-SUM(AH$20:AH610)+AH$15&lt;0.000001,0,IF($C611&gt;='H-32A-WP06 - Debt Service'!AE$24,'H-32A-WP06 - Debt Service'!AE$27/12,0)),"-")</f>
        <v>0</v>
      </c>
      <c r="AI611" s="269">
        <f>IFERROR(IF(-SUM(AI$20:AI610)+AI$15&lt;0.000001,0,IF($C611&gt;='H-32A-WP06 - Debt Service'!AF$24,'H-32A-WP06 - Debt Service'!AF$27/12,0)),"-")</f>
        <v>0</v>
      </c>
      <c r="AJ611" s="269">
        <f>IFERROR(IF(-SUM(AJ$20:AJ610)+AJ$15&lt;0.000001,0,IF($C611&gt;='H-32A-WP06 - Debt Service'!AG$24,'H-32A-WP06 - Debt Service'!AG$27/12,0)),"-")</f>
        <v>0</v>
      </c>
    </row>
    <row r="612" spans="2:36" hidden="1">
      <c r="B612" s="260">
        <f t="shared" si="36"/>
        <v>2072</v>
      </c>
      <c r="C612" s="281">
        <f t="shared" si="38"/>
        <v>62945</v>
      </c>
      <c r="D612" s="281"/>
      <c r="E612" s="269">
        <f>IFERROR(IF(-SUM(E$20:E611)+E$15&lt;0.000001,0,IF($C612&gt;='H-32A-WP06 - Debt Service'!C$24,'H-32A-WP06 - Debt Service'!C$27/12,0)),"-")</f>
        <v>0</v>
      </c>
      <c r="F612" s="269">
        <f>IFERROR(IF(-SUM(F$20:F611)+F$15&lt;0.000001,0,IF($C612&gt;='H-32A-WP06 - Debt Service'!D$24,'H-32A-WP06 - Debt Service'!D$27/12,0)),"-")</f>
        <v>0</v>
      </c>
      <c r="G612" s="269">
        <f>IFERROR(IF(-SUM(G$20:G611)+G$15&lt;0.000001,0,IF($C612&gt;='H-32A-WP06 - Debt Service'!E$24,'H-32A-WP06 - Debt Service'!E$27/12,0)),"-")</f>
        <v>0</v>
      </c>
      <c r="H612" s="269">
        <f>IFERROR(IF(-SUM(H$20:H611)+H$15&lt;0.000001,0,IF($C612&gt;='H-32A-WP06 - Debt Service'!F$24,'H-32A-WP06 - Debt Service'!F$27/12,0)),"-")</f>
        <v>0</v>
      </c>
      <c r="I612" s="269">
        <f>IFERROR(IF(-SUM(I$20:I611)+I$15&lt;0.000001,0,IF($C612&gt;='H-32A-WP06 - Debt Service'!G$24,'H-32A-WP06 - Debt Service'!#REF!/12,0)),"-")</f>
        <v>0</v>
      </c>
      <c r="J612" s="269">
        <f>IFERROR(IF(-SUM(J$20:J611)+J$15&lt;0.000001,0,IF($C612&gt;='H-32A-WP06 - Debt Service'!H$24,'H-32A-WP06 - Debt Service'!H$27/12,0)),"-")</f>
        <v>0</v>
      </c>
      <c r="K612" s="269">
        <f>IFERROR(IF(-SUM(K$20:K611)+K$15&lt;0.000001,0,IF($C612&gt;='H-32A-WP06 - Debt Service'!I$24,'H-32A-WP06 - Debt Service'!I$27/12,0)),"-")</f>
        <v>0</v>
      </c>
      <c r="L612" s="269">
        <f>IFERROR(IF(-SUM(L$20:L611)+L$15&lt;0.000001,0,IF($C612&gt;='H-32A-WP06 - Debt Service'!J$24,'H-32A-WP06 - Debt Service'!J$27/12,0)),"-")</f>
        <v>0</v>
      </c>
      <c r="M612" s="269">
        <f>IFERROR(IF(-SUM(M$20:M611)+M$15&lt;0.000001,0,IF($C612&gt;='H-32A-WP06 - Debt Service'!L$24,'H-32A-WP06 - Debt Service'!L$27/12,0)),"-")</f>
        <v>0</v>
      </c>
      <c r="N612" s="269">
        <v>0</v>
      </c>
      <c r="O612" s="269">
        <v>0</v>
      </c>
      <c r="P612" s="269">
        <v>0</v>
      </c>
      <c r="Q612" s="269">
        <f>IFERROR(IF(-SUM(Q$20:Q611)+Q$15&lt;0.000001,0,IF($C612&gt;='H-32A-WP06 - Debt Service'!#REF!,'H-32A-WP06 - Debt Service'!#REF!/12,0)),"-")</f>
        <v>0</v>
      </c>
      <c r="R612" s="269"/>
      <c r="S612" s="269"/>
      <c r="T612" s="269"/>
      <c r="U612" s="269"/>
      <c r="V612" s="269"/>
      <c r="X612" s="260">
        <f t="shared" si="37"/>
        <v>2072</v>
      </c>
      <c r="Y612" s="281">
        <f t="shared" si="39"/>
        <v>62945</v>
      </c>
      <c r="Z612" s="281"/>
      <c r="AA612" s="269">
        <f>IFERROR(IF(-SUM(AA$20:AA611)+AA$15&lt;0.000001,0,IF($C612&gt;='H-32A-WP06 - Debt Service'!X$24,'H-32A-WP06 - Debt Service'!X$27/12,0)),"-")</f>
        <v>0</v>
      </c>
      <c r="AB612" s="269">
        <f>IFERROR(IF(-SUM(AB$20:AB611)+AB$15&lt;0.000001,0,IF($C612&gt;='H-32A-WP06 - Debt Service'!Y$24,'H-32A-WP06 - Debt Service'!Y$27/12,0)),"-")</f>
        <v>0</v>
      </c>
      <c r="AC612" s="269">
        <f>IFERROR(IF(-SUM(AC$20:AC611)+AC$15&lt;0.000001,0,IF($C612&gt;='H-32A-WP06 - Debt Service'!Z$24,'H-32A-WP06 - Debt Service'!Z$27/12,0)),"-")</f>
        <v>0</v>
      </c>
      <c r="AD612" s="269">
        <f>IFERROR(IF(-SUM(AD$20:AD611)+AD$15&lt;0.000001,0,IF($C612&gt;='H-32A-WP06 - Debt Service'!AA$24,'H-32A-WP06 - Debt Service'!AA$27/12,0)),"-")</f>
        <v>0</v>
      </c>
      <c r="AE612" s="269">
        <f>IFERROR(IF(-SUM(AE$20:AE611)+AE$15&lt;0.000001,0,IF($C612&gt;='H-32A-WP06 - Debt Service'!AB$24,'H-32A-WP06 - Debt Service'!AB$27/12,0)),"-")</f>
        <v>0</v>
      </c>
      <c r="AF612" s="269">
        <f>IFERROR(IF(-SUM(AF$20:AF611)+AF$15&lt;0.000001,0,IF($C612&gt;='H-32A-WP06 - Debt Service'!AC$24,'H-32A-WP06 - Debt Service'!AC$27/12,0)),"-")</f>
        <v>0</v>
      </c>
      <c r="AG612" s="269">
        <f>IFERROR(IF(-SUM(AG$20:AG611)+AG$15&lt;0.000001,0,IF($C612&gt;='H-32A-WP06 - Debt Service'!AD$24,'H-32A-WP06 - Debt Service'!AD$27/12,0)),"-")</f>
        <v>0</v>
      </c>
      <c r="AH612" s="269">
        <f>IFERROR(IF(-SUM(AH$20:AH611)+AH$15&lt;0.000001,0,IF($C612&gt;='H-32A-WP06 - Debt Service'!AE$24,'H-32A-WP06 - Debt Service'!AE$27/12,0)),"-")</f>
        <v>0</v>
      </c>
      <c r="AI612" s="269">
        <f>IFERROR(IF(-SUM(AI$20:AI611)+AI$15&lt;0.000001,0,IF($C612&gt;='H-32A-WP06 - Debt Service'!AF$24,'H-32A-WP06 - Debt Service'!AF$27/12,0)),"-")</f>
        <v>0</v>
      </c>
      <c r="AJ612" s="269">
        <f>IFERROR(IF(-SUM(AJ$20:AJ611)+AJ$15&lt;0.000001,0,IF($C612&gt;='H-32A-WP06 - Debt Service'!AG$24,'H-32A-WP06 - Debt Service'!AG$27/12,0)),"-")</f>
        <v>0</v>
      </c>
    </row>
    <row r="613" spans="2:36" hidden="1">
      <c r="B613" s="260">
        <f t="shared" ref="B613:B676" si="40">YEAR(C613)</f>
        <v>2072</v>
      </c>
      <c r="C613" s="281">
        <f t="shared" si="38"/>
        <v>62976</v>
      </c>
      <c r="D613" s="281"/>
      <c r="E613" s="269">
        <f>IFERROR(IF(-SUM(E$20:E612)+E$15&lt;0.000001,0,IF($C613&gt;='H-32A-WP06 - Debt Service'!C$24,'H-32A-WP06 - Debt Service'!C$27/12,0)),"-")</f>
        <v>0</v>
      </c>
      <c r="F613" s="269">
        <f>IFERROR(IF(-SUM(F$20:F612)+F$15&lt;0.000001,0,IF($C613&gt;='H-32A-WP06 - Debt Service'!D$24,'H-32A-WP06 - Debt Service'!D$27/12,0)),"-")</f>
        <v>0</v>
      </c>
      <c r="G613" s="269">
        <f>IFERROR(IF(-SUM(G$20:G612)+G$15&lt;0.000001,0,IF($C613&gt;='H-32A-WP06 - Debt Service'!E$24,'H-32A-WP06 - Debt Service'!E$27/12,0)),"-")</f>
        <v>0</v>
      </c>
      <c r="H613" s="269">
        <f>IFERROR(IF(-SUM(H$20:H612)+H$15&lt;0.000001,0,IF($C613&gt;='H-32A-WP06 - Debt Service'!F$24,'H-32A-WP06 - Debt Service'!F$27/12,0)),"-")</f>
        <v>0</v>
      </c>
      <c r="I613" s="269">
        <f>IFERROR(IF(-SUM(I$20:I612)+I$15&lt;0.000001,0,IF($C613&gt;='H-32A-WP06 - Debt Service'!G$24,'H-32A-WP06 - Debt Service'!#REF!/12,0)),"-")</f>
        <v>0</v>
      </c>
      <c r="J613" s="269">
        <f>IFERROR(IF(-SUM(J$20:J612)+J$15&lt;0.000001,0,IF($C613&gt;='H-32A-WP06 - Debt Service'!H$24,'H-32A-WP06 - Debt Service'!H$27/12,0)),"-")</f>
        <v>0</v>
      </c>
      <c r="K613" s="269">
        <f>IFERROR(IF(-SUM(K$20:K612)+K$15&lt;0.000001,0,IF($C613&gt;='H-32A-WP06 - Debt Service'!I$24,'H-32A-WP06 - Debt Service'!I$27/12,0)),"-")</f>
        <v>0</v>
      </c>
      <c r="L613" s="269">
        <f>IFERROR(IF(-SUM(L$20:L612)+L$15&lt;0.000001,0,IF($C613&gt;='H-32A-WP06 - Debt Service'!J$24,'H-32A-WP06 - Debt Service'!J$27/12,0)),"-")</f>
        <v>0</v>
      </c>
      <c r="M613" s="269">
        <f>IFERROR(IF(-SUM(M$20:M612)+M$15&lt;0.000001,0,IF($C613&gt;='H-32A-WP06 - Debt Service'!L$24,'H-32A-WP06 - Debt Service'!L$27/12,0)),"-")</f>
        <v>0</v>
      </c>
      <c r="N613" s="269">
        <v>0</v>
      </c>
      <c r="O613" s="269">
        <v>0</v>
      </c>
      <c r="P613" s="269">
        <v>0</v>
      </c>
      <c r="Q613" s="269">
        <f>IFERROR(IF(-SUM(Q$20:Q612)+Q$15&lt;0.000001,0,IF($C613&gt;='H-32A-WP06 - Debt Service'!#REF!,'H-32A-WP06 - Debt Service'!#REF!/12,0)),"-")</f>
        <v>0</v>
      </c>
      <c r="R613" s="269"/>
      <c r="S613" s="269"/>
      <c r="T613" s="269"/>
      <c r="U613" s="269"/>
      <c r="V613" s="269"/>
      <c r="X613" s="260">
        <f t="shared" ref="X613:X676" si="41">YEAR(Y613)</f>
        <v>2072</v>
      </c>
      <c r="Y613" s="281">
        <f t="shared" si="39"/>
        <v>62976</v>
      </c>
      <c r="Z613" s="281"/>
      <c r="AA613" s="269">
        <f>IFERROR(IF(-SUM(AA$20:AA612)+AA$15&lt;0.000001,0,IF($C613&gt;='H-32A-WP06 - Debt Service'!X$24,'H-32A-WP06 - Debt Service'!X$27/12,0)),"-")</f>
        <v>0</v>
      </c>
      <c r="AB613" s="269">
        <f>IFERROR(IF(-SUM(AB$20:AB612)+AB$15&lt;0.000001,0,IF($C613&gt;='H-32A-WP06 - Debt Service'!Y$24,'H-32A-WP06 - Debt Service'!Y$27/12,0)),"-")</f>
        <v>0</v>
      </c>
      <c r="AC613" s="269">
        <f>IFERROR(IF(-SUM(AC$20:AC612)+AC$15&lt;0.000001,0,IF($C613&gt;='H-32A-WP06 - Debt Service'!Z$24,'H-32A-WP06 - Debt Service'!Z$27/12,0)),"-")</f>
        <v>0</v>
      </c>
      <c r="AD613" s="269">
        <f>IFERROR(IF(-SUM(AD$20:AD612)+AD$15&lt;0.000001,0,IF($C613&gt;='H-32A-WP06 - Debt Service'!AA$24,'H-32A-WP06 - Debt Service'!AA$27/12,0)),"-")</f>
        <v>0</v>
      </c>
      <c r="AE613" s="269">
        <f>IFERROR(IF(-SUM(AE$20:AE612)+AE$15&lt;0.000001,0,IF($C613&gt;='H-32A-WP06 - Debt Service'!AB$24,'H-32A-WP06 - Debt Service'!AB$27/12,0)),"-")</f>
        <v>0</v>
      </c>
      <c r="AF613" s="269">
        <f>IFERROR(IF(-SUM(AF$20:AF612)+AF$15&lt;0.000001,0,IF($C613&gt;='H-32A-WP06 - Debt Service'!AC$24,'H-32A-WP06 - Debt Service'!AC$27/12,0)),"-")</f>
        <v>0</v>
      </c>
      <c r="AG613" s="269">
        <f>IFERROR(IF(-SUM(AG$20:AG612)+AG$15&lt;0.000001,0,IF($C613&gt;='H-32A-WP06 - Debt Service'!AD$24,'H-32A-WP06 - Debt Service'!AD$27/12,0)),"-")</f>
        <v>0</v>
      </c>
      <c r="AH613" s="269">
        <f>IFERROR(IF(-SUM(AH$20:AH612)+AH$15&lt;0.000001,0,IF($C613&gt;='H-32A-WP06 - Debt Service'!AE$24,'H-32A-WP06 - Debt Service'!AE$27/12,0)),"-")</f>
        <v>0</v>
      </c>
      <c r="AI613" s="269">
        <f>IFERROR(IF(-SUM(AI$20:AI612)+AI$15&lt;0.000001,0,IF($C613&gt;='H-32A-WP06 - Debt Service'!AF$24,'H-32A-WP06 - Debt Service'!AF$27/12,0)),"-")</f>
        <v>0</v>
      </c>
      <c r="AJ613" s="269">
        <f>IFERROR(IF(-SUM(AJ$20:AJ612)+AJ$15&lt;0.000001,0,IF($C613&gt;='H-32A-WP06 - Debt Service'!AG$24,'H-32A-WP06 - Debt Service'!AG$27/12,0)),"-")</f>
        <v>0</v>
      </c>
    </row>
    <row r="614" spans="2:36" hidden="1">
      <c r="B614" s="260">
        <f t="shared" si="40"/>
        <v>2072</v>
      </c>
      <c r="C614" s="281">
        <f t="shared" ref="C614:C677" si="42">EOMONTH(C613,0)+1</f>
        <v>63006</v>
      </c>
      <c r="D614" s="281"/>
      <c r="E614" s="269">
        <f>IFERROR(IF(-SUM(E$20:E613)+E$15&lt;0.000001,0,IF($C614&gt;='H-32A-WP06 - Debt Service'!C$24,'H-32A-WP06 - Debt Service'!C$27/12,0)),"-")</f>
        <v>0</v>
      </c>
      <c r="F614" s="269">
        <f>IFERROR(IF(-SUM(F$20:F613)+F$15&lt;0.000001,0,IF($C614&gt;='H-32A-WP06 - Debt Service'!D$24,'H-32A-WP06 - Debt Service'!D$27/12,0)),"-")</f>
        <v>0</v>
      </c>
      <c r="G614" s="269">
        <f>IFERROR(IF(-SUM(G$20:G613)+G$15&lt;0.000001,0,IF($C614&gt;='H-32A-WP06 - Debt Service'!E$24,'H-32A-WP06 - Debt Service'!E$27/12,0)),"-")</f>
        <v>0</v>
      </c>
      <c r="H614" s="269">
        <f>IFERROR(IF(-SUM(H$20:H613)+H$15&lt;0.000001,0,IF($C614&gt;='H-32A-WP06 - Debt Service'!F$24,'H-32A-WP06 - Debt Service'!F$27/12,0)),"-")</f>
        <v>0</v>
      </c>
      <c r="I614" s="269">
        <f>IFERROR(IF(-SUM(I$20:I613)+I$15&lt;0.000001,0,IF($C614&gt;='H-32A-WP06 - Debt Service'!G$24,'H-32A-WP06 - Debt Service'!#REF!/12,0)),"-")</f>
        <v>0</v>
      </c>
      <c r="J614" s="269">
        <f>IFERROR(IF(-SUM(J$20:J613)+J$15&lt;0.000001,0,IF($C614&gt;='H-32A-WP06 - Debt Service'!H$24,'H-32A-WP06 - Debt Service'!H$27/12,0)),"-")</f>
        <v>0</v>
      </c>
      <c r="K614" s="269">
        <f>IFERROR(IF(-SUM(K$20:K613)+K$15&lt;0.000001,0,IF($C614&gt;='H-32A-WP06 - Debt Service'!I$24,'H-32A-WP06 - Debt Service'!I$27/12,0)),"-")</f>
        <v>0</v>
      </c>
      <c r="L614" s="269">
        <f>IFERROR(IF(-SUM(L$20:L613)+L$15&lt;0.000001,0,IF($C614&gt;='H-32A-WP06 - Debt Service'!J$24,'H-32A-WP06 - Debt Service'!J$27/12,0)),"-")</f>
        <v>0</v>
      </c>
      <c r="M614" s="269">
        <f>IFERROR(IF(-SUM(M$20:M613)+M$15&lt;0.000001,0,IF($C614&gt;='H-32A-WP06 - Debt Service'!L$24,'H-32A-WP06 - Debt Service'!L$27/12,0)),"-")</f>
        <v>0</v>
      </c>
      <c r="N614" s="269">
        <v>0</v>
      </c>
      <c r="O614" s="269">
        <v>0</v>
      </c>
      <c r="P614" s="269">
        <v>0</v>
      </c>
      <c r="Q614" s="269">
        <f>IFERROR(IF(-SUM(Q$20:Q613)+Q$15&lt;0.000001,0,IF($C614&gt;='H-32A-WP06 - Debt Service'!#REF!,'H-32A-WP06 - Debt Service'!#REF!/12,0)),"-")</f>
        <v>0</v>
      </c>
      <c r="R614" s="269"/>
      <c r="S614" s="269"/>
      <c r="T614" s="269"/>
      <c r="U614" s="269"/>
      <c r="V614" s="269"/>
      <c r="X614" s="260">
        <f t="shared" si="41"/>
        <v>2072</v>
      </c>
      <c r="Y614" s="281">
        <f t="shared" ref="Y614:Y677" si="43">EOMONTH(Y613,0)+1</f>
        <v>63006</v>
      </c>
      <c r="Z614" s="281"/>
      <c r="AA614" s="269">
        <f>IFERROR(IF(-SUM(AA$20:AA613)+AA$15&lt;0.000001,0,IF($C614&gt;='H-32A-WP06 - Debt Service'!X$24,'H-32A-WP06 - Debt Service'!X$27/12,0)),"-")</f>
        <v>0</v>
      </c>
      <c r="AB614" s="269">
        <f>IFERROR(IF(-SUM(AB$20:AB613)+AB$15&lt;0.000001,0,IF($C614&gt;='H-32A-WP06 - Debt Service'!Y$24,'H-32A-WP06 - Debt Service'!Y$27/12,0)),"-")</f>
        <v>0</v>
      </c>
      <c r="AC614" s="269">
        <f>IFERROR(IF(-SUM(AC$20:AC613)+AC$15&lt;0.000001,0,IF($C614&gt;='H-32A-WP06 - Debt Service'!Z$24,'H-32A-WP06 - Debt Service'!Z$27/12,0)),"-")</f>
        <v>0</v>
      </c>
      <c r="AD614" s="269">
        <f>IFERROR(IF(-SUM(AD$20:AD613)+AD$15&lt;0.000001,0,IF($C614&gt;='H-32A-WP06 - Debt Service'!AA$24,'H-32A-WP06 - Debt Service'!AA$27/12,0)),"-")</f>
        <v>0</v>
      </c>
      <c r="AE614" s="269">
        <f>IFERROR(IF(-SUM(AE$20:AE613)+AE$15&lt;0.000001,0,IF($C614&gt;='H-32A-WP06 - Debt Service'!AB$24,'H-32A-WP06 - Debt Service'!AB$27/12,0)),"-")</f>
        <v>0</v>
      </c>
      <c r="AF614" s="269">
        <f>IFERROR(IF(-SUM(AF$20:AF613)+AF$15&lt;0.000001,0,IF($C614&gt;='H-32A-WP06 - Debt Service'!AC$24,'H-32A-WP06 - Debt Service'!AC$27/12,0)),"-")</f>
        <v>0</v>
      </c>
      <c r="AG614" s="269">
        <f>IFERROR(IF(-SUM(AG$20:AG613)+AG$15&lt;0.000001,0,IF($C614&gt;='H-32A-WP06 - Debt Service'!AD$24,'H-32A-WP06 - Debt Service'!AD$27/12,0)),"-")</f>
        <v>0</v>
      </c>
      <c r="AH614" s="269">
        <f>IFERROR(IF(-SUM(AH$20:AH613)+AH$15&lt;0.000001,0,IF($C614&gt;='H-32A-WP06 - Debt Service'!AE$24,'H-32A-WP06 - Debt Service'!AE$27/12,0)),"-")</f>
        <v>0</v>
      </c>
      <c r="AI614" s="269">
        <f>IFERROR(IF(-SUM(AI$20:AI613)+AI$15&lt;0.000001,0,IF($C614&gt;='H-32A-WP06 - Debt Service'!AF$24,'H-32A-WP06 - Debt Service'!AF$27/12,0)),"-")</f>
        <v>0</v>
      </c>
      <c r="AJ614" s="269">
        <f>IFERROR(IF(-SUM(AJ$20:AJ613)+AJ$15&lt;0.000001,0,IF($C614&gt;='H-32A-WP06 - Debt Service'!AG$24,'H-32A-WP06 - Debt Service'!AG$27/12,0)),"-")</f>
        <v>0</v>
      </c>
    </row>
    <row r="615" spans="2:36" hidden="1">
      <c r="B615" s="260">
        <f t="shared" si="40"/>
        <v>2072</v>
      </c>
      <c r="C615" s="281">
        <f t="shared" si="42"/>
        <v>63037</v>
      </c>
      <c r="D615" s="281"/>
      <c r="E615" s="269">
        <f>IFERROR(IF(-SUM(E$20:E614)+E$15&lt;0.000001,0,IF($C615&gt;='H-32A-WP06 - Debt Service'!C$24,'H-32A-WP06 - Debt Service'!C$27/12,0)),"-")</f>
        <v>0</v>
      </c>
      <c r="F615" s="269">
        <f>IFERROR(IF(-SUM(F$20:F614)+F$15&lt;0.000001,0,IF($C615&gt;='H-32A-WP06 - Debt Service'!D$24,'H-32A-WP06 - Debt Service'!D$27/12,0)),"-")</f>
        <v>0</v>
      </c>
      <c r="G615" s="269">
        <f>IFERROR(IF(-SUM(G$20:G614)+G$15&lt;0.000001,0,IF($C615&gt;='H-32A-WP06 - Debt Service'!E$24,'H-32A-WP06 - Debt Service'!E$27/12,0)),"-")</f>
        <v>0</v>
      </c>
      <c r="H615" s="269">
        <f>IFERROR(IF(-SUM(H$20:H614)+H$15&lt;0.000001,0,IF($C615&gt;='H-32A-WP06 - Debt Service'!F$24,'H-32A-WP06 - Debt Service'!F$27/12,0)),"-")</f>
        <v>0</v>
      </c>
      <c r="I615" s="269">
        <f>IFERROR(IF(-SUM(I$20:I614)+I$15&lt;0.000001,0,IF($C615&gt;='H-32A-WP06 - Debt Service'!G$24,'H-32A-WP06 - Debt Service'!#REF!/12,0)),"-")</f>
        <v>0</v>
      </c>
      <c r="J615" s="269">
        <f>IFERROR(IF(-SUM(J$20:J614)+J$15&lt;0.000001,0,IF($C615&gt;='H-32A-WP06 - Debt Service'!H$24,'H-32A-WP06 - Debt Service'!H$27/12,0)),"-")</f>
        <v>0</v>
      </c>
      <c r="K615" s="269">
        <f>IFERROR(IF(-SUM(K$20:K614)+K$15&lt;0.000001,0,IF($C615&gt;='H-32A-WP06 - Debt Service'!I$24,'H-32A-WP06 - Debt Service'!I$27/12,0)),"-")</f>
        <v>0</v>
      </c>
      <c r="L615" s="269">
        <f>IFERROR(IF(-SUM(L$20:L614)+L$15&lt;0.000001,0,IF($C615&gt;='H-32A-WP06 - Debt Service'!J$24,'H-32A-WP06 - Debt Service'!J$27/12,0)),"-")</f>
        <v>0</v>
      </c>
      <c r="M615" s="269">
        <f>IFERROR(IF(-SUM(M$20:M614)+M$15&lt;0.000001,0,IF($C615&gt;='H-32A-WP06 - Debt Service'!L$24,'H-32A-WP06 - Debt Service'!L$27/12,0)),"-")</f>
        <v>0</v>
      </c>
      <c r="N615" s="269">
        <v>0</v>
      </c>
      <c r="O615" s="269">
        <v>0</v>
      </c>
      <c r="P615" s="269">
        <v>0</v>
      </c>
      <c r="Q615" s="269">
        <f>IFERROR(IF(-SUM(Q$20:Q614)+Q$15&lt;0.000001,0,IF($C615&gt;='H-32A-WP06 - Debt Service'!#REF!,'H-32A-WP06 - Debt Service'!#REF!/12,0)),"-")</f>
        <v>0</v>
      </c>
      <c r="R615" s="269"/>
      <c r="S615" s="269"/>
      <c r="T615" s="269"/>
      <c r="U615" s="269"/>
      <c r="V615" s="269"/>
      <c r="X615" s="260">
        <f t="shared" si="41"/>
        <v>2072</v>
      </c>
      <c r="Y615" s="281">
        <f t="shared" si="43"/>
        <v>63037</v>
      </c>
      <c r="Z615" s="281"/>
      <c r="AA615" s="269">
        <f>IFERROR(IF(-SUM(AA$20:AA614)+AA$15&lt;0.000001,0,IF($C615&gt;='H-32A-WP06 - Debt Service'!X$24,'H-32A-WP06 - Debt Service'!X$27/12,0)),"-")</f>
        <v>0</v>
      </c>
      <c r="AB615" s="269">
        <f>IFERROR(IF(-SUM(AB$20:AB614)+AB$15&lt;0.000001,0,IF($C615&gt;='H-32A-WP06 - Debt Service'!Y$24,'H-32A-WP06 - Debt Service'!Y$27/12,0)),"-")</f>
        <v>0</v>
      </c>
      <c r="AC615" s="269">
        <f>IFERROR(IF(-SUM(AC$20:AC614)+AC$15&lt;0.000001,0,IF($C615&gt;='H-32A-WP06 - Debt Service'!Z$24,'H-32A-WP06 - Debt Service'!Z$27/12,0)),"-")</f>
        <v>0</v>
      </c>
      <c r="AD615" s="269">
        <f>IFERROR(IF(-SUM(AD$20:AD614)+AD$15&lt;0.000001,0,IF($C615&gt;='H-32A-WP06 - Debt Service'!AA$24,'H-32A-WP06 - Debt Service'!AA$27/12,0)),"-")</f>
        <v>0</v>
      </c>
      <c r="AE615" s="269">
        <f>IFERROR(IF(-SUM(AE$20:AE614)+AE$15&lt;0.000001,0,IF($C615&gt;='H-32A-WP06 - Debt Service'!AB$24,'H-32A-WP06 - Debt Service'!AB$27/12,0)),"-")</f>
        <v>0</v>
      </c>
      <c r="AF615" s="269">
        <f>IFERROR(IF(-SUM(AF$20:AF614)+AF$15&lt;0.000001,0,IF($C615&gt;='H-32A-WP06 - Debt Service'!AC$24,'H-32A-WP06 - Debt Service'!AC$27/12,0)),"-")</f>
        <v>0</v>
      </c>
      <c r="AG615" s="269">
        <f>IFERROR(IF(-SUM(AG$20:AG614)+AG$15&lt;0.000001,0,IF($C615&gt;='H-32A-WP06 - Debt Service'!AD$24,'H-32A-WP06 - Debt Service'!AD$27/12,0)),"-")</f>
        <v>0</v>
      </c>
      <c r="AH615" s="269">
        <f>IFERROR(IF(-SUM(AH$20:AH614)+AH$15&lt;0.000001,0,IF($C615&gt;='H-32A-WP06 - Debt Service'!AE$24,'H-32A-WP06 - Debt Service'!AE$27/12,0)),"-")</f>
        <v>0</v>
      </c>
      <c r="AI615" s="269">
        <f>IFERROR(IF(-SUM(AI$20:AI614)+AI$15&lt;0.000001,0,IF($C615&gt;='H-32A-WP06 - Debt Service'!AF$24,'H-32A-WP06 - Debt Service'!AF$27/12,0)),"-")</f>
        <v>0</v>
      </c>
      <c r="AJ615" s="269">
        <f>IFERROR(IF(-SUM(AJ$20:AJ614)+AJ$15&lt;0.000001,0,IF($C615&gt;='H-32A-WP06 - Debt Service'!AG$24,'H-32A-WP06 - Debt Service'!AG$27/12,0)),"-")</f>
        <v>0</v>
      </c>
    </row>
    <row r="616" spans="2:36" hidden="1">
      <c r="B616" s="260">
        <f t="shared" si="40"/>
        <v>2072</v>
      </c>
      <c r="C616" s="281">
        <f t="shared" si="42"/>
        <v>63068</v>
      </c>
      <c r="D616" s="281"/>
      <c r="E616" s="269">
        <f>IFERROR(IF(-SUM(E$20:E615)+E$15&lt;0.000001,0,IF($C616&gt;='H-32A-WP06 - Debt Service'!C$24,'H-32A-WP06 - Debt Service'!C$27/12,0)),"-")</f>
        <v>0</v>
      </c>
      <c r="F616" s="269">
        <f>IFERROR(IF(-SUM(F$20:F615)+F$15&lt;0.000001,0,IF($C616&gt;='H-32A-WP06 - Debt Service'!D$24,'H-32A-WP06 - Debt Service'!D$27/12,0)),"-")</f>
        <v>0</v>
      </c>
      <c r="G616" s="269">
        <f>IFERROR(IF(-SUM(G$20:G615)+G$15&lt;0.000001,0,IF($C616&gt;='H-32A-WP06 - Debt Service'!E$24,'H-32A-WP06 - Debt Service'!E$27/12,0)),"-")</f>
        <v>0</v>
      </c>
      <c r="H616" s="269">
        <f>IFERROR(IF(-SUM(H$20:H615)+H$15&lt;0.000001,0,IF($C616&gt;='H-32A-WP06 - Debt Service'!F$24,'H-32A-WP06 - Debt Service'!F$27/12,0)),"-")</f>
        <v>0</v>
      </c>
      <c r="I616" s="269">
        <f>IFERROR(IF(-SUM(I$20:I615)+I$15&lt;0.000001,0,IF($C616&gt;='H-32A-WP06 - Debt Service'!G$24,'H-32A-WP06 - Debt Service'!#REF!/12,0)),"-")</f>
        <v>0</v>
      </c>
      <c r="J616" s="269">
        <f>IFERROR(IF(-SUM(J$20:J615)+J$15&lt;0.000001,0,IF($C616&gt;='H-32A-WP06 - Debt Service'!H$24,'H-32A-WP06 - Debt Service'!H$27/12,0)),"-")</f>
        <v>0</v>
      </c>
      <c r="K616" s="269">
        <f>IFERROR(IF(-SUM(K$20:K615)+K$15&lt;0.000001,0,IF($C616&gt;='H-32A-WP06 - Debt Service'!I$24,'H-32A-WP06 - Debt Service'!I$27/12,0)),"-")</f>
        <v>0</v>
      </c>
      <c r="L616" s="269">
        <f>IFERROR(IF(-SUM(L$20:L615)+L$15&lt;0.000001,0,IF($C616&gt;='H-32A-WP06 - Debt Service'!J$24,'H-32A-WP06 - Debt Service'!J$27/12,0)),"-")</f>
        <v>0</v>
      </c>
      <c r="M616" s="269">
        <f>IFERROR(IF(-SUM(M$20:M615)+M$15&lt;0.000001,0,IF($C616&gt;='H-32A-WP06 - Debt Service'!L$24,'H-32A-WP06 - Debt Service'!L$27/12,0)),"-")</f>
        <v>0</v>
      </c>
      <c r="N616" s="269">
        <v>0</v>
      </c>
      <c r="O616" s="269">
        <v>0</v>
      </c>
      <c r="P616" s="269">
        <v>0</v>
      </c>
      <c r="Q616" s="269">
        <f>IFERROR(IF(-SUM(Q$20:Q615)+Q$15&lt;0.000001,0,IF($C616&gt;='H-32A-WP06 - Debt Service'!#REF!,'H-32A-WP06 - Debt Service'!#REF!/12,0)),"-")</f>
        <v>0</v>
      </c>
      <c r="R616" s="269"/>
      <c r="S616" s="269"/>
      <c r="T616" s="269"/>
      <c r="U616" s="269"/>
      <c r="V616" s="269"/>
      <c r="X616" s="260">
        <f t="shared" si="41"/>
        <v>2072</v>
      </c>
      <c r="Y616" s="281">
        <f t="shared" si="43"/>
        <v>63068</v>
      </c>
      <c r="Z616" s="281"/>
      <c r="AA616" s="269">
        <f>IFERROR(IF(-SUM(AA$20:AA615)+AA$15&lt;0.000001,0,IF($C616&gt;='H-32A-WP06 - Debt Service'!X$24,'H-32A-WP06 - Debt Service'!X$27/12,0)),"-")</f>
        <v>0</v>
      </c>
      <c r="AB616" s="269">
        <f>IFERROR(IF(-SUM(AB$20:AB615)+AB$15&lt;0.000001,0,IF($C616&gt;='H-32A-WP06 - Debt Service'!Y$24,'H-32A-WP06 - Debt Service'!Y$27/12,0)),"-")</f>
        <v>0</v>
      </c>
      <c r="AC616" s="269">
        <f>IFERROR(IF(-SUM(AC$20:AC615)+AC$15&lt;0.000001,0,IF($C616&gt;='H-32A-WP06 - Debt Service'!Z$24,'H-32A-WP06 - Debt Service'!Z$27/12,0)),"-")</f>
        <v>0</v>
      </c>
      <c r="AD616" s="269">
        <f>IFERROR(IF(-SUM(AD$20:AD615)+AD$15&lt;0.000001,0,IF($C616&gt;='H-32A-WP06 - Debt Service'!AA$24,'H-32A-WP06 - Debt Service'!AA$27/12,0)),"-")</f>
        <v>0</v>
      </c>
      <c r="AE616" s="269">
        <f>IFERROR(IF(-SUM(AE$20:AE615)+AE$15&lt;0.000001,0,IF($C616&gt;='H-32A-WP06 - Debt Service'!AB$24,'H-32A-WP06 - Debt Service'!AB$27/12,0)),"-")</f>
        <v>0</v>
      </c>
      <c r="AF616" s="269">
        <f>IFERROR(IF(-SUM(AF$20:AF615)+AF$15&lt;0.000001,0,IF($C616&gt;='H-32A-WP06 - Debt Service'!AC$24,'H-32A-WP06 - Debt Service'!AC$27/12,0)),"-")</f>
        <v>0</v>
      </c>
      <c r="AG616" s="269">
        <f>IFERROR(IF(-SUM(AG$20:AG615)+AG$15&lt;0.000001,0,IF($C616&gt;='H-32A-WP06 - Debt Service'!AD$24,'H-32A-WP06 - Debt Service'!AD$27/12,0)),"-")</f>
        <v>0</v>
      </c>
      <c r="AH616" s="269">
        <f>IFERROR(IF(-SUM(AH$20:AH615)+AH$15&lt;0.000001,0,IF($C616&gt;='H-32A-WP06 - Debt Service'!AE$24,'H-32A-WP06 - Debt Service'!AE$27/12,0)),"-")</f>
        <v>0</v>
      </c>
      <c r="AI616" s="269">
        <f>IFERROR(IF(-SUM(AI$20:AI615)+AI$15&lt;0.000001,0,IF($C616&gt;='H-32A-WP06 - Debt Service'!AF$24,'H-32A-WP06 - Debt Service'!AF$27/12,0)),"-")</f>
        <v>0</v>
      </c>
      <c r="AJ616" s="269">
        <f>IFERROR(IF(-SUM(AJ$20:AJ615)+AJ$15&lt;0.000001,0,IF($C616&gt;='H-32A-WP06 - Debt Service'!AG$24,'H-32A-WP06 - Debt Service'!AG$27/12,0)),"-")</f>
        <v>0</v>
      </c>
    </row>
    <row r="617" spans="2:36" hidden="1">
      <c r="B617" s="260">
        <f t="shared" si="40"/>
        <v>2072</v>
      </c>
      <c r="C617" s="281">
        <f t="shared" si="42"/>
        <v>63098</v>
      </c>
      <c r="D617" s="281"/>
      <c r="E617" s="269">
        <f>IFERROR(IF(-SUM(E$20:E616)+E$15&lt;0.000001,0,IF($C617&gt;='H-32A-WP06 - Debt Service'!C$24,'H-32A-WP06 - Debt Service'!C$27/12,0)),"-")</f>
        <v>0</v>
      </c>
      <c r="F617" s="269">
        <f>IFERROR(IF(-SUM(F$20:F616)+F$15&lt;0.000001,0,IF($C617&gt;='H-32A-WP06 - Debt Service'!D$24,'H-32A-WP06 - Debt Service'!D$27/12,0)),"-")</f>
        <v>0</v>
      </c>
      <c r="G617" s="269">
        <f>IFERROR(IF(-SUM(G$20:G616)+G$15&lt;0.000001,0,IF($C617&gt;='H-32A-WP06 - Debt Service'!E$24,'H-32A-WP06 - Debt Service'!E$27/12,0)),"-")</f>
        <v>0</v>
      </c>
      <c r="H617" s="269">
        <f>IFERROR(IF(-SUM(H$20:H616)+H$15&lt;0.000001,0,IF($C617&gt;='H-32A-WP06 - Debt Service'!F$24,'H-32A-WP06 - Debt Service'!F$27/12,0)),"-")</f>
        <v>0</v>
      </c>
      <c r="I617" s="269">
        <f>IFERROR(IF(-SUM(I$20:I616)+I$15&lt;0.000001,0,IF($C617&gt;='H-32A-WP06 - Debt Service'!G$24,'H-32A-WP06 - Debt Service'!#REF!/12,0)),"-")</f>
        <v>0</v>
      </c>
      <c r="J617" s="269">
        <f>IFERROR(IF(-SUM(J$20:J616)+J$15&lt;0.000001,0,IF($C617&gt;='H-32A-WP06 - Debt Service'!H$24,'H-32A-WP06 - Debt Service'!H$27/12,0)),"-")</f>
        <v>0</v>
      </c>
      <c r="K617" s="269">
        <f>IFERROR(IF(-SUM(K$20:K616)+K$15&lt;0.000001,0,IF($C617&gt;='H-32A-WP06 - Debt Service'!I$24,'H-32A-WP06 - Debt Service'!I$27/12,0)),"-")</f>
        <v>0</v>
      </c>
      <c r="L617" s="269">
        <f>IFERROR(IF(-SUM(L$20:L616)+L$15&lt;0.000001,0,IF($C617&gt;='H-32A-WP06 - Debt Service'!J$24,'H-32A-WP06 - Debt Service'!J$27/12,0)),"-")</f>
        <v>0</v>
      </c>
      <c r="M617" s="269">
        <f>IFERROR(IF(-SUM(M$20:M616)+M$15&lt;0.000001,0,IF($C617&gt;='H-32A-WP06 - Debt Service'!L$24,'H-32A-WP06 - Debt Service'!L$27/12,0)),"-")</f>
        <v>0</v>
      </c>
      <c r="N617" s="269">
        <v>0</v>
      </c>
      <c r="O617" s="269">
        <v>0</v>
      </c>
      <c r="P617" s="269">
        <v>0</v>
      </c>
      <c r="Q617" s="269">
        <f>IFERROR(IF(-SUM(Q$20:Q616)+Q$15&lt;0.000001,0,IF($C617&gt;='H-32A-WP06 - Debt Service'!#REF!,'H-32A-WP06 - Debt Service'!#REF!/12,0)),"-")</f>
        <v>0</v>
      </c>
      <c r="R617" s="269"/>
      <c r="S617" s="269"/>
      <c r="T617" s="269"/>
      <c r="U617" s="269"/>
      <c r="V617" s="269"/>
      <c r="X617" s="260">
        <f t="shared" si="41"/>
        <v>2072</v>
      </c>
      <c r="Y617" s="281">
        <f t="shared" si="43"/>
        <v>63098</v>
      </c>
      <c r="Z617" s="281"/>
      <c r="AA617" s="269">
        <f>IFERROR(IF(-SUM(AA$20:AA616)+AA$15&lt;0.000001,0,IF($C617&gt;='H-32A-WP06 - Debt Service'!X$24,'H-32A-WP06 - Debt Service'!X$27/12,0)),"-")</f>
        <v>0</v>
      </c>
      <c r="AB617" s="269">
        <f>IFERROR(IF(-SUM(AB$20:AB616)+AB$15&lt;0.000001,0,IF($C617&gt;='H-32A-WP06 - Debt Service'!Y$24,'H-32A-WP06 - Debt Service'!Y$27/12,0)),"-")</f>
        <v>0</v>
      </c>
      <c r="AC617" s="269">
        <f>IFERROR(IF(-SUM(AC$20:AC616)+AC$15&lt;0.000001,0,IF($C617&gt;='H-32A-WP06 - Debt Service'!Z$24,'H-32A-WP06 - Debt Service'!Z$27/12,0)),"-")</f>
        <v>0</v>
      </c>
      <c r="AD617" s="269">
        <f>IFERROR(IF(-SUM(AD$20:AD616)+AD$15&lt;0.000001,0,IF($C617&gt;='H-32A-WP06 - Debt Service'!AA$24,'H-32A-WP06 - Debt Service'!AA$27/12,0)),"-")</f>
        <v>0</v>
      </c>
      <c r="AE617" s="269">
        <f>IFERROR(IF(-SUM(AE$20:AE616)+AE$15&lt;0.000001,0,IF($C617&gt;='H-32A-WP06 - Debt Service'!AB$24,'H-32A-WP06 - Debt Service'!AB$27/12,0)),"-")</f>
        <v>0</v>
      </c>
      <c r="AF617" s="269">
        <f>IFERROR(IF(-SUM(AF$20:AF616)+AF$15&lt;0.000001,0,IF($C617&gt;='H-32A-WP06 - Debt Service'!AC$24,'H-32A-WP06 - Debt Service'!AC$27/12,0)),"-")</f>
        <v>0</v>
      </c>
      <c r="AG617" s="269">
        <f>IFERROR(IF(-SUM(AG$20:AG616)+AG$15&lt;0.000001,0,IF($C617&gt;='H-32A-WP06 - Debt Service'!AD$24,'H-32A-WP06 - Debt Service'!AD$27/12,0)),"-")</f>
        <v>0</v>
      </c>
      <c r="AH617" s="269">
        <f>IFERROR(IF(-SUM(AH$20:AH616)+AH$15&lt;0.000001,0,IF($C617&gt;='H-32A-WP06 - Debt Service'!AE$24,'H-32A-WP06 - Debt Service'!AE$27/12,0)),"-")</f>
        <v>0</v>
      </c>
      <c r="AI617" s="269">
        <f>IFERROR(IF(-SUM(AI$20:AI616)+AI$15&lt;0.000001,0,IF($C617&gt;='H-32A-WP06 - Debt Service'!AF$24,'H-32A-WP06 - Debt Service'!AF$27/12,0)),"-")</f>
        <v>0</v>
      </c>
      <c r="AJ617" s="269">
        <f>IFERROR(IF(-SUM(AJ$20:AJ616)+AJ$15&lt;0.000001,0,IF($C617&gt;='H-32A-WP06 - Debt Service'!AG$24,'H-32A-WP06 - Debt Service'!AG$27/12,0)),"-")</f>
        <v>0</v>
      </c>
    </row>
    <row r="618" spans="2:36" hidden="1">
      <c r="B618" s="260">
        <f t="shared" si="40"/>
        <v>2072</v>
      </c>
      <c r="C618" s="281">
        <f t="shared" si="42"/>
        <v>63129</v>
      </c>
      <c r="D618" s="281"/>
      <c r="E618" s="269">
        <f>IFERROR(IF(-SUM(E$20:E617)+E$15&lt;0.000001,0,IF($C618&gt;='H-32A-WP06 - Debt Service'!C$24,'H-32A-WP06 - Debt Service'!C$27/12,0)),"-")</f>
        <v>0</v>
      </c>
      <c r="F618" s="269">
        <f>IFERROR(IF(-SUM(F$20:F617)+F$15&lt;0.000001,0,IF($C618&gt;='H-32A-WP06 - Debt Service'!D$24,'H-32A-WP06 - Debt Service'!D$27/12,0)),"-")</f>
        <v>0</v>
      </c>
      <c r="G618" s="269">
        <f>IFERROR(IF(-SUM(G$20:G617)+G$15&lt;0.000001,0,IF($C618&gt;='H-32A-WP06 - Debt Service'!E$24,'H-32A-WP06 - Debt Service'!E$27/12,0)),"-")</f>
        <v>0</v>
      </c>
      <c r="H618" s="269">
        <f>IFERROR(IF(-SUM(H$20:H617)+H$15&lt;0.000001,0,IF($C618&gt;='H-32A-WP06 - Debt Service'!F$24,'H-32A-WP06 - Debt Service'!F$27/12,0)),"-")</f>
        <v>0</v>
      </c>
      <c r="I618" s="269">
        <f>IFERROR(IF(-SUM(I$20:I617)+I$15&lt;0.000001,0,IF($C618&gt;='H-32A-WP06 - Debt Service'!G$24,'H-32A-WP06 - Debt Service'!#REF!/12,0)),"-")</f>
        <v>0</v>
      </c>
      <c r="J618" s="269">
        <f>IFERROR(IF(-SUM(J$20:J617)+J$15&lt;0.000001,0,IF($C618&gt;='H-32A-WP06 - Debt Service'!H$24,'H-32A-WP06 - Debt Service'!H$27/12,0)),"-")</f>
        <v>0</v>
      </c>
      <c r="K618" s="269">
        <f>IFERROR(IF(-SUM(K$20:K617)+K$15&lt;0.000001,0,IF($C618&gt;='H-32A-WP06 - Debt Service'!I$24,'H-32A-WP06 - Debt Service'!I$27/12,0)),"-")</f>
        <v>0</v>
      </c>
      <c r="L618" s="269">
        <f>IFERROR(IF(-SUM(L$20:L617)+L$15&lt;0.000001,0,IF($C618&gt;='H-32A-WP06 - Debt Service'!J$24,'H-32A-WP06 - Debt Service'!J$27/12,0)),"-")</f>
        <v>0</v>
      </c>
      <c r="M618" s="269">
        <f>IFERROR(IF(-SUM(M$20:M617)+M$15&lt;0.000001,0,IF($C618&gt;='H-32A-WP06 - Debt Service'!L$24,'H-32A-WP06 - Debt Service'!L$27/12,0)),"-")</f>
        <v>0</v>
      </c>
      <c r="N618" s="269">
        <v>0</v>
      </c>
      <c r="O618" s="269">
        <v>0</v>
      </c>
      <c r="P618" s="269">
        <v>0</v>
      </c>
      <c r="Q618" s="269">
        <f>IFERROR(IF(-SUM(Q$20:Q617)+Q$15&lt;0.000001,0,IF($C618&gt;='H-32A-WP06 - Debt Service'!#REF!,'H-32A-WP06 - Debt Service'!#REF!/12,0)),"-")</f>
        <v>0</v>
      </c>
      <c r="R618" s="269"/>
      <c r="S618" s="269"/>
      <c r="T618" s="269"/>
      <c r="U618" s="269"/>
      <c r="V618" s="269"/>
      <c r="X618" s="260">
        <f t="shared" si="41"/>
        <v>2072</v>
      </c>
      <c r="Y618" s="281">
        <f t="shared" si="43"/>
        <v>63129</v>
      </c>
      <c r="Z618" s="281"/>
      <c r="AA618" s="269">
        <f>IFERROR(IF(-SUM(AA$20:AA617)+AA$15&lt;0.000001,0,IF($C618&gt;='H-32A-WP06 - Debt Service'!X$24,'H-32A-WP06 - Debt Service'!X$27/12,0)),"-")</f>
        <v>0</v>
      </c>
      <c r="AB618" s="269">
        <f>IFERROR(IF(-SUM(AB$20:AB617)+AB$15&lt;0.000001,0,IF($C618&gt;='H-32A-WP06 - Debt Service'!Y$24,'H-32A-WP06 - Debt Service'!Y$27/12,0)),"-")</f>
        <v>0</v>
      </c>
      <c r="AC618" s="269">
        <f>IFERROR(IF(-SUM(AC$20:AC617)+AC$15&lt;0.000001,0,IF($C618&gt;='H-32A-WP06 - Debt Service'!Z$24,'H-32A-WP06 - Debt Service'!Z$27/12,0)),"-")</f>
        <v>0</v>
      </c>
      <c r="AD618" s="269">
        <f>IFERROR(IF(-SUM(AD$20:AD617)+AD$15&lt;0.000001,0,IF($C618&gt;='H-32A-WP06 - Debt Service'!AA$24,'H-32A-WP06 - Debt Service'!AA$27/12,0)),"-")</f>
        <v>0</v>
      </c>
      <c r="AE618" s="269">
        <f>IFERROR(IF(-SUM(AE$20:AE617)+AE$15&lt;0.000001,0,IF($C618&gt;='H-32A-WP06 - Debt Service'!AB$24,'H-32A-WP06 - Debt Service'!AB$27/12,0)),"-")</f>
        <v>0</v>
      </c>
      <c r="AF618" s="269">
        <f>IFERROR(IF(-SUM(AF$20:AF617)+AF$15&lt;0.000001,0,IF($C618&gt;='H-32A-WP06 - Debt Service'!AC$24,'H-32A-WP06 - Debt Service'!AC$27/12,0)),"-")</f>
        <v>0</v>
      </c>
      <c r="AG618" s="269">
        <f>IFERROR(IF(-SUM(AG$20:AG617)+AG$15&lt;0.000001,0,IF($C618&gt;='H-32A-WP06 - Debt Service'!AD$24,'H-32A-WP06 - Debt Service'!AD$27/12,0)),"-")</f>
        <v>0</v>
      </c>
      <c r="AH618" s="269">
        <f>IFERROR(IF(-SUM(AH$20:AH617)+AH$15&lt;0.000001,0,IF($C618&gt;='H-32A-WP06 - Debt Service'!AE$24,'H-32A-WP06 - Debt Service'!AE$27/12,0)),"-")</f>
        <v>0</v>
      </c>
      <c r="AI618" s="269">
        <f>IFERROR(IF(-SUM(AI$20:AI617)+AI$15&lt;0.000001,0,IF($C618&gt;='H-32A-WP06 - Debt Service'!AF$24,'H-32A-WP06 - Debt Service'!AF$27/12,0)),"-")</f>
        <v>0</v>
      </c>
      <c r="AJ618" s="269">
        <f>IFERROR(IF(-SUM(AJ$20:AJ617)+AJ$15&lt;0.000001,0,IF($C618&gt;='H-32A-WP06 - Debt Service'!AG$24,'H-32A-WP06 - Debt Service'!AG$27/12,0)),"-")</f>
        <v>0</v>
      </c>
    </row>
    <row r="619" spans="2:36" hidden="1">
      <c r="B619" s="260">
        <f t="shared" si="40"/>
        <v>2072</v>
      </c>
      <c r="C619" s="281">
        <f t="shared" si="42"/>
        <v>63159</v>
      </c>
      <c r="D619" s="281"/>
      <c r="E619" s="269">
        <f>IFERROR(IF(-SUM(E$20:E618)+E$15&lt;0.000001,0,IF($C619&gt;='H-32A-WP06 - Debt Service'!C$24,'H-32A-WP06 - Debt Service'!C$27/12,0)),"-")</f>
        <v>0</v>
      </c>
      <c r="F619" s="269">
        <f>IFERROR(IF(-SUM(F$20:F618)+F$15&lt;0.000001,0,IF($C619&gt;='H-32A-WP06 - Debt Service'!D$24,'H-32A-WP06 - Debt Service'!D$27/12,0)),"-")</f>
        <v>0</v>
      </c>
      <c r="G619" s="269">
        <f>IFERROR(IF(-SUM(G$20:G618)+G$15&lt;0.000001,0,IF($C619&gt;='H-32A-WP06 - Debt Service'!E$24,'H-32A-WP06 - Debt Service'!E$27/12,0)),"-")</f>
        <v>0</v>
      </c>
      <c r="H619" s="269">
        <f>IFERROR(IF(-SUM(H$20:H618)+H$15&lt;0.000001,0,IF($C619&gt;='H-32A-WP06 - Debt Service'!F$24,'H-32A-WP06 - Debt Service'!F$27/12,0)),"-")</f>
        <v>0</v>
      </c>
      <c r="I619" s="269">
        <f>IFERROR(IF(-SUM(I$20:I618)+I$15&lt;0.000001,0,IF($C619&gt;='H-32A-WP06 - Debt Service'!G$24,'H-32A-WP06 - Debt Service'!#REF!/12,0)),"-")</f>
        <v>0</v>
      </c>
      <c r="J619" s="269">
        <f>IFERROR(IF(-SUM(J$20:J618)+J$15&lt;0.000001,0,IF($C619&gt;='H-32A-WP06 - Debt Service'!H$24,'H-32A-WP06 - Debt Service'!H$27/12,0)),"-")</f>
        <v>0</v>
      </c>
      <c r="K619" s="269">
        <f>IFERROR(IF(-SUM(K$20:K618)+K$15&lt;0.000001,0,IF($C619&gt;='H-32A-WP06 - Debt Service'!I$24,'H-32A-WP06 - Debt Service'!I$27/12,0)),"-")</f>
        <v>0</v>
      </c>
      <c r="L619" s="269">
        <f>IFERROR(IF(-SUM(L$20:L618)+L$15&lt;0.000001,0,IF($C619&gt;='H-32A-WP06 - Debt Service'!J$24,'H-32A-WP06 - Debt Service'!J$27/12,0)),"-")</f>
        <v>0</v>
      </c>
      <c r="M619" s="269">
        <f>IFERROR(IF(-SUM(M$20:M618)+M$15&lt;0.000001,0,IF($C619&gt;='H-32A-WP06 - Debt Service'!L$24,'H-32A-WP06 - Debt Service'!L$27/12,0)),"-")</f>
        <v>0</v>
      </c>
      <c r="N619" s="269">
        <v>0</v>
      </c>
      <c r="O619" s="269">
        <v>0</v>
      </c>
      <c r="P619" s="269">
        <v>0</v>
      </c>
      <c r="Q619" s="269">
        <f>IFERROR(IF(-SUM(Q$20:Q618)+Q$15&lt;0.000001,0,IF($C619&gt;='H-32A-WP06 - Debt Service'!#REF!,'H-32A-WP06 - Debt Service'!#REF!/12,0)),"-")</f>
        <v>0</v>
      </c>
      <c r="R619" s="269"/>
      <c r="S619" s="269"/>
      <c r="T619" s="269"/>
      <c r="U619" s="269"/>
      <c r="V619" s="269"/>
      <c r="X619" s="260">
        <f t="shared" si="41"/>
        <v>2072</v>
      </c>
      <c r="Y619" s="281">
        <f t="shared" si="43"/>
        <v>63159</v>
      </c>
      <c r="Z619" s="281"/>
      <c r="AA619" s="269">
        <f>IFERROR(IF(-SUM(AA$20:AA618)+AA$15&lt;0.000001,0,IF($C619&gt;='H-32A-WP06 - Debt Service'!X$24,'H-32A-WP06 - Debt Service'!X$27/12,0)),"-")</f>
        <v>0</v>
      </c>
      <c r="AB619" s="269">
        <f>IFERROR(IF(-SUM(AB$20:AB618)+AB$15&lt;0.000001,0,IF($C619&gt;='H-32A-WP06 - Debt Service'!Y$24,'H-32A-WP06 - Debt Service'!Y$27/12,0)),"-")</f>
        <v>0</v>
      </c>
      <c r="AC619" s="269">
        <f>IFERROR(IF(-SUM(AC$20:AC618)+AC$15&lt;0.000001,0,IF($C619&gt;='H-32A-WP06 - Debt Service'!Z$24,'H-32A-WP06 - Debt Service'!Z$27/12,0)),"-")</f>
        <v>0</v>
      </c>
      <c r="AD619" s="269">
        <f>IFERROR(IF(-SUM(AD$20:AD618)+AD$15&lt;0.000001,0,IF($C619&gt;='H-32A-WP06 - Debt Service'!AA$24,'H-32A-WP06 - Debt Service'!AA$27/12,0)),"-")</f>
        <v>0</v>
      </c>
      <c r="AE619" s="269">
        <f>IFERROR(IF(-SUM(AE$20:AE618)+AE$15&lt;0.000001,0,IF($C619&gt;='H-32A-WP06 - Debt Service'!AB$24,'H-32A-WP06 - Debt Service'!AB$27/12,0)),"-")</f>
        <v>0</v>
      </c>
      <c r="AF619" s="269">
        <f>IFERROR(IF(-SUM(AF$20:AF618)+AF$15&lt;0.000001,0,IF($C619&gt;='H-32A-WP06 - Debt Service'!AC$24,'H-32A-WP06 - Debt Service'!AC$27/12,0)),"-")</f>
        <v>0</v>
      </c>
      <c r="AG619" s="269">
        <f>IFERROR(IF(-SUM(AG$20:AG618)+AG$15&lt;0.000001,0,IF($C619&gt;='H-32A-WP06 - Debt Service'!AD$24,'H-32A-WP06 - Debt Service'!AD$27/12,0)),"-")</f>
        <v>0</v>
      </c>
      <c r="AH619" s="269">
        <f>IFERROR(IF(-SUM(AH$20:AH618)+AH$15&lt;0.000001,0,IF($C619&gt;='H-32A-WP06 - Debt Service'!AE$24,'H-32A-WP06 - Debt Service'!AE$27/12,0)),"-")</f>
        <v>0</v>
      </c>
      <c r="AI619" s="269">
        <f>IFERROR(IF(-SUM(AI$20:AI618)+AI$15&lt;0.000001,0,IF($C619&gt;='H-32A-WP06 - Debt Service'!AF$24,'H-32A-WP06 - Debt Service'!AF$27/12,0)),"-")</f>
        <v>0</v>
      </c>
      <c r="AJ619" s="269">
        <f>IFERROR(IF(-SUM(AJ$20:AJ618)+AJ$15&lt;0.000001,0,IF($C619&gt;='H-32A-WP06 - Debt Service'!AG$24,'H-32A-WP06 - Debt Service'!AG$27/12,0)),"-")</f>
        <v>0</v>
      </c>
    </row>
    <row r="620" spans="2:36" hidden="1">
      <c r="B620" s="260">
        <f t="shared" si="40"/>
        <v>2073</v>
      </c>
      <c r="C620" s="281">
        <f t="shared" si="42"/>
        <v>63190</v>
      </c>
      <c r="D620" s="281"/>
      <c r="E620" s="269">
        <f>IFERROR(IF(-SUM(E$20:E619)+E$15&lt;0.000001,0,IF($C620&gt;='H-32A-WP06 - Debt Service'!C$24,'H-32A-WP06 - Debt Service'!C$27/12,0)),"-")</f>
        <v>0</v>
      </c>
      <c r="F620" s="269">
        <f>IFERROR(IF(-SUM(F$20:F619)+F$15&lt;0.000001,0,IF($C620&gt;='H-32A-WP06 - Debt Service'!D$24,'H-32A-WP06 - Debt Service'!D$27/12,0)),"-")</f>
        <v>0</v>
      </c>
      <c r="G620" s="269">
        <f>IFERROR(IF(-SUM(G$20:G619)+G$15&lt;0.000001,0,IF($C620&gt;='H-32A-WP06 - Debt Service'!E$24,'H-32A-WP06 - Debt Service'!E$27/12,0)),"-")</f>
        <v>0</v>
      </c>
      <c r="H620" s="269">
        <f>IFERROR(IF(-SUM(H$20:H619)+H$15&lt;0.000001,0,IF($C620&gt;='H-32A-WP06 - Debt Service'!F$24,'H-32A-WP06 - Debt Service'!F$27/12,0)),"-")</f>
        <v>0</v>
      </c>
      <c r="I620" s="269">
        <f>IFERROR(IF(-SUM(I$20:I619)+I$15&lt;0.000001,0,IF($C620&gt;='H-32A-WP06 - Debt Service'!G$24,'H-32A-WP06 - Debt Service'!#REF!/12,0)),"-")</f>
        <v>0</v>
      </c>
      <c r="J620" s="269">
        <f>IFERROR(IF(-SUM(J$20:J619)+J$15&lt;0.000001,0,IF($C620&gt;='H-32A-WP06 - Debt Service'!H$24,'H-32A-WP06 - Debt Service'!H$27/12,0)),"-")</f>
        <v>0</v>
      </c>
      <c r="K620" s="269">
        <f>IFERROR(IF(-SUM(K$20:K619)+K$15&lt;0.000001,0,IF($C620&gt;='H-32A-WP06 - Debt Service'!I$24,'H-32A-WP06 - Debt Service'!I$27/12,0)),"-")</f>
        <v>0</v>
      </c>
      <c r="L620" s="269">
        <f>IFERROR(IF(-SUM(L$20:L619)+L$15&lt;0.000001,0,IF($C620&gt;='H-32A-WP06 - Debt Service'!J$24,'H-32A-WP06 - Debt Service'!J$27/12,0)),"-")</f>
        <v>0</v>
      </c>
      <c r="M620" s="269">
        <f>IFERROR(IF(-SUM(M$20:M619)+M$15&lt;0.000001,0,IF($C620&gt;='H-32A-WP06 - Debt Service'!L$24,'H-32A-WP06 - Debt Service'!L$27/12,0)),"-")</f>
        <v>0</v>
      </c>
      <c r="N620" s="269">
        <v>0</v>
      </c>
      <c r="O620" s="269">
        <v>0</v>
      </c>
      <c r="P620" s="269">
        <v>0</v>
      </c>
      <c r="Q620" s="269">
        <f>IFERROR(IF(-SUM(Q$20:Q619)+Q$15&lt;0.000001,0,IF($C620&gt;='H-32A-WP06 - Debt Service'!#REF!,'H-32A-WP06 - Debt Service'!#REF!/12,0)),"-")</f>
        <v>0</v>
      </c>
      <c r="R620" s="269"/>
      <c r="S620" s="269"/>
      <c r="T620" s="269"/>
      <c r="U620" s="269"/>
      <c r="V620" s="269"/>
      <c r="X620" s="260">
        <f t="shared" si="41"/>
        <v>2073</v>
      </c>
      <c r="Y620" s="281">
        <f t="shared" si="43"/>
        <v>63190</v>
      </c>
      <c r="Z620" s="281"/>
      <c r="AA620" s="269">
        <f>IFERROR(IF(-SUM(AA$20:AA619)+AA$15&lt;0.000001,0,IF($C620&gt;='H-32A-WP06 - Debt Service'!X$24,'H-32A-WP06 - Debt Service'!X$27/12,0)),"-")</f>
        <v>0</v>
      </c>
      <c r="AB620" s="269">
        <f>IFERROR(IF(-SUM(AB$20:AB619)+AB$15&lt;0.000001,0,IF($C620&gt;='H-32A-WP06 - Debt Service'!Y$24,'H-32A-WP06 - Debt Service'!Y$27/12,0)),"-")</f>
        <v>0</v>
      </c>
      <c r="AC620" s="269">
        <f>IFERROR(IF(-SUM(AC$20:AC619)+AC$15&lt;0.000001,0,IF($C620&gt;='H-32A-WP06 - Debt Service'!Z$24,'H-32A-WP06 - Debt Service'!Z$27/12,0)),"-")</f>
        <v>0</v>
      </c>
      <c r="AD620" s="269">
        <f>IFERROR(IF(-SUM(AD$20:AD619)+AD$15&lt;0.000001,0,IF($C620&gt;='H-32A-WP06 - Debt Service'!AA$24,'H-32A-WP06 - Debt Service'!AA$27/12,0)),"-")</f>
        <v>0</v>
      </c>
      <c r="AE620" s="269">
        <f>IFERROR(IF(-SUM(AE$20:AE619)+AE$15&lt;0.000001,0,IF($C620&gt;='H-32A-WP06 - Debt Service'!AB$24,'H-32A-WP06 - Debt Service'!AB$27/12,0)),"-")</f>
        <v>0</v>
      </c>
      <c r="AF620" s="269">
        <f>IFERROR(IF(-SUM(AF$20:AF619)+AF$15&lt;0.000001,0,IF($C620&gt;='H-32A-WP06 - Debt Service'!AC$24,'H-32A-WP06 - Debt Service'!AC$27/12,0)),"-")</f>
        <v>0</v>
      </c>
      <c r="AG620" s="269">
        <f>IFERROR(IF(-SUM(AG$20:AG619)+AG$15&lt;0.000001,0,IF($C620&gt;='H-32A-WP06 - Debt Service'!AD$24,'H-32A-WP06 - Debt Service'!AD$27/12,0)),"-")</f>
        <v>0</v>
      </c>
      <c r="AH620" s="269">
        <f>IFERROR(IF(-SUM(AH$20:AH619)+AH$15&lt;0.000001,0,IF($C620&gt;='H-32A-WP06 - Debt Service'!AE$24,'H-32A-WP06 - Debt Service'!AE$27/12,0)),"-")</f>
        <v>0</v>
      </c>
      <c r="AI620" s="269">
        <f>IFERROR(IF(-SUM(AI$20:AI619)+AI$15&lt;0.000001,0,IF($C620&gt;='H-32A-WP06 - Debt Service'!AF$24,'H-32A-WP06 - Debt Service'!AF$27/12,0)),"-")</f>
        <v>0</v>
      </c>
      <c r="AJ620" s="269">
        <f>IFERROR(IF(-SUM(AJ$20:AJ619)+AJ$15&lt;0.000001,0,IF($C620&gt;='H-32A-WP06 - Debt Service'!AG$24,'H-32A-WP06 - Debt Service'!AG$27/12,0)),"-")</f>
        <v>0</v>
      </c>
    </row>
    <row r="621" spans="2:36" hidden="1">
      <c r="B621" s="260">
        <f t="shared" si="40"/>
        <v>2073</v>
      </c>
      <c r="C621" s="281">
        <f t="shared" si="42"/>
        <v>63221</v>
      </c>
      <c r="D621" s="281"/>
      <c r="E621" s="269">
        <f>IFERROR(IF(-SUM(E$20:E620)+E$15&lt;0.000001,0,IF($C621&gt;='H-32A-WP06 - Debt Service'!C$24,'H-32A-WP06 - Debt Service'!C$27/12,0)),"-")</f>
        <v>0</v>
      </c>
      <c r="F621" s="269">
        <f>IFERROR(IF(-SUM(F$20:F620)+F$15&lt;0.000001,0,IF($C621&gt;='H-32A-WP06 - Debt Service'!D$24,'H-32A-WP06 - Debt Service'!D$27/12,0)),"-")</f>
        <v>0</v>
      </c>
      <c r="G621" s="269">
        <f>IFERROR(IF(-SUM(G$20:G620)+G$15&lt;0.000001,0,IF($C621&gt;='H-32A-WP06 - Debt Service'!E$24,'H-32A-WP06 - Debt Service'!E$27/12,0)),"-")</f>
        <v>0</v>
      </c>
      <c r="H621" s="269">
        <f>IFERROR(IF(-SUM(H$20:H620)+H$15&lt;0.000001,0,IF($C621&gt;='H-32A-WP06 - Debt Service'!F$24,'H-32A-WP06 - Debt Service'!F$27/12,0)),"-")</f>
        <v>0</v>
      </c>
      <c r="I621" s="269">
        <f>IFERROR(IF(-SUM(I$20:I620)+I$15&lt;0.000001,0,IF($C621&gt;='H-32A-WP06 - Debt Service'!G$24,'H-32A-WP06 - Debt Service'!#REF!/12,0)),"-")</f>
        <v>0</v>
      </c>
      <c r="J621" s="269">
        <f>IFERROR(IF(-SUM(J$20:J620)+J$15&lt;0.000001,0,IF($C621&gt;='H-32A-WP06 - Debt Service'!H$24,'H-32A-WP06 - Debt Service'!H$27/12,0)),"-")</f>
        <v>0</v>
      </c>
      <c r="K621" s="269">
        <f>IFERROR(IF(-SUM(K$20:K620)+K$15&lt;0.000001,0,IF($C621&gt;='H-32A-WP06 - Debt Service'!I$24,'H-32A-WP06 - Debt Service'!I$27/12,0)),"-")</f>
        <v>0</v>
      </c>
      <c r="L621" s="269">
        <f>IFERROR(IF(-SUM(L$20:L620)+L$15&lt;0.000001,0,IF($C621&gt;='H-32A-WP06 - Debt Service'!J$24,'H-32A-WP06 - Debt Service'!J$27/12,0)),"-")</f>
        <v>0</v>
      </c>
      <c r="M621" s="269">
        <f>IFERROR(IF(-SUM(M$20:M620)+M$15&lt;0.000001,0,IF($C621&gt;='H-32A-WP06 - Debt Service'!L$24,'H-32A-WP06 - Debt Service'!L$27/12,0)),"-")</f>
        <v>0</v>
      </c>
      <c r="N621" s="269">
        <v>0</v>
      </c>
      <c r="O621" s="269">
        <v>0</v>
      </c>
      <c r="P621" s="269">
        <v>0</v>
      </c>
      <c r="Q621" s="269">
        <f>IFERROR(IF(-SUM(Q$20:Q620)+Q$15&lt;0.000001,0,IF($C621&gt;='H-32A-WP06 - Debt Service'!#REF!,'H-32A-WP06 - Debt Service'!#REF!/12,0)),"-")</f>
        <v>0</v>
      </c>
      <c r="R621" s="269"/>
      <c r="S621" s="269"/>
      <c r="T621" s="269"/>
      <c r="U621" s="269"/>
      <c r="V621" s="269"/>
      <c r="X621" s="260">
        <f t="shared" si="41"/>
        <v>2073</v>
      </c>
      <c r="Y621" s="281">
        <f t="shared" si="43"/>
        <v>63221</v>
      </c>
      <c r="Z621" s="281"/>
      <c r="AA621" s="269">
        <f>IFERROR(IF(-SUM(AA$20:AA620)+AA$15&lt;0.000001,0,IF($C621&gt;='H-32A-WP06 - Debt Service'!X$24,'H-32A-WP06 - Debt Service'!X$27/12,0)),"-")</f>
        <v>0</v>
      </c>
      <c r="AB621" s="269">
        <f>IFERROR(IF(-SUM(AB$20:AB620)+AB$15&lt;0.000001,0,IF($C621&gt;='H-32A-WP06 - Debt Service'!Y$24,'H-32A-WP06 - Debt Service'!Y$27/12,0)),"-")</f>
        <v>0</v>
      </c>
      <c r="AC621" s="269">
        <f>IFERROR(IF(-SUM(AC$20:AC620)+AC$15&lt;0.000001,0,IF($C621&gt;='H-32A-WP06 - Debt Service'!Z$24,'H-32A-WP06 - Debt Service'!Z$27/12,0)),"-")</f>
        <v>0</v>
      </c>
      <c r="AD621" s="269">
        <f>IFERROR(IF(-SUM(AD$20:AD620)+AD$15&lt;0.000001,0,IF($C621&gt;='H-32A-WP06 - Debt Service'!AA$24,'H-32A-WP06 - Debt Service'!AA$27/12,0)),"-")</f>
        <v>0</v>
      </c>
      <c r="AE621" s="269">
        <f>IFERROR(IF(-SUM(AE$20:AE620)+AE$15&lt;0.000001,0,IF($C621&gt;='H-32A-WP06 - Debt Service'!AB$24,'H-32A-WP06 - Debt Service'!AB$27/12,0)),"-")</f>
        <v>0</v>
      </c>
      <c r="AF621" s="269">
        <f>IFERROR(IF(-SUM(AF$20:AF620)+AF$15&lt;0.000001,0,IF($C621&gt;='H-32A-WP06 - Debt Service'!AC$24,'H-32A-WP06 - Debt Service'!AC$27/12,0)),"-")</f>
        <v>0</v>
      </c>
      <c r="AG621" s="269">
        <f>IFERROR(IF(-SUM(AG$20:AG620)+AG$15&lt;0.000001,0,IF($C621&gt;='H-32A-WP06 - Debt Service'!AD$24,'H-32A-WP06 - Debt Service'!AD$27/12,0)),"-")</f>
        <v>0</v>
      </c>
      <c r="AH621" s="269">
        <f>IFERROR(IF(-SUM(AH$20:AH620)+AH$15&lt;0.000001,0,IF($C621&gt;='H-32A-WP06 - Debt Service'!AE$24,'H-32A-WP06 - Debt Service'!AE$27/12,0)),"-")</f>
        <v>0</v>
      </c>
      <c r="AI621" s="269">
        <f>IFERROR(IF(-SUM(AI$20:AI620)+AI$15&lt;0.000001,0,IF($C621&gt;='H-32A-WP06 - Debt Service'!AF$24,'H-32A-WP06 - Debt Service'!AF$27/12,0)),"-")</f>
        <v>0</v>
      </c>
      <c r="AJ621" s="269">
        <f>IFERROR(IF(-SUM(AJ$20:AJ620)+AJ$15&lt;0.000001,0,IF($C621&gt;='H-32A-WP06 - Debt Service'!AG$24,'H-32A-WP06 - Debt Service'!AG$27/12,0)),"-")</f>
        <v>0</v>
      </c>
    </row>
    <row r="622" spans="2:36" hidden="1">
      <c r="B622" s="260">
        <f t="shared" si="40"/>
        <v>2073</v>
      </c>
      <c r="C622" s="281">
        <f t="shared" si="42"/>
        <v>63249</v>
      </c>
      <c r="D622" s="281"/>
      <c r="E622" s="269">
        <f>IFERROR(IF(-SUM(E$20:E621)+E$15&lt;0.000001,0,IF($C622&gt;='H-32A-WP06 - Debt Service'!C$24,'H-32A-WP06 - Debt Service'!C$27/12,0)),"-")</f>
        <v>0</v>
      </c>
      <c r="F622" s="269">
        <f>IFERROR(IF(-SUM(F$20:F621)+F$15&lt;0.000001,0,IF($C622&gt;='H-32A-WP06 - Debt Service'!D$24,'H-32A-WP06 - Debt Service'!D$27/12,0)),"-")</f>
        <v>0</v>
      </c>
      <c r="G622" s="269">
        <f>IFERROR(IF(-SUM(G$20:G621)+G$15&lt;0.000001,0,IF($C622&gt;='H-32A-WP06 - Debt Service'!E$24,'H-32A-WP06 - Debt Service'!E$27/12,0)),"-")</f>
        <v>0</v>
      </c>
      <c r="H622" s="269">
        <f>IFERROR(IF(-SUM(H$20:H621)+H$15&lt;0.000001,0,IF($C622&gt;='H-32A-WP06 - Debt Service'!F$24,'H-32A-WP06 - Debt Service'!F$27/12,0)),"-")</f>
        <v>0</v>
      </c>
      <c r="I622" s="269">
        <f>IFERROR(IF(-SUM(I$20:I621)+I$15&lt;0.000001,0,IF($C622&gt;='H-32A-WP06 - Debt Service'!G$24,'H-32A-WP06 - Debt Service'!#REF!/12,0)),"-")</f>
        <v>0</v>
      </c>
      <c r="J622" s="269">
        <f>IFERROR(IF(-SUM(J$20:J621)+J$15&lt;0.000001,0,IF($C622&gt;='H-32A-WP06 - Debt Service'!H$24,'H-32A-WP06 - Debt Service'!H$27/12,0)),"-")</f>
        <v>0</v>
      </c>
      <c r="K622" s="269">
        <f>IFERROR(IF(-SUM(K$20:K621)+K$15&lt;0.000001,0,IF($C622&gt;='H-32A-WP06 - Debt Service'!I$24,'H-32A-WP06 - Debt Service'!I$27/12,0)),"-")</f>
        <v>0</v>
      </c>
      <c r="L622" s="269">
        <f>IFERROR(IF(-SUM(L$20:L621)+L$15&lt;0.000001,0,IF($C622&gt;='H-32A-WP06 - Debt Service'!J$24,'H-32A-WP06 - Debt Service'!J$27/12,0)),"-")</f>
        <v>0</v>
      </c>
      <c r="M622" s="269">
        <f>IFERROR(IF(-SUM(M$20:M621)+M$15&lt;0.000001,0,IF($C622&gt;='H-32A-WP06 - Debt Service'!L$24,'H-32A-WP06 - Debt Service'!L$27/12,0)),"-")</f>
        <v>0</v>
      </c>
      <c r="N622" s="269">
        <v>0</v>
      </c>
      <c r="O622" s="269">
        <v>0</v>
      </c>
      <c r="P622" s="269">
        <v>0</v>
      </c>
      <c r="Q622" s="269">
        <f>IFERROR(IF(-SUM(Q$20:Q621)+Q$15&lt;0.000001,0,IF($C622&gt;='H-32A-WP06 - Debt Service'!#REF!,'H-32A-WP06 - Debt Service'!#REF!/12,0)),"-")</f>
        <v>0</v>
      </c>
      <c r="R622" s="269"/>
      <c r="S622" s="269"/>
      <c r="T622" s="269"/>
      <c r="U622" s="269"/>
      <c r="V622" s="269"/>
      <c r="X622" s="260">
        <f t="shared" si="41"/>
        <v>2073</v>
      </c>
      <c r="Y622" s="281">
        <f t="shared" si="43"/>
        <v>63249</v>
      </c>
      <c r="Z622" s="281"/>
      <c r="AA622" s="269">
        <f>IFERROR(IF(-SUM(AA$20:AA621)+AA$15&lt;0.000001,0,IF($C622&gt;='H-32A-WP06 - Debt Service'!X$24,'H-32A-WP06 - Debt Service'!X$27/12,0)),"-")</f>
        <v>0</v>
      </c>
      <c r="AB622" s="269">
        <f>IFERROR(IF(-SUM(AB$20:AB621)+AB$15&lt;0.000001,0,IF($C622&gt;='H-32A-WP06 - Debt Service'!Y$24,'H-32A-WP06 - Debt Service'!Y$27/12,0)),"-")</f>
        <v>0</v>
      </c>
      <c r="AC622" s="269">
        <f>IFERROR(IF(-SUM(AC$20:AC621)+AC$15&lt;0.000001,0,IF($C622&gt;='H-32A-WP06 - Debt Service'!Z$24,'H-32A-WP06 - Debt Service'!Z$27/12,0)),"-")</f>
        <v>0</v>
      </c>
      <c r="AD622" s="269">
        <f>IFERROR(IF(-SUM(AD$20:AD621)+AD$15&lt;0.000001,0,IF($C622&gt;='H-32A-WP06 - Debt Service'!AA$24,'H-32A-WP06 - Debt Service'!AA$27/12,0)),"-")</f>
        <v>0</v>
      </c>
      <c r="AE622" s="269">
        <f>IFERROR(IF(-SUM(AE$20:AE621)+AE$15&lt;0.000001,0,IF($C622&gt;='H-32A-WP06 - Debt Service'!AB$24,'H-32A-WP06 - Debt Service'!AB$27/12,0)),"-")</f>
        <v>0</v>
      </c>
      <c r="AF622" s="269">
        <f>IFERROR(IF(-SUM(AF$20:AF621)+AF$15&lt;0.000001,0,IF($C622&gt;='H-32A-WP06 - Debt Service'!AC$24,'H-32A-WP06 - Debt Service'!AC$27/12,0)),"-")</f>
        <v>0</v>
      </c>
      <c r="AG622" s="269">
        <f>IFERROR(IF(-SUM(AG$20:AG621)+AG$15&lt;0.000001,0,IF($C622&gt;='H-32A-WP06 - Debt Service'!AD$24,'H-32A-WP06 - Debt Service'!AD$27/12,0)),"-")</f>
        <v>0</v>
      </c>
      <c r="AH622" s="269">
        <f>IFERROR(IF(-SUM(AH$20:AH621)+AH$15&lt;0.000001,0,IF($C622&gt;='H-32A-WP06 - Debt Service'!AE$24,'H-32A-WP06 - Debt Service'!AE$27/12,0)),"-")</f>
        <v>0</v>
      </c>
      <c r="AI622" s="269">
        <f>IFERROR(IF(-SUM(AI$20:AI621)+AI$15&lt;0.000001,0,IF($C622&gt;='H-32A-WP06 - Debt Service'!AF$24,'H-32A-WP06 - Debt Service'!AF$27/12,0)),"-")</f>
        <v>0</v>
      </c>
      <c r="AJ622" s="269">
        <f>IFERROR(IF(-SUM(AJ$20:AJ621)+AJ$15&lt;0.000001,0,IF($C622&gt;='H-32A-WP06 - Debt Service'!AG$24,'H-32A-WP06 - Debt Service'!AG$27/12,0)),"-")</f>
        <v>0</v>
      </c>
    </row>
    <row r="623" spans="2:36" hidden="1">
      <c r="B623" s="260">
        <f t="shared" si="40"/>
        <v>2073</v>
      </c>
      <c r="C623" s="281">
        <f t="shared" si="42"/>
        <v>63280</v>
      </c>
      <c r="D623" s="281"/>
      <c r="E623" s="269">
        <f>IFERROR(IF(-SUM(E$20:E622)+E$15&lt;0.000001,0,IF($C623&gt;='H-32A-WP06 - Debt Service'!C$24,'H-32A-WP06 - Debt Service'!C$27/12,0)),"-")</f>
        <v>0</v>
      </c>
      <c r="F623" s="269">
        <f>IFERROR(IF(-SUM(F$20:F622)+F$15&lt;0.000001,0,IF($C623&gt;='H-32A-WP06 - Debt Service'!D$24,'H-32A-WP06 - Debt Service'!D$27/12,0)),"-")</f>
        <v>0</v>
      </c>
      <c r="G623" s="269">
        <f>IFERROR(IF(-SUM(G$20:G622)+G$15&lt;0.000001,0,IF($C623&gt;='H-32A-WP06 - Debt Service'!E$24,'H-32A-WP06 - Debt Service'!E$27/12,0)),"-")</f>
        <v>0</v>
      </c>
      <c r="H623" s="269">
        <f>IFERROR(IF(-SUM(H$20:H622)+H$15&lt;0.000001,0,IF($C623&gt;='H-32A-WP06 - Debt Service'!F$24,'H-32A-WP06 - Debt Service'!F$27/12,0)),"-")</f>
        <v>0</v>
      </c>
      <c r="I623" s="269">
        <f>IFERROR(IF(-SUM(I$20:I622)+I$15&lt;0.000001,0,IF($C623&gt;='H-32A-WP06 - Debt Service'!G$24,'H-32A-WP06 - Debt Service'!#REF!/12,0)),"-")</f>
        <v>0</v>
      </c>
      <c r="J623" s="269">
        <f>IFERROR(IF(-SUM(J$20:J622)+J$15&lt;0.000001,0,IF($C623&gt;='H-32A-WP06 - Debt Service'!H$24,'H-32A-WP06 - Debt Service'!H$27/12,0)),"-")</f>
        <v>0</v>
      </c>
      <c r="K623" s="269">
        <f>IFERROR(IF(-SUM(K$20:K622)+K$15&lt;0.000001,0,IF($C623&gt;='H-32A-WP06 - Debt Service'!I$24,'H-32A-WP06 - Debt Service'!I$27/12,0)),"-")</f>
        <v>0</v>
      </c>
      <c r="L623" s="269">
        <f>IFERROR(IF(-SUM(L$20:L622)+L$15&lt;0.000001,0,IF($C623&gt;='H-32A-WP06 - Debt Service'!J$24,'H-32A-WP06 - Debt Service'!J$27/12,0)),"-")</f>
        <v>0</v>
      </c>
      <c r="M623" s="269">
        <f>IFERROR(IF(-SUM(M$20:M622)+M$15&lt;0.000001,0,IF($C623&gt;='H-32A-WP06 - Debt Service'!L$24,'H-32A-WP06 - Debt Service'!L$27/12,0)),"-")</f>
        <v>0</v>
      </c>
      <c r="N623" s="269">
        <v>0</v>
      </c>
      <c r="O623" s="269">
        <v>0</v>
      </c>
      <c r="P623" s="269">
        <v>0</v>
      </c>
      <c r="Q623" s="269">
        <f>IFERROR(IF(-SUM(Q$20:Q622)+Q$15&lt;0.000001,0,IF($C623&gt;='H-32A-WP06 - Debt Service'!#REF!,'H-32A-WP06 - Debt Service'!#REF!/12,0)),"-")</f>
        <v>0</v>
      </c>
      <c r="R623" s="269"/>
      <c r="S623" s="269"/>
      <c r="T623" s="269"/>
      <c r="U623" s="269"/>
      <c r="V623" s="269"/>
      <c r="X623" s="260">
        <f t="shared" si="41"/>
        <v>2073</v>
      </c>
      <c r="Y623" s="281">
        <f t="shared" si="43"/>
        <v>63280</v>
      </c>
      <c r="Z623" s="281"/>
      <c r="AA623" s="269">
        <f>IFERROR(IF(-SUM(AA$20:AA622)+AA$15&lt;0.000001,0,IF($C623&gt;='H-32A-WP06 - Debt Service'!X$24,'H-32A-WP06 - Debt Service'!X$27/12,0)),"-")</f>
        <v>0</v>
      </c>
      <c r="AB623" s="269">
        <f>IFERROR(IF(-SUM(AB$20:AB622)+AB$15&lt;0.000001,0,IF($C623&gt;='H-32A-WP06 - Debt Service'!Y$24,'H-32A-WP06 - Debt Service'!Y$27/12,0)),"-")</f>
        <v>0</v>
      </c>
      <c r="AC623" s="269">
        <f>IFERROR(IF(-SUM(AC$20:AC622)+AC$15&lt;0.000001,0,IF($C623&gt;='H-32A-WP06 - Debt Service'!Z$24,'H-32A-WP06 - Debt Service'!Z$27/12,0)),"-")</f>
        <v>0</v>
      </c>
      <c r="AD623" s="269">
        <f>IFERROR(IF(-SUM(AD$20:AD622)+AD$15&lt;0.000001,0,IF($C623&gt;='H-32A-WP06 - Debt Service'!AA$24,'H-32A-WP06 - Debt Service'!AA$27/12,0)),"-")</f>
        <v>0</v>
      </c>
      <c r="AE623" s="269">
        <f>IFERROR(IF(-SUM(AE$20:AE622)+AE$15&lt;0.000001,0,IF($C623&gt;='H-32A-WP06 - Debt Service'!AB$24,'H-32A-WP06 - Debt Service'!AB$27/12,0)),"-")</f>
        <v>0</v>
      </c>
      <c r="AF623" s="269">
        <f>IFERROR(IF(-SUM(AF$20:AF622)+AF$15&lt;0.000001,0,IF($C623&gt;='H-32A-WP06 - Debt Service'!AC$24,'H-32A-WP06 - Debt Service'!AC$27/12,0)),"-")</f>
        <v>0</v>
      </c>
      <c r="AG623" s="269">
        <f>IFERROR(IF(-SUM(AG$20:AG622)+AG$15&lt;0.000001,0,IF($C623&gt;='H-32A-WP06 - Debt Service'!AD$24,'H-32A-WP06 - Debt Service'!AD$27/12,0)),"-")</f>
        <v>0</v>
      </c>
      <c r="AH623" s="269">
        <f>IFERROR(IF(-SUM(AH$20:AH622)+AH$15&lt;0.000001,0,IF($C623&gt;='H-32A-WP06 - Debt Service'!AE$24,'H-32A-WP06 - Debt Service'!AE$27/12,0)),"-")</f>
        <v>0</v>
      </c>
      <c r="AI623" s="269">
        <f>IFERROR(IF(-SUM(AI$20:AI622)+AI$15&lt;0.000001,0,IF($C623&gt;='H-32A-WP06 - Debt Service'!AF$24,'H-32A-WP06 - Debt Service'!AF$27/12,0)),"-")</f>
        <v>0</v>
      </c>
      <c r="AJ623" s="269">
        <f>IFERROR(IF(-SUM(AJ$20:AJ622)+AJ$15&lt;0.000001,0,IF($C623&gt;='H-32A-WP06 - Debt Service'!AG$24,'H-32A-WP06 - Debt Service'!AG$27/12,0)),"-")</f>
        <v>0</v>
      </c>
    </row>
    <row r="624" spans="2:36" hidden="1">
      <c r="B624" s="260">
        <f t="shared" si="40"/>
        <v>2073</v>
      </c>
      <c r="C624" s="281">
        <f t="shared" si="42"/>
        <v>63310</v>
      </c>
      <c r="D624" s="281"/>
      <c r="E624" s="269">
        <f>IFERROR(IF(-SUM(E$20:E623)+E$15&lt;0.000001,0,IF($C624&gt;='H-32A-WP06 - Debt Service'!C$24,'H-32A-WP06 - Debt Service'!C$27/12,0)),"-")</f>
        <v>0</v>
      </c>
      <c r="F624" s="269">
        <f>IFERROR(IF(-SUM(F$20:F623)+F$15&lt;0.000001,0,IF($C624&gt;='H-32A-WP06 - Debt Service'!D$24,'H-32A-WP06 - Debt Service'!D$27/12,0)),"-")</f>
        <v>0</v>
      </c>
      <c r="G624" s="269">
        <f>IFERROR(IF(-SUM(G$20:G623)+G$15&lt;0.000001,0,IF($C624&gt;='H-32A-WP06 - Debt Service'!E$24,'H-32A-WP06 - Debt Service'!E$27/12,0)),"-")</f>
        <v>0</v>
      </c>
      <c r="H624" s="269">
        <f>IFERROR(IF(-SUM(H$20:H623)+H$15&lt;0.000001,0,IF($C624&gt;='H-32A-WP06 - Debt Service'!F$24,'H-32A-WP06 - Debt Service'!F$27/12,0)),"-")</f>
        <v>0</v>
      </c>
      <c r="I624" s="269">
        <f>IFERROR(IF(-SUM(I$20:I623)+I$15&lt;0.000001,0,IF($C624&gt;='H-32A-WP06 - Debt Service'!G$24,'H-32A-WP06 - Debt Service'!#REF!/12,0)),"-")</f>
        <v>0</v>
      </c>
      <c r="J624" s="269">
        <f>IFERROR(IF(-SUM(J$20:J623)+J$15&lt;0.000001,0,IF($C624&gt;='H-32A-WP06 - Debt Service'!H$24,'H-32A-WP06 - Debt Service'!H$27/12,0)),"-")</f>
        <v>0</v>
      </c>
      <c r="K624" s="269">
        <f>IFERROR(IF(-SUM(K$20:K623)+K$15&lt;0.000001,0,IF($C624&gt;='H-32A-WP06 - Debt Service'!I$24,'H-32A-WP06 - Debt Service'!I$27/12,0)),"-")</f>
        <v>0</v>
      </c>
      <c r="L624" s="269">
        <f>IFERROR(IF(-SUM(L$20:L623)+L$15&lt;0.000001,0,IF($C624&gt;='H-32A-WP06 - Debt Service'!J$24,'H-32A-WP06 - Debt Service'!J$27/12,0)),"-")</f>
        <v>0</v>
      </c>
      <c r="M624" s="269">
        <f>IFERROR(IF(-SUM(M$20:M623)+M$15&lt;0.000001,0,IF($C624&gt;='H-32A-WP06 - Debt Service'!L$24,'H-32A-WP06 - Debt Service'!L$27/12,0)),"-")</f>
        <v>0</v>
      </c>
      <c r="N624" s="269">
        <v>0</v>
      </c>
      <c r="O624" s="269">
        <v>0</v>
      </c>
      <c r="P624" s="269">
        <v>0</v>
      </c>
      <c r="Q624" s="269">
        <f>IFERROR(IF(-SUM(Q$20:Q623)+Q$15&lt;0.000001,0,IF($C624&gt;='H-32A-WP06 - Debt Service'!#REF!,'H-32A-WP06 - Debt Service'!#REF!/12,0)),"-")</f>
        <v>0</v>
      </c>
      <c r="R624" s="269"/>
      <c r="S624" s="269"/>
      <c r="T624" s="269"/>
      <c r="U624" s="269"/>
      <c r="V624" s="269"/>
      <c r="X624" s="260">
        <f t="shared" si="41"/>
        <v>2073</v>
      </c>
      <c r="Y624" s="281">
        <f t="shared" si="43"/>
        <v>63310</v>
      </c>
      <c r="Z624" s="281"/>
      <c r="AA624" s="269">
        <f>IFERROR(IF(-SUM(AA$20:AA623)+AA$15&lt;0.000001,0,IF($C624&gt;='H-32A-WP06 - Debt Service'!X$24,'H-32A-WP06 - Debt Service'!X$27/12,0)),"-")</f>
        <v>0</v>
      </c>
      <c r="AB624" s="269">
        <f>IFERROR(IF(-SUM(AB$20:AB623)+AB$15&lt;0.000001,0,IF($C624&gt;='H-32A-WP06 - Debt Service'!Y$24,'H-32A-WP06 - Debt Service'!Y$27/12,0)),"-")</f>
        <v>0</v>
      </c>
      <c r="AC624" s="269">
        <f>IFERROR(IF(-SUM(AC$20:AC623)+AC$15&lt;0.000001,0,IF($C624&gt;='H-32A-WP06 - Debt Service'!Z$24,'H-32A-WP06 - Debt Service'!Z$27/12,0)),"-")</f>
        <v>0</v>
      </c>
      <c r="AD624" s="269">
        <f>IFERROR(IF(-SUM(AD$20:AD623)+AD$15&lt;0.000001,0,IF($C624&gt;='H-32A-WP06 - Debt Service'!AA$24,'H-32A-WP06 - Debt Service'!AA$27/12,0)),"-")</f>
        <v>0</v>
      </c>
      <c r="AE624" s="269">
        <f>IFERROR(IF(-SUM(AE$20:AE623)+AE$15&lt;0.000001,0,IF($C624&gt;='H-32A-WP06 - Debt Service'!AB$24,'H-32A-WP06 - Debt Service'!AB$27/12,0)),"-")</f>
        <v>0</v>
      </c>
      <c r="AF624" s="269">
        <f>IFERROR(IF(-SUM(AF$20:AF623)+AF$15&lt;0.000001,0,IF($C624&gt;='H-32A-WP06 - Debt Service'!AC$24,'H-32A-WP06 - Debt Service'!AC$27/12,0)),"-")</f>
        <v>0</v>
      </c>
      <c r="AG624" s="269">
        <f>IFERROR(IF(-SUM(AG$20:AG623)+AG$15&lt;0.000001,0,IF($C624&gt;='H-32A-WP06 - Debt Service'!AD$24,'H-32A-WP06 - Debt Service'!AD$27/12,0)),"-")</f>
        <v>0</v>
      </c>
      <c r="AH624" s="269">
        <f>IFERROR(IF(-SUM(AH$20:AH623)+AH$15&lt;0.000001,0,IF($C624&gt;='H-32A-WP06 - Debt Service'!AE$24,'H-32A-WP06 - Debt Service'!AE$27/12,0)),"-")</f>
        <v>0</v>
      </c>
      <c r="AI624" s="269">
        <f>IFERROR(IF(-SUM(AI$20:AI623)+AI$15&lt;0.000001,0,IF($C624&gt;='H-32A-WP06 - Debt Service'!AF$24,'H-32A-WP06 - Debt Service'!AF$27/12,0)),"-")</f>
        <v>0</v>
      </c>
      <c r="AJ624" s="269">
        <f>IFERROR(IF(-SUM(AJ$20:AJ623)+AJ$15&lt;0.000001,0,IF($C624&gt;='H-32A-WP06 - Debt Service'!AG$24,'H-32A-WP06 - Debt Service'!AG$27/12,0)),"-")</f>
        <v>0</v>
      </c>
    </row>
    <row r="625" spans="2:36" hidden="1">
      <c r="B625" s="260">
        <f t="shared" si="40"/>
        <v>2073</v>
      </c>
      <c r="C625" s="281">
        <f t="shared" si="42"/>
        <v>63341</v>
      </c>
      <c r="D625" s="281"/>
      <c r="E625" s="269">
        <f>IFERROR(IF(-SUM(E$20:E624)+E$15&lt;0.000001,0,IF($C625&gt;='H-32A-WP06 - Debt Service'!C$24,'H-32A-WP06 - Debt Service'!C$27/12,0)),"-")</f>
        <v>0</v>
      </c>
      <c r="F625" s="269">
        <f>IFERROR(IF(-SUM(F$20:F624)+F$15&lt;0.000001,0,IF($C625&gt;='H-32A-WP06 - Debt Service'!D$24,'H-32A-WP06 - Debt Service'!D$27/12,0)),"-")</f>
        <v>0</v>
      </c>
      <c r="G625" s="269">
        <f>IFERROR(IF(-SUM(G$20:G624)+G$15&lt;0.000001,0,IF($C625&gt;='H-32A-WP06 - Debt Service'!E$24,'H-32A-WP06 - Debt Service'!E$27/12,0)),"-")</f>
        <v>0</v>
      </c>
      <c r="H625" s="269">
        <f>IFERROR(IF(-SUM(H$20:H624)+H$15&lt;0.000001,0,IF($C625&gt;='H-32A-WP06 - Debt Service'!F$24,'H-32A-WP06 - Debt Service'!F$27/12,0)),"-")</f>
        <v>0</v>
      </c>
      <c r="I625" s="269">
        <f>IFERROR(IF(-SUM(I$20:I624)+I$15&lt;0.000001,0,IF($C625&gt;='H-32A-WP06 - Debt Service'!G$24,'H-32A-WP06 - Debt Service'!#REF!/12,0)),"-")</f>
        <v>0</v>
      </c>
      <c r="J625" s="269">
        <f>IFERROR(IF(-SUM(J$20:J624)+J$15&lt;0.000001,0,IF($C625&gt;='H-32A-WP06 - Debt Service'!H$24,'H-32A-WP06 - Debt Service'!H$27/12,0)),"-")</f>
        <v>0</v>
      </c>
      <c r="K625" s="269">
        <f>IFERROR(IF(-SUM(K$20:K624)+K$15&lt;0.000001,0,IF($C625&gt;='H-32A-WP06 - Debt Service'!I$24,'H-32A-WP06 - Debt Service'!I$27/12,0)),"-")</f>
        <v>0</v>
      </c>
      <c r="L625" s="269">
        <f>IFERROR(IF(-SUM(L$20:L624)+L$15&lt;0.000001,0,IF($C625&gt;='H-32A-WP06 - Debt Service'!J$24,'H-32A-WP06 - Debt Service'!J$27/12,0)),"-")</f>
        <v>0</v>
      </c>
      <c r="M625" s="269">
        <f>IFERROR(IF(-SUM(M$20:M624)+M$15&lt;0.000001,0,IF($C625&gt;='H-32A-WP06 - Debt Service'!L$24,'H-32A-WP06 - Debt Service'!L$27/12,0)),"-")</f>
        <v>0</v>
      </c>
      <c r="N625" s="269">
        <v>0</v>
      </c>
      <c r="O625" s="269">
        <v>0</v>
      </c>
      <c r="P625" s="269">
        <v>0</v>
      </c>
      <c r="Q625" s="269">
        <f>IFERROR(IF(-SUM(Q$20:Q624)+Q$15&lt;0.000001,0,IF($C625&gt;='H-32A-WP06 - Debt Service'!#REF!,'H-32A-WP06 - Debt Service'!#REF!/12,0)),"-")</f>
        <v>0</v>
      </c>
      <c r="R625" s="269"/>
      <c r="S625" s="269"/>
      <c r="T625" s="269"/>
      <c r="U625" s="269"/>
      <c r="V625" s="269"/>
      <c r="X625" s="260">
        <f t="shared" si="41"/>
        <v>2073</v>
      </c>
      <c r="Y625" s="281">
        <f t="shared" si="43"/>
        <v>63341</v>
      </c>
      <c r="Z625" s="281"/>
      <c r="AA625" s="269">
        <f>IFERROR(IF(-SUM(AA$20:AA624)+AA$15&lt;0.000001,0,IF($C625&gt;='H-32A-WP06 - Debt Service'!X$24,'H-32A-WP06 - Debt Service'!X$27/12,0)),"-")</f>
        <v>0</v>
      </c>
      <c r="AB625" s="269">
        <f>IFERROR(IF(-SUM(AB$20:AB624)+AB$15&lt;0.000001,0,IF($C625&gt;='H-32A-WP06 - Debt Service'!Y$24,'H-32A-WP06 - Debt Service'!Y$27/12,0)),"-")</f>
        <v>0</v>
      </c>
      <c r="AC625" s="269">
        <f>IFERROR(IF(-SUM(AC$20:AC624)+AC$15&lt;0.000001,0,IF($C625&gt;='H-32A-WP06 - Debt Service'!Z$24,'H-32A-WP06 - Debt Service'!Z$27/12,0)),"-")</f>
        <v>0</v>
      </c>
      <c r="AD625" s="269">
        <f>IFERROR(IF(-SUM(AD$20:AD624)+AD$15&lt;0.000001,0,IF($C625&gt;='H-32A-WP06 - Debt Service'!AA$24,'H-32A-WP06 - Debt Service'!AA$27/12,0)),"-")</f>
        <v>0</v>
      </c>
      <c r="AE625" s="269">
        <f>IFERROR(IF(-SUM(AE$20:AE624)+AE$15&lt;0.000001,0,IF($C625&gt;='H-32A-WP06 - Debt Service'!AB$24,'H-32A-WP06 - Debt Service'!AB$27/12,0)),"-")</f>
        <v>0</v>
      </c>
      <c r="AF625" s="269">
        <f>IFERROR(IF(-SUM(AF$20:AF624)+AF$15&lt;0.000001,0,IF($C625&gt;='H-32A-WP06 - Debt Service'!AC$24,'H-32A-WP06 - Debt Service'!AC$27/12,0)),"-")</f>
        <v>0</v>
      </c>
      <c r="AG625" s="269">
        <f>IFERROR(IF(-SUM(AG$20:AG624)+AG$15&lt;0.000001,0,IF($C625&gt;='H-32A-WP06 - Debt Service'!AD$24,'H-32A-WP06 - Debt Service'!AD$27/12,0)),"-")</f>
        <v>0</v>
      </c>
      <c r="AH625" s="269">
        <f>IFERROR(IF(-SUM(AH$20:AH624)+AH$15&lt;0.000001,0,IF($C625&gt;='H-32A-WP06 - Debt Service'!AE$24,'H-32A-WP06 - Debt Service'!AE$27/12,0)),"-")</f>
        <v>0</v>
      </c>
      <c r="AI625" s="269">
        <f>IFERROR(IF(-SUM(AI$20:AI624)+AI$15&lt;0.000001,0,IF($C625&gt;='H-32A-WP06 - Debt Service'!AF$24,'H-32A-WP06 - Debt Service'!AF$27/12,0)),"-")</f>
        <v>0</v>
      </c>
      <c r="AJ625" s="269">
        <f>IFERROR(IF(-SUM(AJ$20:AJ624)+AJ$15&lt;0.000001,0,IF($C625&gt;='H-32A-WP06 - Debt Service'!AG$24,'H-32A-WP06 - Debt Service'!AG$27/12,0)),"-")</f>
        <v>0</v>
      </c>
    </row>
    <row r="626" spans="2:36" hidden="1">
      <c r="B626" s="260">
        <f t="shared" si="40"/>
        <v>2073</v>
      </c>
      <c r="C626" s="281">
        <f t="shared" si="42"/>
        <v>63371</v>
      </c>
      <c r="D626" s="281"/>
      <c r="E626" s="269">
        <f>IFERROR(IF(-SUM(E$20:E625)+E$15&lt;0.000001,0,IF($C626&gt;='H-32A-WP06 - Debt Service'!C$24,'H-32A-WP06 - Debt Service'!C$27/12,0)),"-")</f>
        <v>0</v>
      </c>
      <c r="F626" s="269">
        <f>IFERROR(IF(-SUM(F$20:F625)+F$15&lt;0.000001,0,IF($C626&gt;='H-32A-WP06 - Debt Service'!D$24,'H-32A-WP06 - Debt Service'!D$27/12,0)),"-")</f>
        <v>0</v>
      </c>
      <c r="G626" s="269">
        <f>IFERROR(IF(-SUM(G$20:G625)+G$15&lt;0.000001,0,IF($C626&gt;='H-32A-WP06 - Debt Service'!E$24,'H-32A-WP06 - Debt Service'!E$27/12,0)),"-")</f>
        <v>0</v>
      </c>
      <c r="H626" s="269">
        <f>IFERROR(IF(-SUM(H$20:H625)+H$15&lt;0.000001,0,IF($C626&gt;='H-32A-WP06 - Debt Service'!F$24,'H-32A-WP06 - Debt Service'!F$27/12,0)),"-")</f>
        <v>0</v>
      </c>
      <c r="I626" s="269">
        <f>IFERROR(IF(-SUM(I$20:I625)+I$15&lt;0.000001,0,IF($C626&gt;='H-32A-WP06 - Debt Service'!G$24,'H-32A-WP06 - Debt Service'!#REF!/12,0)),"-")</f>
        <v>0</v>
      </c>
      <c r="J626" s="269">
        <f>IFERROR(IF(-SUM(J$20:J625)+J$15&lt;0.000001,0,IF($C626&gt;='H-32A-WP06 - Debt Service'!H$24,'H-32A-WP06 - Debt Service'!H$27/12,0)),"-")</f>
        <v>0</v>
      </c>
      <c r="K626" s="269">
        <f>IFERROR(IF(-SUM(K$20:K625)+K$15&lt;0.000001,0,IF($C626&gt;='H-32A-WP06 - Debt Service'!I$24,'H-32A-WP06 - Debt Service'!I$27/12,0)),"-")</f>
        <v>0</v>
      </c>
      <c r="L626" s="269">
        <f>IFERROR(IF(-SUM(L$20:L625)+L$15&lt;0.000001,0,IF($C626&gt;='H-32A-WP06 - Debt Service'!J$24,'H-32A-WP06 - Debt Service'!J$27/12,0)),"-")</f>
        <v>0</v>
      </c>
      <c r="M626" s="269">
        <f>IFERROR(IF(-SUM(M$20:M625)+M$15&lt;0.000001,0,IF($C626&gt;='H-32A-WP06 - Debt Service'!L$24,'H-32A-WP06 - Debt Service'!L$27/12,0)),"-")</f>
        <v>0</v>
      </c>
      <c r="N626" s="269">
        <v>0</v>
      </c>
      <c r="O626" s="269">
        <v>0</v>
      </c>
      <c r="P626" s="269">
        <v>0</v>
      </c>
      <c r="Q626" s="269">
        <f>IFERROR(IF(-SUM(Q$20:Q625)+Q$15&lt;0.000001,0,IF($C626&gt;='H-32A-WP06 - Debt Service'!#REF!,'H-32A-WP06 - Debt Service'!#REF!/12,0)),"-")</f>
        <v>0</v>
      </c>
      <c r="R626" s="269"/>
      <c r="S626" s="269"/>
      <c r="T626" s="269"/>
      <c r="U626" s="269"/>
      <c r="V626" s="269"/>
      <c r="X626" s="260">
        <f t="shared" si="41"/>
        <v>2073</v>
      </c>
      <c r="Y626" s="281">
        <f t="shared" si="43"/>
        <v>63371</v>
      </c>
      <c r="Z626" s="281"/>
      <c r="AA626" s="269">
        <f>IFERROR(IF(-SUM(AA$20:AA625)+AA$15&lt;0.000001,0,IF($C626&gt;='H-32A-WP06 - Debt Service'!X$24,'H-32A-WP06 - Debt Service'!X$27/12,0)),"-")</f>
        <v>0</v>
      </c>
      <c r="AB626" s="269">
        <f>IFERROR(IF(-SUM(AB$20:AB625)+AB$15&lt;0.000001,0,IF($C626&gt;='H-32A-WP06 - Debt Service'!Y$24,'H-32A-WP06 - Debt Service'!Y$27/12,0)),"-")</f>
        <v>0</v>
      </c>
      <c r="AC626" s="269">
        <f>IFERROR(IF(-SUM(AC$20:AC625)+AC$15&lt;0.000001,0,IF($C626&gt;='H-32A-WP06 - Debt Service'!Z$24,'H-32A-WP06 - Debt Service'!Z$27/12,0)),"-")</f>
        <v>0</v>
      </c>
      <c r="AD626" s="269">
        <f>IFERROR(IF(-SUM(AD$20:AD625)+AD$15&lt;0.000001,0,IF($C626&gt;='H-32A-WP06 - Debt Service'!AA$24,'H-32A-WP06 - Debt Service'!AA$27/12,0)),"-")</f>
        <v>0</v>
      </c>
      <c r="AE626" s="269">
        <f>IFERROR(IF(-SUM(AE$20:AE625)+AE$15&lt;0.000001,0,IF($C626&gt;='H-32A-WP06 - Debt Service'!AB$24,'H-32A-WP06 - Debt Service'!AB$27/12,0)),"-")</f>
        <v>0</v>
      </c>
      <c r="AF626" s="269">
        <f>IFERROR(IF(-SUM(AF$20:AF625)+AF$15&lt;0.000001,0,IF($C626&gt;='H-32A-WP06 - Debt Service'!AC$24,'H-32A-WP06 - Debt Service'!AC$27/12,0)),"-")</f>
        <v>0</v>
      </c>
      <c r="AG626" s="269">
        <f>IFERROR(IF(-SUM(AG$20:AG625)+AG$15&lt;0.000001,0,IF($C626&gt;='H-32A-WP06 - Debt Service'!AD$24,'H-32A-WP06 - Debt Service'!AD$27/12,0)),"-")</f>
        <v>0</v>
      </c>
      <c r="AH626" s="269">
        <f>IFERROR(IF(-SUM(AH$20:AH625)+AH$15&lt;0.000001,0,IF($C626&gt;='H-32A-WP06 - Debt Service'!AE$24,'H-32A-WP06 - Debt Service'!AE$27/12,0)),"-")</f>
        <v>0</v>
      </c>
      <c r="AI626" s="269">
        <f>IFERROR(IF(-SUM(AI$20:AI625)+AI$15&lt;0.000001,0,IF($C626&gt;='H-32A-WP06 - Debt Service'!AF$24,'H-32A-WP06 - Debt Service'!AF$27/12,0)),"-")</f>
        <v>0</v>
      </c>
      <c r="AJ626" s="269">
        <f>IFERROR(IF(-SUM(AJ$20:AJ625)+AJ$15&lt;0.000001,0,IF($C626&gt;='H-32A-WP06 - Debt Service'!AG$24,'H-32A-WP06 - Debt Service'!AG$27/12,0)),"-")</f>
        <v>0</v>
      </c>
    </row>
    <row r="627" spans="2:36" hidden="1">
      <c r="B627" s="260">
        <f t="shared" si="40"/>
        <v>2073</v>
      </c>
      <c r="C627" s="281">
        <f t="shared" si="42"/>
        <v>63402</v>
      </c>
      <c r="D627" s="281"/>
      <c r="E627" s="269">
        <f>IFERROR(IF(-SUM(E$20:E626)+E$15&lt;0.000001,0,IF($C627&gt;='H-32A-WP06 - Debt Service'!C$24,'H-32A-WP06 - Debt Service'!C$27/12,0)),"-")</f>
        <v>0</v>
      </c>
      <c r="F627" s="269">
        <f>IFERROR(IF(-SUM(F$20:F626)+F$15&lt;0.000001,0,IF($C627&gt;='H-32A-WP06 - Debt Service'!D$24,'H-32A-WP06 - Debt Service'!D$27/12,0)),"-")</f>
        <v>0</v>
      </c>
      <c r="G627" s="269">
        <f>IFERROR(IF(-SUM(G$20:G626)+G$15&lt;0.000001,0,IF($C627&gt;='H-32A-WP06 - Debt Service'!E$24,'H-32A-WP06 - Debt Service'!E$27/12,0)),"-")</f>
        <v>0</v>
      </c>
      <c r="H627" s="269">
        <f>IFERROR(IF(-SUM(H$20:H626)+H$15&lt;0.000001,0,IF($C627&gt;='H-32A-WP06 - Debt Service'!F$24,'H-32A-WP06 - Debt Service'!F$27/12,0)),"-")</f>
        <v>0</v>
      </c>
      <c r="I627" s="269">
        <f>IFERROR(IF(-SUM(I$20:I626)+I$15&lt;0.000001,0,IF($C627&gt;='H-32A-WP06 - Debt Service'!G$24,'H-32A-WP06 - Debt Service'!#REF!/12,0)),"-")</f>
        <v>0</v>
      </c>
      <c r="J627" s="269">
        <f>IFERROR(IF(-SUM(J$20:J626)+J$15&lt;0.000001,0,IF($C627&gt;='H-32A-WP06 - Debt Service'!H$24,'H-32A-WP06 - Debt Service'!H$27/12,0)),"-")</f>
        <v>0</v>
      </c>
      <c r="K627" s="269">
        <f>IFERROR(IF(-SUM(K$20:K626)+K$15&lt;0.000001,0,IF($C627&gt;='H-32A-WP06 - Debt Service'!I$24,'H-32A-WP06 - Debt Service'!I$27/12,0)),"-")</f>
        <v>0</v>
      </c>
      <c r="L627" s="269">
        <f>IFERROR(IF(-SUM(L$20:L626)+L$15&lt;0.000001,0,IF($C627&gt;='H-32A-WP06 - Debt Service'!J$24,'H-32A-WP06 - Debt Service'!J$27/12,0)),"-")</f>
        <v>0</v>
      </c>
      <c r="M627" s="269">
        <f>IFERROR(IF(-SUM(M$20:M626)+M$15&lt;0.000001,0,IF($C627&gt;='H-32A-WP06 - Debt Service'!L$24,'H-32A-WP06 - Debt Service'!L$27/12,0)),"-")</f>
        <v>0</v>
      </c>
      <c r="N627" s="269">
        <v>0</v>
      </c>
      <c r="O627" s="269">
        <v>0</v>
      </c>
      <c r="P627" s="269">
        <v>0</v>
      </c>
      <c r="Q627" s="269">
        <f>IFERROR(IF(-SUM(Q$20:Q626)+Q$15&lt;0.000001,0,IF($C627&gt;='H-32A-WP06 - Debt Service'!#REF!,'H-32A-WP06 - Debt Service'!#REF!/12,0)),"-")</f>
        <v>0</v>
      </c>
      <c r="R627" s="269"/>
      <c r="S627" s="269"/>
      <c r="T627" s="269"/>
      <c r="U627" s="269"/>
      <c r="V627" s="269"/>
      <c r="X627" s="260">
        <f t="shared" si="41"/>
        <v>2073</v>
      </c>
      <c r="Y627" s="281">
        <f t="shared" si="43"/>
        <v>63402</v>
      </c>
      <c r="Z627" s="281"/>
      <c r="AA627" s="269">
        <f>IFERROR(IF(-SUM(AA$20:AA626)+AA$15&lt;0.000001,0,IF($C627&gt;='H-32A-WP06 - Debt Service'!X$24,'H-32A-WP06 - Debt Service'!X$27/12,0)),"-")</f>
        <v>0</v>
      </c>
      <c r="AB627" s="269">
        <f>IFERROR(IF(-SUM(AB$20:AB626)+AB$15&lt;0.000001,0,IF($C627&gt;='H-32A-WP06 - Debt Service'!Y$24,'H-32A-WP06 - Debt Service'!Y$27/12,0)),"-")</f>
        <v>0</v>
      </c>
      <c r="AC627" s="269">
        <f>IFERROR(IF(-SUM(AC$20:AC626)+AC$15&lt;0.000001,0,IF($C627&gt;='H-32A-WP06 - Debt Service'!Z$24,'H-32A-WP06 - Debt Service'!Z$27/12,0)),"-")</f>
        <v>0</v>
      </c>
      <c r="AD627" s="269">
        <f>IFERROR(IF(-SUM(AD$20:AD626)+AD$15&lt;0.000001,0,IF($C627&gt;='H-32A-WP06 - Debt Service'!AA$24,'H-32A-WP06 - Debt Service'!AA$27/12,0)),"-")</f>
        <v>0</v>
      </c>
      <c r="AE627" s="269">
        <f>IFERROR(IF(-SUM(AE$20:AE626)+AE$15&lt;0.000001,0,IF($C627&gt;='H-32A-WP06 - Debt Service'!AB$24,'H-32A-WP06 - Debt Service'!AB$27/12,0)),"-")</f>
        <v>0</v>
      </c>
      <c r="AF627" s="269">
        <f>IFERROR(IF(-SUM(AF$20:AF626)+AF$15&lt;0.000001,0,IF($C627&gt;='H-32A-WP06 - Debt Service'!AC$24,'H-32A-WP06 - Debt Service'!AC$27/12,0)),"-")</f>
        <v>0</v>
      </c>
      <c r="AG627" s="269">
        <f>IFERROR(IF(-SUM(AG$20:AG626)+AG$15&lt;0.000001,0,IF($C627&gt;='H-32A-WP06 - Debt Service'!AD$24,'H-32A-WP06 - Debt Service'!AD$27/12,0)),"-")</f>
        <v>0</v>
      </c>
      <c r="AH627" s="269">
        <f>IFERROR(IF(-SUM(AH$20:AH626)+AH$15&lt;0.000001,0,IF($C627&gt;='H-32A-WP06 - Debt Service'!AE$24,'H-32A-WP06 - Debt Service'!AE$27/12,0)),"-")</f>
        <v>0</v>
      </c>
      <c r="AI627" s="269">
        <f>IFERROR(IF(-SUM(AI$20:AI626)+AI$15&lt;0.000001,0,IF($C627&gt;='H-32A-WP06 - Debt Service'!AF$24,'H-32A-WP06 - Debt Service'!AF$27/12,0)),"-")</f>
        <v>0</v>
      </c>
      <c r="AJ627" s="269">
        <f>IFERROR(IF(-SUM(AJ$20:AJ626)+AJ$15&lt;0.000001,0,IF($C627&gt;='H-32A-WP06 - Debt Service'!AG$24,'H-32A-WP06 - Debt Service'!AG$27/12,0)),"-")</f>
        <v>0</v>
      </c>
    </row>
    <row r="628" spans="2:36" hidden="1">
      <c r="B628" s="260">
        <f t="shared" si="40"/>
        <v>2073</v>
      </c>
      <c r="C628" s="281">
        <f t="shared" si="42"/>
        <v>63433</v>
      </c>
      <c r="D628" s="281"/>
      <c r="E628" s="269">
        <f>IFERROR(IF(-SUM(E$20:E627)+E$15&lt;0.000001,0,IF($C628&gt;='H-32A-WP06 - Debt Service'!C$24,'H-32A-WP06 - Debt Service'!C$27/12,0)),"-")</f>
        <v>0</v>
      </c>
      <c r="F628" s="269">
        <f>IFERROR(IF(-SUM(F$20:F627)+F$15&lt;0.000001,0,IF($C628&gt;='H-32A-WP06 - Debt Service'!D$24,'H-32A-WP06 - Debt Service'!D$27/12,0)),"-")</f>
        <v>0</v>
      </c>
      <c r="G628" s="269">
        <f>IFERROR(IF(-SUM(G$20:G627)+G$15&lt;0.000001,0,IF($C628&gt;='H-32A-WP06 - Debt Service'!E$24,'H-32A-WP06 - Debt Service'!E$27/12,0)),"-")</f>
        <v>0</v>
      </c>
      <c r="H628" s="269">
        <f>IFERROR(IF(-SUM(H$20:H627)+H$15&lt;0.000001,0,IF($C628&gt;='H-32A-WP06 - Debt Service'!F$24,'H-32A-WP06 - Debt Service'!F$27/12,0)),"-")</f>
        <v>0</v>
      </c>
      <c r="I628" s="269">
        <f>IFERROR(IF(-SUM(I$20:I627)+I$15&lt;0.000001,0,IF($C628&gt;='H-32A-WP06 - Debt Service'!G$24,'H-32A-WP06 - Debt Service'!#REF!/12,0)),"-")</f>
        <v>0</v>
      </c>
      <c r="J628" s="269">
        <f>IFERROR(IF(-SUM(J$20:J627)+J$15&lt;0.000001,0,IF($C628&gt;='H-32A-WP06 - Debt Service'!H$24,'H-32A-WP06 - Debt Service'!H$27/12,0)),"-")</f>
        <v>0</v>
      </c>
      <c r="K628" s="269">
        <f>IFERROR(IF(-SUM(K$20:K627)+K$15&lt;0.000001,0,IF($C628&gt;='H-32A-WP06 - Debt Service'!I$24,'H-32A-WP06 - Debt Service'!I$27/12,0)),"-")</f>
        <v>0</v>
      </c>
      <c r="L628" s="269">
        <f>IFERROR(IF(-SUM(L$20:L627)+L$15&lt;0.000001,0,IF($C628&gt;='H-32A-WP06 - Debt Service'!J$24,'H-32A-WP06 - Debt Service'!J$27/12,0)),"-")</f>
        <v>0</v>
      </c>
      <c r="M628" s="269">
        <f>IFERROR(IF(-SUM(M$20:M627)+M$15&lt;0.000001,0,IF($C628&gt;='H-32A-WP06 - Debt Service'!L$24,'H-32A-WP06 - Debt Service'!L$27/12,0)),"-")</f>
        <v>0</v>
      </c>
      <c r="N628" s="269">
        <v>0</v>
      </c>
      <c r="O628" s="269">
        <v>0</v>
      </c>
      <c r="P628" s="269">
        <v>0</v>
      </c>
      <c r="Q628" s="269">
        <f>IFERROR(IF(-SUM(Q$20:Q627)+Q$15&lt;0.000001,0,IF($C628&gt;='H-32A-WP06 - Debt Service'!#REF!,'H-32A-WP06 - Debt Service'!#REF!/12,0)),"-")</f>
        <v>0</v>
      </c>
      <c r="R628" s="269"/>
      <c r="S628" s="269"/>
      <c r="T628" s="269"/>
      <c r="U628" s="269"/>
      <c r="V628" s="269"/>
      <c r="X628" s="260">
        <f t="shared" si="41"/>
        <v>2073</v>
      </c>
      <c r="Y628" s="281">
        <f t="shared" si="43"/>
        <v>63433</v>
      </c>
      <c r="Z628" s="281"/>
      <c r="AA628" s="269">
        <f>IFERROR(IF(-SUM(AA$20:AA627)+AA$15&lt;0.000001,0,IF($C628&gt;='H-32A-WP06 - Debt Service'!X$24,'H-32A-WP06 - Debt Service'!X$27/12,0)),"-")</f>
        <v>0</v>
      </c>
      <c r="AB628" s="269">
        <f>IFERROR(IF(-SUM(AB$20:AB627)+AB$15&lt;0.000001,0,IF($C628&gt;='H-32A-WP06 - Debt Service'!Y$24,'H-32A-WP06 - Debt Service'!Y$27/12,0)),"-")</f>
        <v>0</v>
      </c>
      <c r="AC628" s="269">
        <f>IFERROR(IF(-SUM(AC$20:AC627)+AC$15&lt;0.000001,0,IF($C628&gt;='H-32A-WP06 - Debt Service'!Z$24,'H-32A-WP06 - Debt Service'!Z$27/12,0)),"-")</f>
        <v>0</v>
      </c>
      <c r="AD628" s="269">
        <f>IFERROR(IF(-SUM(AD$20:AD627)+AD$15&lt;0.000001,0,IF($C628&gt;='H-32A-WP06 - Debt Service'!AA$24,'H-32A-WP06 - Debt Service'!AA$27/12,0)),"-")</f>
        <v>0</v>
      </c>
      <c r="AE628" s="269">
        <f>IFERROR(IF(-SUM(AE$20:AE627)+AE$15&lt;0.000001,0,IF($C628&gt;='H-32A-WP06 - Debt Service'!AB$24,'H-32A-WP06 - Debt Service'!AB$27/12,0)),"-")</f>
        <v>0</v>
      </c>
      <c r="AF628" s="269">
        <f>IFERROR(IF(-SUM(AF$20:AF627)+AF$15&lt;0.000001,0,IF($C628&gt;='H-32A-WP06 - Debt Service'!AC$24,'H-32A-WP06 - Debt Service'!AC$27/12,0)),"-")</f>
        <v>0</v>
      </c>
      <c r="AG628" s="269">
        <f>IFERROR(IF(-SUM(AG$20:AG627)+AG$15&lt;0.000001,0,IF($C628&gt;='H-32A-WP06 - Debt Service'!AD$24,'H-32A-WP06 - Debt Service'!AD$27/12,0)),"-")</f>
        <v>0</v>
      </c>
      <c r="AH628" s="269">
        <f>IFERROR(IF(-SUM(AH$20:AH627)+AH$15&lt;0.000001,0,IF($C628&gt;='H-32A-WP06 - Debt Service'!AE$24,'H-32A-WP06 - Debt Service'!AE$27/12,0)),"-")</f>
        <v>0</v>
      </c>
      <c r="AI628" s="269">
        <f>IFERROR(IF(-SUM(AI$20:AI627)+AI$15&lt;0.000001,0,IF($C628&gt;='H-32A-WP06 - Debt Service'!AF$24,'H-32A-WP06 - Debt Service'!AF$27/12,0)),"-")</f>
        <v>0</v>
      </c>
      <c r="AJ628" s="269">
        <f>IFERROR(IF(-SUM(AJ$20:AJ627)+AJ$15&lt;0.000001,0,IF($C628&gt;='H-32A-WP06 - Debt Service'!AG$24,'H-32A-WP06 - Debt Service'!AG$27/12,0)),"-")</f>
        <v>0</v>
      </c>
    </row>
    <row r="629" spans="2:36" hidden="1">
      <c r="B629" s="260">
        <f t="shared" si="40"/>
        <v>2073</v>
      </c>
      <c r="C629" s="281">
        <f t="shared" si="42"/>
        <v>63463</v>
      </c>
      <c r="D629" s="281"/>
      <c r="E629" s="269">
        <f>IFERROR(IF(-SUM(E$20:E628)+E$15&lt;0.000001,0,IF($C629&gt;='H-32A-WP06 - Debt Service'!C$24,'H-32A-WP06 - Debt Service'!C$27/12,0)),"-")</f>
        <v>0</v>
      </c>
      <c r="F629" s="269">
        <f>IFERROR(IF(-SUM(F$20:F628)+F$15&lt;0.000001,0,IF($C629&gt;='H-32A-WP06 - Debt Service'!D$24,'H-32A-WP06 - Debt Service'!D$27/12,0)),"-")</f>
        <v>0</v>
      </c>
      <c r="G629" s="269">
        <f>IFERROR(IF(-SUM(G$20:G628)+G$15&lt;0.000001,0,IF($C629&gt;='H-32A-WP06 - Debt Service'!E$24,'H-32A-WP06 - Debt Service'!E$27/12,0)),"-")</f>
        <v>0</v>
      </c>
      <c r="H629" s="269">
        <f>IFERROR(IF(-SUM(H$20:H628)+H$15&lt;0.000001,0,IF($C629&gt;='H-32A-WP06 - Debt Service'!F$24,'H-32A-WP06 - Debt Service'!F$27/12,0)),"-")</f>
        <v>0</v>
      </c>
      <c r="I629" s="269">
        <f>IFERROR(IF(-SUM(I$20:I628)+I$15&lt;0.000001,0,IF($C629&gt;='H-32A-WP06 - Debt Service'!G$24,'H-32A-WP06 - Debt Service'!#REF!/12,0)),"-")</f>
        <v>0</v>
      </c>
      <c r="J629" s="269">
        <f>IFERROR(IF(-SUM(J$20:J628)+J$15&lt;0.000001,0,IF($C629&gt;='H-32A-WP06 - Debt Service'!H$24,'H-32A-WP06 - Debt Service'!H$27/12,0)),"-")</f>
        <v>0</v>
      </c>
      <c r="K629" s="269">
        <f>IFERROR(IF(-SUM(K$20:K628)+K$15&lt;0.000001,0,IF($C629&gt;='H-32A-WP06 - Debt Service'!I$24,'H-32A-WP06 - Debt Service'!I$27/12,0)),"-")</f>
        <v>0</v>
      </c>
      <c r="L629" s="269">
        <f>IFERROR(IF(-SUM(L$20:L628)+L$15&lt;0.000001,0,IF($C629&gt;='H-32A-WP06 - Debt Service'!J$24,'H-32A-WP06 - Debt Service'!J$27/12,0)),"-")</f>
        <v>0</v>
      </c>
      <c r="M629" s="269">
        <f>IFERROR(IF(-SUM(M$20:M628)+M$15&lt;0.000001,0,IF($C629&gt;='H-32A-WP06 - Debt Service'!L$24,'H-32A-WP06 - Debt Service'!L$27/12,0)),"-")</f>
        <v>0</v>
      </c>
      <c r="N629" s="269">
        <v>0</v>
      </c>
      <c r="O629" s="269">
        <v>0</v>
      </c>
      <c r="P629" s="269">
        <v>0</v>
      </c>
      <c r="Q629" s="269">
        <f>IFERROR(IF(-SUM(Q$20:Q628)+Q$15&lt;0.000001,0,IF($C629&gt;='H-32A-WP06 - Debt Service'!#REF!,'H-32A-WP06 - Debt Service'!#REF!/12,0)),"-")</f>
        <v>0</v>
      </c>
      <c r="R629" s="269"/>
      <c r="S629" s="269"/>
      <c r="T629" s="269"/>
      <c r="U629" s="269"/>
      <c r="V629" s="269"/>
      <c r="X629" s="260">
        <f t="shared" si="41"/>
        <v>2073</v>
      </c>
      <c r="Y629" s="281">
        <f t="shared" si="43"/>
        <v>63463</v>
      </c>
      <c r="Z629" s="281"/>
      <c r="AA629" s="269">
        <f>IFERROR(IF(-SUM(AA$20:AA628)+AA$15&lt;0.000001,0,IF($C629&gt;='H-32A-WP06 - Debt Service'!X$24,'H-32A-WP06 - Debt Service'!X$27/12,0)),"-")</f>
        <v>0</v>
      </c>
      <c r="AB629" s="269">
        <f>IFERROR(IF(-SUM(AB$20:AB628)+AB$15&lt;0.000001,0,IF($C629&gt;='H-32A-WP06 - Debt Service'!Y$24,'H-32A-WP06 - Debt Service'!Y$27/12,0)),"-")</f>
        <v>0</v>
      </c>
      <c r="AC629" s="269">
        <f>IFERROR(IF(-SUM(AC$20:AC628)+AC$15&lt;0.000001,0,IF($C629&gt;='H-32A-WP06 - Debt Service'!Z$24,'H-32A-WP06 - Debt Service'!Z$27/12,0)),"-")</f>
        <v>0</v>
      </c>
      <c r="AD629" s="269">
        <f>IFERROR(IF(-SUM(AD$20:AD628)+AD$15&lt;0.000001,0,IF($C629&gt;='H-32A-WP06 - Debt Service'!AA$24,'H-32A-WP06 - Debt Service'!AA$27/12,0)),"-")</f>
        <v>0</v>
      </c>
      <c r="AE629" s="269">
        <f>IFERROR(IF(-SUM(AE$20:AE628)+AE$15&lt;0.000001,0,IF($C629&gt;='H-32A-WP06 - Debt Service'!AB$24,'H-32A-WP06 - Debt Service'!AB$27/12,0)),"-")</f>
        <v>0</v>
      </c>
      <c r="AF629" s="269">
        <f>IFERROR(IF(-SUM(AF$20:AF628)+AF$15&lt;0.000001,0,IF($C629&gt;='H-32A-WP06 - Debt Service'!AC$24,'H-32A-WP06 - Debt Service'!AC$27/12,0)),"-")</f>
        <v>0</v>
      </c>
      <c r="AG629" s="269">
        <f>IFERROR(IF(-SUM(AG$20:AG628)+AG$15&lt;0.000001,0,IF($C629&gt;='H-32A-WP06 - Debt Service'!AD$24,'H-32A-WP06 - Debt Service'!AD$27/12,0)),"-")</f>
        <v>0</v>
      </c>
      <c r="AH629" s="269">
        <f>IFERROR(IF(-SUM(AH$20:AH628)+AH$15&lt;0.000001,0,IF($C629&gt;='H-32A-WP06 - Debt Service'!AE$24,'H-32A-WP06 - Debt Service'!AE$27/12,0)),"-")</f>
        <v>0</v>
      </c>
      <c r="AI629" s="269">
        <f>IFERROR(IF(-SUM(AI$20:AI628)+AI$15&lt;0.000001,0,IF($C629&gt;='H-32A-WP06 - Debt Service'!AF$24,'H-32A-WP06 - Debt Service'!AF$27/12,0)),"-")</f>
        <v>0</v>
      </c>
      <c r="AJ629" s="269">
        <f>IFERROR(IF(-SUM(AJ$20:AJ628)+AJ$15&lt;0.000001,0,IF($C629&gt;='H-32A-WP06 - Debt Service'!AG$24,'H-32A-WP06 - Debt Service'!AG$27/12,0)),"-")</f>
        <v>0</v>
      </c>
    </row>
    <row r="630" spans="2:36" hidden="1">
      <c r="B630" s="260">
        <f t="shared" si="40"/>
        <v>2073</v>
      </c>
      <c r="C630" s="281">
        <f t="shared" si="42"/>
        <v>63494</v>
      </c>
      <c r="D630" s="281"/>
      <c r="E630" s="269">
        <f>IFERROR(IF(-SUM(E$20:E629)+E$15&lt;0.000001,0,IF($C630&gt;='H-32A-WP06 - Debt Service'!C$24,'H-32A-WP06 - Debt Service'!C$27/12,0)),"-")</f>
        <v>0</v>
      </c>
      <c r="F630" s="269">
        <f>IFERROR(IF(-SUM(F$20:F629)+F$15&lt;0.000001,0,IF($C630&gt;='H-32A-WP06 - Debt Service'!D$24,'H-32A-WP06 - Debt Service'!D$27/12,0)),"-")</f>
        <v>0</v>
      </c>
      <c r="G630" s="269">
        <f>IFERROR(IF(-SUM(G$20:G629)+G$15&lt;0.000001,0,IF($C630&gt;='H-32A-WP06 - Debt Service'!E$24,'H-32A-WP06 - Debt Service'!E$27/12,0)),"-")</f>
        <v>0</v>
      </c>
      <c r="H630" s="269">
        <f>IFERROR(IF(-SUM(H$20:H629)+H$15&lt;0.000001,0,IF($C630&gt;='H-32A-WP06 - Debt Service'!F$24,'H-32A-WP06 - Debt Service'!F$27/12,0)),"-")</f>
        <v>0</v>
      </c>
      <c r="I630" s="269">
        <f>IFERROR(IF(-SUM(I$20:I629)+I$15&lt;0.000001,0,IF($C630&gt;='H-32A-WP06 - Debt Service'!G$24,'H-32A-WP06 - Debt Service'!#REF!/12,0)),"-")</f>
        <v>0</v>
      </c>
      <c r="J630" s="269">
        <f>IFERROR(IF(-SUM(J$20:J629)+J$15&lt;0.000001,0,IF($C630&gt;='H-32A-WP06 - Debt Service'!H$24,'H-32A-WP06 - Debt Service'!H$27/12,0)),"-")</f>
        <v>0</v>
      </c>
      <c r="K630" s="269">
        <f>IFERROR(IF(-SUM(K$20:K629)+K$15&lt;0.000001,0,IF($C630&gt;='H-32A-WP06 - Debt Service'!I$24,'H-32A-WP06 - Debt Service'!I$27/12,0)),"-")</f>
        <v>0</v>
      </c>
      <c r="L630" s="269">
        <f>IFERROR(IF(-SUM(L$20:L629)+L$15&lt;0.000001,0,IF($C630&gt;='H-32A-WP06 - Debt Service'!J$24,'H-32A-WP06 - Debt Service'!J$27/12,0)),"-")</f>
        <v>0</v>
      </c>
      <c r="M630" s="269">
        <f>IFERROR(IF(-SUM(M$20:M629)+M$15&lt;0.000001,0,IF($C630&gt;='H-32A-WP06 - Debt Service'!L$24,'H-32A-WP06 - Debt Service'!L$27/12,0)),"-")</f>
        <v>0</v>
      </c>
      <c r="N630" s="269">
        <v>0</v>
      </c>
      <c r="O630" s="269">
        <v>0</v>
      </c>
      <c r="P630" s="269">
        <v>0</v>
      </c>
      <c r="Q630" s="269">
        <f>IFERROR(IF(-SUM(Q$20:Q629)+Q$15&lt;0.000001,0,IF($C630&gt;='H-32A-WP06 - Debt Service'!#REF!,'H-32A-WP06 - Debt Service'!#REF!/12,0)),"-")</f>
        <v>0</v>
      </c>
      <c r="R630" s="269"/>
      <c r="S630" s="269"/>
      <c r="T630" s="269"/>
      <c r="U630" s="269"/>
      <c r="V630" s="269"/>
      <c r="X630" s="260">
        <f t="shared" si="41"/>
        <v>2073</v>
      </c>
      <c r="Y630" s="281">
        <f t="shared" si="43"/>
        <v>63494</v>
      </c>
      <c r="Z630" s="281"/>
      <c r="AA630" s="269">
        <f>IFERROR(IF(-SUM(AA$20:AA629)+AA$15&lt;0.000001,0,IF($C630&gt;='H-32A-WP06 - Debt Service'!X$24,'H-32A-WP06 - Debt Service'!X$27/12,0)),"-")</f>
        <v>0</v>
      </c>
      <c r="AB630" s="269">
        <f>IFERROR(IF(-SUM(AB$20:AB629)+AB$15&lt;0.000001,0,IF($C630&gt;='H-32A-WP06 - Debt Service'!Y$24,'H-32A-WP06 - Debt Service'!Y$27/12,0)),"-")</f>
        <v>0</v>
      </c>
      <c r="AC630" s="269">
        <f>IFERROR(IF(-SUM(AC$20:AC629)+AC$15&lt;0.000001,0,IF($C630&gt;='H-32A-WP06 - Debt Service'!Z$24,'H-32A-WP06 - Debt Service'!Z$27/12,0)),"-")</f>
        <v>0</v>
      </c>
      <c r="AD630" s="269">
        <f>IFERROR(IF(-SUM(AD$20:AD629)+AD$15&lt;0.000001,0,IF($C630&gt;='H-32A-WP06 - Debt Service'!AA$24,'H-32A-WP06 - Debt Service'!AA$27/12,0)),"-")</f>
        <v>0</v>
      </c>
      <c r="AE630" s="269">
        <f>IFERROR(IF(-SUM(AE$20:AE629)+AE$15&lt;0.000001,0,IF($C630&gt;='H-32A-WP06 - Debt Service'!AB$24,'H-32A-WP06 - Debt Service'!AB$27/12,0)),"-")</f>
        <v>0</v>
      </c>
      <c r="AF630" s="269">
        <f>IFERROR(IF(-SUM(AF$20:AF629)+AF$15&lt;0.000001,0,IF($C630&gt;='H-32A-WP06 - Debt Service'!AC$24,'H-32A-WP06 - Debt Service'!AC$27/12,0)),"-")</f>
        <v>0</v>
      </c>
      <c r="AG630" s="269">
        <f>IFERROR(IF(-SUM(AG$20:AG629)+AG$15&lt;0.000001,0,IF($C630&gt;='H-32A-WP06 - Debt Service'!AD$24,'H-32A-WP06 - Debt Service'!AD$27/12,0)),"-")</f>
        <v>0</v>
      </c>
      <c r="AH630" s="269">
        <f>IFERROR(IF(-SUM(AH$20:AH629)+AH$15&lt;0.000001,0,IF($C630&gt;='H-32A-WP06 - Debt Service'!AE$24,'H-32A-WP06 - Debt Service'!AE$27/12,0)),"-")</f>
        <v>0</v>
      </c>
      <c r="AI630" s="269">
        <f>IFERROR(IF(-SUM(AI$20:AI629)+AI$15&lt;0.000001,0,IF($C630&gt;='H-32A-WP06 - Debt Service'!AF$24,'H-32A-WP06 - Debt Service'!AF$27/12,0)),"-")</f>
        <v>0</v>
      </c>
      <c r="AJ630" s="269">
        <f>IFERROR(IF(-SUM(AJ$20:AJ629)+AJ$15&lt;0.000001,0,IF($C630&gt;='H-32A-WP06 - Debt Service'!AG$24,'H-32A-WP06 - Debt Service'!AG$27/12,0)),"-")</f>
        <v>0</v>
      </c>
    </row>
    <row r="631" spans="2:36" hidden="1">
      <c r="B631" s="260">
        <f t="shared" si="40"/>
        <v>2073</v>
      </c>
      <c r="C631" s="281">
        <f t="shared" si="42"/>
        <v>63524</v>
      </c>
      <c r="D631" s="281"/>
      <c r="E631" s="269">
        <f>IFERROR(IF(-SUM(E$20:E630)+E$15&lt;0.000001,0,IF($C631&gt;='H-32A-WP06 - Debt Service'!C$24,'H-32A-WP06 - Debt Service'!C$27/12,0)),"-")</f>
        <v>0</v>
      </c>
      <c r="F631" s="269">
        <f>IFERROR(IF(-SUM(F$20:F630)+F$15&lt;0.000001,0,IF($C631&gt;='H-32A-WP06 - Debt Service'!D$24,'H-32A-WP06 - Debt Service'!D$27/12,0)),"-")</f>
        <v>0</v>
      </c>
      <c r="G631" s="269">
        <f>IFERROR(IF(-SUM(G$20:G630)+G$15&lt;0.000001,0,IF($C631&gt;='H-32A-WP06 - Debt Service'!E$24,'H-32A-WP06 - Debt Service'!E$27/12,0)),"-")</f>
        <v>0</v>
      </c>
      <c r="H631" s="269">
        <f>IFERROR(IF(-SUM(H$20:H630)+H$15&lt;0.000001,0,IF($C631&gt;='H-32A-WP06 - Debt Service'!F$24,'H-32A-WP06 - Debt Service'!F$27/12,0)),"-")</f>
        <v>0</v>
      </c>
      <c r="I631" s="269">
        <f>IFERROR(IF(-SUM(I$20:I630)+I$15&lt;0.000001,0,IF($C631&gt;='H-32A-WP06 - Debt Service'!G$24,'H-32A-WP06 - Debt Service'!#REF!/12,0)),"-")</f>
        <v>0</v>
      </c>
      <c r="J631" s="269">
        <f>IFERROR(IF(-SUM(J$20:J630)+J$15&lt;0.000001,0,IF($C631&gt;='H-32A-WP06 - Debt Service'!H$24,'H-32A-WP06 - Debt Service'!H$27/12,0)),"-")</f>
        <v>0</v>
      </c>
      <c r="K631" s="269">
        <f>IFERROR(IF(-SUM(K$20:K630)+K$15&lt;0.000001,0,IF($C631&gt;='H-32A-WP06 - Debt Service'!I$24,'H-32A-WP06 - Debt Service'!I$27/12,0)),"-")</f>
        <v>0</v>
      </c>
      <c r="L631" s="269">
        <f>IFERROR(IF(-SUM(L$20:L630)+L$15&lt;0.000001,0,IF($C631&gt;='H-32A-WP06 - Debt Service'!J$24,'H-32A-WP06 - Debt Service'!J$27/12,0)),"-")</f>
        <v>0</v>
      </c>
      <c r="M631" s="269">
        <f>IFERROR(IF(-SUM(M$20:M630)+M$15&lt;0.000001,0,IF($C631&gt;='H-32A-WP06 - Debt Service'!L$24,'H-32A-WP06 - Debt Service'!L$27/12,0)),"-")</f>
        <v>0</v>
      </c>
      <c r="N631" s="269">
        <v>0</v>
      </c>
      <c r="O631" s="269">
        <v>0</v>
      </c>
      <c r="P631" s="269">
        <v>0</v>
      </c>
      <c r="Q631" s="269">
        <f>IFERROR(IF(-SUM(Q$20:Q630)+Q$15&lt;0.000001,0,IF($C631&gt;='H-32A-WP06 - Debt Service'!#REF!,'H-32A-WP06 - Debt Service'!#REF!/12,0)),"-")</f>
        <v>0</v>
      </c>
      <c r="R631" s="269"/>
      <c r="S631" s="269"/>
      <c r="T631" s="269"/>
      <c r="U631" s="269"/>
      <c r="V631" s="269"/>
      <c r="X631" s="260">
        <f t="shared" si="41"/>
        <v>2073</v>
      </c>
      <c r="Y631" s="281">
        <f t="shared" si="43"/>
        <v>63524</v>
      </c>
      <c r="Z631" s="281"/>
      <c r="AA631" s="269">
        <f>IFERROR(IF(-SUM(AA$20:AA630)+AA$15&lt;0.000001,0,IF($C631&gt;='H-32A-WP06 - Debt Service'!X$24,'H-32A-WP06 - Debt Service'!X$27/12,0)),"-")</f>
        <v>0</v>
      </c>
      <c r="AB631" s="269">
        <f>IFERROR(IF(-SUM(AB$20:AB630)+AB$15&lt;0.000001,0,IF($C631&gt;='H-32A-WP06 - Debt Service'!Y$24,'H-32A-WP06 - Debt Service'!Y$27/12,0)),"-")</f>
        <v>0</v>
      </c>
      <c r="AC631" s="269">
        <f>IFERROR(IF(-SUM(AC$20:AC630)+AC$15&lt;0.000001,0,IF($C631&gt;='H-32A-WP06 - Debt Service'!Z$24,'H-32A-WP06 - Debt Service'!Z$27/12,0)),"-")</f>
        <v>0</v>
      </c>
      <c r="AD631" s="269">
        <f>IFERROR(IF(-SUM(AD$20:AD630)+AD$15&lt;0.000001,0,IF($C631&gt;='H-32A-WP06 - Debt Service'!AA$24,'H-32A-WP06 - Debt Service'!AA$27/12,0)),"-")</f>
        <v>0</v>
      </c>
      <c r="AE631" s="269">
        <f>IFERROR(IF(-SUM(AE$20:AE630)+AE$15&lt;0.000001,0,IF($C631&gt;='H-32A-WP06 - Debt Service'!AB$24,'H-32A-WP06 - Debt Service'!AB$27/12,0)),"-")</f>
        <v>0</v>
      </c>
      <c r="AF631" s="269">
        <f>IFERROR(IF(-SUM(AF$20:AF630)+AF$15&lt;0.000001,0,IF($C631&gt;='H-32A-WP06 - Debt Service'!AC$24,'H-32A-WP06 - Debt Service'!AC$27/12,0)),"-")</f>
        <v>0</v>
      </c>
      <c r="AG631" s="269">
        <f>IFERROR(IF(-SUM(AG$20:AG630)+AG$15&lt;0.000001,0,IF($C631&gt;='H-32A-WP06 - Debt Service'!AD$24,'H-32A-WP06 - Debt Service'!AD$27/12,0)),"-")</f>
        <v>0</v>
      </c>
      <c r="AH631" s="269">
        <f>IFERROR(IF(-SUM(AH$20:AH630)+AH$15&lt;0.000001,0,IF($C631&gt;='H-32A-WP06 - Debt Service'!AE$24,'H-32A-WP06 - Debt Service'!AE$27/12,0)),"-")</f>
        <v>0</v>
      </c>
      <c r="AI631" s="269">
        <f>IFERROR(IF(-SUM(AI$20:AI630)+AI$15&lt;0.000001,0,IF($C631&gt;='H-32A-WP06 - Debt Service'!AF$24,'H-32A-WP06 - Debt Service'!AF$27/12,0)),"-")</f>
        <v>0</v>
      </c>
      <c r="AJ631" s="269">
        <f>IFERROR(IF(-SUM(AJ$20:AJ630)+AJ$15&lt;0.000001,0,IF($C631&gt;='H-32A-WP06 - Debt Service'!AG$24,'H-32A-WP06 - Debt Service'!AG$27/12,0)),"-")</f>
        <v>0</v>
      </c>
    </row>
    <row r="632" spans="2:36" hidden="1">
      <c r="B632" s="260">
        <f t="shared" si="40"/>
        <v>2074</v>
      </c>
      <c r="C632" s="281">
        <f t="shared" si="42"/>
        <v>63555</v>
      </c>
      <c r="D632" s="281"/>
      <c r="E632" s="269">
        <f>IFERROR(IF(-SUM(E$20:E631)+E$15&lt;0.000001,0,IF($C632&gt;='H-32A-WP06 - Debt Service'!C$24,'H-32A-WP06 - Debt Service'!C$27/12,0)),"-")</f>
        <v>0</v>
      </c>
      <c r="F632" s="269">
        <f>IFERROR(IF(-SUM(F$20:F631)+F$15&lt;0.000001,0,IF($C632&gt;='H-32A-WP06 - Debt Service'!D$24,'H-32A-WP06 - Debt Service'!D$27/12,0)),"-")</f>
        <v>0</v>
      </c>
      <c r="G632" s="269">
        <f>IFERROR(IF(-SUM(G$20:G631)+G$15&lt;0.000001,0,IF($C632&gt;='H-32A-WP06 - Debt Service'!E$24,'H-32A-WP06 - Debt Service'!E$27/12,0)),"-")</f>
        <v>0</v>
      </c>
      <c r="H632" s="269">
        <f>IFERROR(IF(-SUM(H$20:H631)+H$15&lt;0.000001,0,IF($C632&gt;='H-32A-WP06 - Debt Service'!F$24,'H-32A-WP06 - Debt Service'!F$27/12,0)),"-")</f>
        <v>0</v>
      </c>
      <c r="I632" s="269">
        <f>IFERROR(IF(-SUM(I$20:I631)+I$15&lt;0.000001,0,IF($C632&gt;='H-32A-WP06 - Debt Service'!G$24,'H-32A-WP06 - Debt Service'!#REF!/12,0)),"-")</f>
        <v>0</v>
      </c>
      <c r="J632" s="269">
        <f>IFERROR(IF(-SUM(J$20:J631)+J$15&lt;0.000001,0,IF($C632&gt;='H-32A-WP06 - Debt Service'!H$24,'H-32A-WP06 - Debt Service'!H$27/12,0)),"-")</f>
        <v>0</v>
      </c>
      <c r="K632" s="269">
        <f>IFERROR(IF(-SUM(K$20:K631)+K$15&lt;0.000001,0,IF($C632&gt;='H-32A-WP06 - Debt Service'!I$24,'H-32A-WP06 - Debt Service'!I$27/12,0)),"-")</f>
        <v>0</v>
      </c>
      <c r="L632" s="269">
        <f>IFERROR(IF(-SUM(L$20:L631)+L$15&lt;0.000001,0,IF($C632&gt;='H-32A-WP06 - Debt Service'!J$24,'H-32A-WP06 - Debt Service'!J$27/12,0)),"-")</f>
        <v>0</v>
      </c>
      <c r="M632" s="269">
        <f>IFERROR(IF(-SUM(M$20:M631)+M$15&lt;0.000001,0,IF($C632&gt;='H-32A-WP06 - Debt Service'!L$24,'H-32A-WP06 - Debt Service'!L$27/12,0)),"-")</f>
        <v>0</v>
      </c>
      <c r="N632" s="269">
        <v>0</v>
      </c>
      <c r="O632" s="269">
        <v>0</v>
      </c>
      <c r="P632" s="269">
        <v>0</v>
      </c>
      <c r="Q632" s="269">
        <f>IFERROR(IF(-SUM(Q$20:Q631)+Q$15&lt;0.000001,0,IF($C632&gt;='H-32A-WP06 - Debt Service'!#REF!,'H-32A-WP06 - Debt Service'!#REF!/12,0)),"-")</f>
        <v>0</v>
      </c>
      <c r="R632" s="269"/>
      <c r="S632" s="269"/>
      <c r="T632" s="269"/>
      <c r="U632" s="269"/>
      <c r="V632" s="269"/>
      <c r="X632" s="260">
        <f t="shared" si="41"/>
        <v>2074</v>
      </c>
      <c r="Y632" s="281">
        <f t="shared" si="43"/>
        <v>63555</v>
      </c>
      <c r="Z632" s="281"/>
      <c r="AA632" s="269">
        <f>IFERROR(IF(-SUM(AA$20:AA631)+AA$15&lt;0.000001,0,IF($C632&gt;='H-32A-WP06 - Debt Service'!X$24,'H-32A-WP06 - Debt Service'!X$27/12,0)),"-")</f>
        <v>0</v>
      </c>
      <c r="AB632" s="269">
        <f>IFERROR(IF(-SUM(AB$20:AB631)+AB$15&lt;0.000001,0,IF($C632&gt;='H-32A-WP06 - Debt Service'!Y$24,'H-32A-WP06 - Debt Service'!Y$27/12,0)),"-")</f>
        <v>0</v>
      </c>
      <c r="AC632" s="269">
        <f>IFERROR(IF(-SUM(AC$20:AC631)+AC$15&lt;0.000001,0,IF($C632&gt;='H-32A-WP06 - Debt Service'!Z$24,'H-32A-WP06 - Debt Service'!Z$27/12,0)),"-")</f>
        <v>0</v>
      </c>
      <c r="AD632" s="269">
        <f>IFERROR(IF(-SUM(AD$20:AD631)+AD$15&lt;0.000001,0,IF($C632&gt;='H-32A-WP06 - Debt Service'!AA$24,'H-32A-WP06 - Debt Service'!AA$27/12,0)),"-")</f>
        <v>0</v>
      </c>
      <c r="AE632" s="269">
        <f>IFERROR(IF(-SUM(AE$20:AE631)+AE$15&lt;0.000001,0,IF($C632&gt;='H-32A-WP06 - Debt Service'!AB$24,'H-32A-WP06 - Debt Service'!AB$27/12,0)),"-")</f>
        <v>0</v>
      </c>
      <c r="AF632" s="269">
        <f>IFERROR(IF(-SUM(AF$20:AF631)+AF$15&lt;0.000001,0,IF($C632&gt;='H-32A-WP06 - Debt Service'!AC$24,'H-32A-WP06 - Debt Service'!AC$27/12,0)),"-")</f>
        <v>0</v>
      </c>
      <c r="AG632" s="269">
        <f>IFERROR(IF(-SUM(AG$20:AG631)+AG$15&lt;0.000001,0,IF($C632&gt;='H-32A-WP06 - Debt Service'!AD$24,'H-32A-WP06 - Debt Service'!AD$27/12,0)),"-")</f>
        <v>0</v>
      </c>
      <c r="AH632" s="269">
        <f>IFERROR(IF(-SUM(AH$20:AH631)+AH$15&lt;0.000001,0,IF($C632&gt;='H-32A-WP06 - Debt Service'!AE$24,'H-32A-WP06 - Debt Service'!AE$27/12,0)),"-")</f>
        <v>0</v>
      </c>
      <c r="AI632" s="269">
        <f>IFERROR(IF(-SUM(AI$20:AI631)+AI$15&lt;0.000001,0,IF($C632&gt;='H-32A-WP06 - Debt Service'!AF$24,'H-32A-WP06 - Debt Service'!AF$27/12,0)),"-")</f>
        <v>0</v>
      </c>
      <c r="AJ632" s="269">
        <f>IFERROR(IF(-SUM(AJ$20:AJ631)+AJ$15&lt;0.000001,0,IF($C632&gt;='H-32A-WP06 - Debt Service'!AG$24,'H-32A-WP06 - Debt Service'!AG$27/12,0)),"-")</f>
        <v>0</v>
      </c>
    </row>
    <row r="633" spans="2:36" hidden="1">
      <c r="B633" s="260">
        <f t="shared" si="40"/>
        <v>2074</v>
      </c>
      <c r="C633" s="281">
        <f t="shared" si="42"/>
        <v>63586</v>
      </c>
      <c r="D633" s="281"/>
      <c r="E633" s="269">
        <f>IFERROR(IF(-SUM(E$20:E632)+E$15&lt;0.000001,0,IF($C633&gt;='H-32A-WP06 - Debt Service'!C$24,'H-32A-WP06 - Debt Service'!C$27/12,0)),"-")</f>
        <v>0</v>
      </c>
      <c r="F633" s="269">
        <f>IFERROR(IF(-SUM(F$20:F632)+F$15&lt;0.000001,0,IF($C633&gt;='H-32A-WP06 - Debt Service'!D$24,'H-32A-WP06 - Debt Service'!D$27/12,0)),"-")</f>
        <v>0</v>
      </c>
      <c r="G633" s="269">
        <f>IFERROR(IF(-SUM(G$20:G632)+G$15&lt;0.000001,0,IF($C633&gt;='H-32A-WP06 - Debt Service'!E$24,'H-32A-WP06 - Debt Service'!E$27/12,0)),"-")</f>
        <v>0</v>
      </c>
      <c r="H633" s="269">
        <f>IFERROR(IF(-SUM(H$20:H632)+H$15&lt;0.000001,0,IF($C633&gt;='H-32A-WP06 - Debt Service'!F$24,'H-32A-WP06 - Debt Service'!F$27/12,0)),"-")</f>
        <v>0</v>
      </c>
      <c r="I633" s="269">
        <f>IFERROR(IF(-SUM(I$20:I632)+I$15&lt;0.000001,0,IF($C633&gt;='H-32A-WP06 - Debt Service'!G$24,'H-32A-WP06 - Debt Service'!#REF!/12,0)),"-")</f>
        <v>0</v>
      </c>
      <c r="J633" s="269">
        <f>IFERROR(IF(-SUM(J$20:J632)+J$15&lt;0.000001,0,IF($C633&gt;='H-32A-WP06 - Debt Service'!H$24,'H-32A-WP06 - Debt Service'!H$27/12,0)),"-")</f>
        <v>0</v>
      </c>
      <c r="K633" s="269">
        <f>IFERROR(IF(-SUM(K$20:K632)+K$15&lt;0.000001,0,IF($C633&gt;='H-32A-WP06 - Debt Service'!I$24,'H-32A-WP06 - Debt Service'!I$27/12,0)),"-")</f>
        <v>0</v>
      </c>
      <c r="L633" s="269">
        <f>IFERROR(IF(-SUM(L$20:L632)+L$15&lt;0.000001,0,IF($C633&gt;='H-32A-WP06 - Debt Service'!J$24,'H-32A-WP06 - Debt Service'!J$27/12,0)),"-")</f>
        <v>0</v>
      </c>
      <c r="M633" s="269">
        <f>IFERROR(IF(-SUM(M$20:M632)+M$15&lt;0.000001,0,IF($C633&gt;='H-32A-WP06 - Debt Service'!L$24,'H-32A-WP06 - Debt Service'!L$27/12,0)),"-")</f>
        <v>0</v>
      </c>
      <c r="N633" s="269">
        <v>0</v>
      </c>
      <c r="O633" s="269">
        <v>0</v>
      </c>
      <c r="P633" s="269">
        <v>0</v>
      </c>
      <c r="Q633" s="269">
        <f>IFERROR(IF(-SUM(Q$20:Q632)+Q$15&lt;0.000001,0,IF($C633&gt;='H-32A-WP06 - Debt Service'!#REF!,'H-32A-WP06 - Debt Service'!#REF!/12,0)),"-")</f>
        <v>0</v>
      </c>
      <c r="R633" s="269"/>
      <c r="S633" s="269"/>
      <c r="T633" s="269"/>
      <c r="U633" s="269"/>
      <c r="V633" s="269"/>
      <c r="X633" s="260">
        <f t="shared" si="41"/>
        <v>2074</v>
      </c>
      <c r="Y633" s="281">
        <f t="shared" si="43"/>
        <v>63586</v>
      </c>
      <c r="Z633" s="281"/>
      <c r="AA633" s="269">
        <f>IFERROR(IF(-SUM(AA$20:AA632)+AA$15&lt;0.000001,0,IF($C633&gt;='H-32A-WP06 - Debt Service'!X$24,'H-32A-WP06 - Debt Service'!X$27/12,0)),"-")</f>
        <v>0</v>
      </c>
      <c r="AB633" s="269">
        <f>IFERROR(IF(-SUM(AB$20:AB632)+AB$15&lt;0.000001,0,IF($C633&gt;='H-32A-WP06 - Debt Service'!Y$24,'H-32A-WP06 - Debt Service'!Y$27/12,0)),"-")</f>
        <v>0</v>
      </c>
      <c r="AC633" s="269">
        <f>IFERROR(IF(-SUM(AC$20:AC632)+AC$15&lt;0.000001,0,IF($C633&gt;='H-32A-WP06 - Debt Service'!Z$24,'H-32A-WP06 - Debt Service'!Z$27/12,0)),"-")</f>
        <v>0</v>
      </c>
      <c r="AD633" s="269">
        <f>IFERROR(IF(-SUM(AD$20:AD632)+AD$15&lt;0.000001,0,IF($C633&gt;='H-32A-WP06 - Debt Service'!AA$24,'H-32A-WP06 - Debt Service'!AA$27/12,0)),"-")</f>
        <v>0</v>
      </c>
      <c r="AE633" s="269">
        <f>IFERROR(IF(-SUM(AE$20:AE632)+AE$15&lt;0.000001,0,IF($C633&gt;='H-32A-WP06 - Debt Service'!AB$24,'H-32A-WP06 - Debt Service'!AB$27/12,0)),"-")</f>
        <v>0</v>
      </c>
      <c r="AF633" s="269">
        <f>IFERROR(IF(-SUM(AF$20:AF632)+AF$15&lt;0.000001,0,IF($C633&gt;='H-32A-WP06 - Debt Service'!AC$24,'H-32A-WP06 - Debt Service'!AC$27/12,0)),"-")</f>
        <v>0</v>
      </c>
      <c r="AG633" s="269">
        <f>IFERROR(IF(-SUM(AG$20:AG632)+AG$15&lt;0.000001,0,IF($C633&gt;='H-32A-WP06 - Debt Service'!AD$24,'H-32A-WP06 - Debt Service'!AD$27/12,0)),"-")</f>
        <v>0</v>
      </c>
      <c r="AH633" s="269">
        <f>IFERROR(IF(-SUM(AH$20:AH632)+AH$15&lt;0.000001,0,IF($C633&gt;='H-32A-WP06 - Debt Service'!AE$24,'H-32A-WP06 - Debt Service'!AE$27/12,0)),"-")</f>
        <v>0</v>
      </c>
      <c r="AI633" s="269">
        <f>IFERROR(IF(-SUM(AI$20:AI632)+AI$15&lt;0.000001,0,IF($C633&gt;='H-32A-WP06 - Debt Service'!AF$24,'H-32A-WP06 - Debt Service'!AF$27/12,0)),"-")</f>
        <v>0</v>
      </c>
      <c r="AJ633" s="269">
        <f>IFERROR(IF(-SUM(AJ$20:AJ632)+AJ$15&lt;0.000001,0,IF($C633&gt;='H-32A-WP06 - Debt Service'!AG$24,'H-32A-WP06 - Debt Service'!AG$27/12,0)),"-")</f>
        <v>0</v>
      </c>
    </row>
    <row r="634" spans="2:36" hidden="1">
      <c r="B634" s="260">
        <f t="shared" si="40"/>
        <v>2074</v>
      </c>
      <c r="C634" s="281">
        <f t="shared" si="42"/>
        <v>63614</v>
      </c>
      <c r="D634" s="281"/>
      <c r="E634" s="269">
        <f>IFERROR(IF(-SUM(E$20:E633)+E$15&lt;0.000001,0,IF($C634&gt;='H-32A-WP06 - Debt Service'!C$24,'H-32A-WP06 - Debt Service'!C$27/12,0)),"-")</f>
        <v>0</v>
      </c>
      <c r="F634" s="269">
        <f>IFERROR(IF(-SUM(F$20:F633)+F$15&lt;0.000001,0,IF($C634&gt;='H-32A-WP06 - Debt Service'!D$24,'H-32A-WP06 - Debt Service'!D$27/12,0)),"-")</f>
        <v>0</v>
      </c>
      <c r="G634" s="269">
        <f>IFERROR(IF(-SUM(G$20:G633)+G$15&lt;0.000001,0,IF($C634&gt;='H-32A-WP06 - Debt Service'!E$24,'H-32A-WP06 - Debt Service'!E$27/12,0)),"-")</f>
        <v>0</v>
      </c>
      <c r="H634" s="269">
        <f>IFERROR(IF(-SUM(H$20:H633)+H$15&lt;0.000001,0,IF($C634&gt;='H-32A-WP06 - Debt Service'!F$24,'H-32A-WP06 - Debt Service'!F$27/12,0)),"-")</f>
        <v>0</v>
      </c>
      <c r="I634" s="269">
        <f>IFERROR(IF(-SUM(I$20:I633)+I$15&lt;0.000001,0,IF($C634&gt;='H-32A-WP06 - Debt Service'!G$24,'H-32A-WP06 - Debt Service'!#REF!/12,0)),"-")</f>
        <v>0</v>
      </c>
      <c r="J634" s="269">
        <f>IFERROR(IF(-SUM(J$20:J633)+J$15&lt;0.000001,0,IF($C634&gt;='H-32A-WP06 - Debt Service'!H$24,'H-32A-WP06 - Debt Service'!H$27/12,0)),"-")</f>
        <v>0</v>
      </c>
      <c r="K634" s="269">
        <f>IFERROR(IF(-SUM(K$20:K633)+K$15&lt;0.000001,0,IF($C634&gt;='H-32A-WP06 - Debt Service'!I$24,'H-32A-WP06 - Debt Service'!I$27/12,0)),"-")</f>
        <v>0</v>
      </c>
      <c r="L634" s="269">
        <f>IFERROR(IF(-SUM(L$20:L633)+L$15&lt;0.000001,0,IF($C634&gt;='H-32A-WP06 - Debt Service'!J$24,'H-32A-WP06 - Debt Service'!J$27/12,0)),"-")</f>
        <v>0</v>
      </c>
      <c r="M634" s="269">
        <f>IFERROR(IF(-SUM(M$20:M633)+M$15&lt;0.000001,0,IF($C634&gt;='H-32A-WP06 - Debt Service'!L$24,'H-32A-WP06 - Debt Service'!L$27/12,0)),"-")</f>
        <v>0</v>
      </c>
      <c r="N634" s="269">
        <v>0</v>
      </c>
      <c r="O634" s="269">
        <v>0</v>
      </c>
      <c r="P634" s="269">
        <v>0</v>
      </c>
      <c r="Q634" s="269">
        <f>IFERROR(IF(-SUM(Q$20:Q633)+Q$15&lt;0.000001,0,IF($C634&gt;='H-32A-WP06 - Debt Service'!#REF!,'H-32A-WP06 - Debt Service'!#REF!/12,0)),"-")</f>
        <v>0</v>
      </c>
      <c r="R634" s="269"/>
      <c r="S634" s="269"/>
      <c r="T634" s="269"/>
      <c r="U634" s="269"/>
      <c r="V634" s="269"/>
      <c r="X634" s="260">
        <f t="shared" si="41"/>
        <v>2074</v>
      </c>
      <c r="Y634" s="281">
        <f t="shared" si="43"/>
        <v>63614</v>
      </c>
      <c r="Z634" s="281"/>
      <c r="AA634" s="269">
        <f>IFERROR(IF(-SUM(AA$20:AA633)+AA$15&lt;0.000001,0,IF($C634&gt;='H-32A-WP06 - Debt Service'!X$24,'H-32A-WP06 - Debt Service'!X$27/12,0)),"-")</f>
        <v>0</v>
      </c>
      <c r="AB634" s="269">
        <f>IFERROR(IF(-SUM(AB$20:AB633)+AB$15&lt;0.000001,0,IF($C634&gt;='H-32A-WP06 - Debt Service'!Y$24,'H-32A-WP06 - Debt Service'!Y$27/12,0)),"-")</f>
        <v>0</v>
      </c>
      <c r="AC634" s="269">
        <f>IFERROR(IF(-SUM(AC$20:AC633)+AC$15&lt;0.000001,0,IF($C634&gt;='H-32A-WP06 - Debt Service'!Z$24,'H-32A-WP06 - Debt Service'!Z$27/12,0)),"-")</f>
        <v>0</v>
      </c>
      <c r="AD634" s="269">
        <f>IFERROR(IF(-SUM(AD$20:AD633)+AD$15&lt;0.000001,0,IF($C634&gt;='H-32A-WP06 - Debt Service'!AA$24,'H-32A-WP06 - Debt Service'!AA$27/12,0)),"-")</f>
        <v>0</v>
      </c>
      <c r="AE634" s="269">
        <f>IFERROR(IF(-SUM(AE$20:AE633)+AE$15&lt;0.000001,0,IF($C634&gt;='H-32A-WP06 - Debt Service'!AB$24,'H-32A-WP06 - Debt Service'!AB$27/12,0)),"-")</f>
        <v>0</v>
      </c>
      <c r="AF634" s="269">
        <f>IFERROR(IF(-SUM(AF$20:AF633)+AF$15&lt;0.000001,0,IF($C634&gt;='H-32A-WP06 - Debt Service'!AC$24,'H-32A-WP06 - Debt Service'!AC$27/12,0)),"-")</f>
        <v>0</v>
      </c>
      <c r="AG634" s="269">
        <f>IFERROR(IF(-SUM(AG$20:AG633)+AG$15&lt;0.000001,0,IF($C634&gt;='H-32A-WP06 - Debt Service'!AD$24,'H-32A-WP06 - Debt Service'!AD$27/12,0)),"-")</f>
        <v>0</v>
      </c>
      <c r="AH634" s="269">
        <f>IFERROR(IF(-SUM(AH$20:AH633)+AH$15&lt;0.000001,0,IF($C634&gt;='H-32A-WP06 - Debt Service'!AE$24,'H-32A-WP06 - Debt Service'!AE$27/12,0)),"-")</f>
        <v>0</v>
      </c>
      <c r="AI634" s="269">
        <f>IFERROR(IF(-SUM(AI$20:AI633)+AI$15&lt;0.000001,0,IF($C634&gt;='H-32A-WP06 - Debt Service'!AF$24,'H-32A-WP06 - Debt Service'!AF$27/12,0)),"-")</f>
        <v>0</v>
      </c>
      <c r="AJ634" s="269">
        <f>IFERROR(IF(-SUM(AJ$20:AJ633)+AJ$15&lt;0.000001,0,IF($C634&gt;='H-32A-WP06 - Debt Service'!AG$24,'H-32A-WP06 - Debt Service'!AG$27/12,0)),"-")</f>
        <v>0</v>
      </c>
    </row>
    <row r="635" spans="2:36" hidden="1">
      <c r="B635" s="260">
        <f t="shared" si="40"/>
        <v>2074</v>
      </c>
      <c r="C635" s="281">
        <f t="shared" si="42"/>
        <v>63645</v>
      </c>
      <c r="D635" s="281"/>
      <c r="E635" s="269">
        <f>IFERROR(IF(-SUM(E$20:E634)+E$15&lt;0.000001,0,IF($C635&gt;='H-32A-WP06 - Debt Service'!C$24,'H-32A-WP06 - Debt Service'!C$27/12,0)),"-")</f>
        <v>0</v>
      </c>
      <c r="F635" s="269">
        <f>IFERROR(IF(-SUM(F$20:F634)+F$15&lt;0.000001,0,IF($C635&gt;='H-32A-WP06 - Debt Service'!D$24,'H-32A-WP06 - Debt Service'!D$27/12,0)),"-")</f>
        <v>0</v>
      </c>
      <c r="G635" s="269">
        <f>IFERROR(IF(-SUM(G$20:G634)+G$15&lt;0.000001,0,IF($C635&gt;='H-32A-WP06 - Debt Service'!E$24,'H-32A-WP06 - Debt Service'!E$27/12,0)),"-")</f>
        <v>0</v>
      </c>
      <c r="H635" s="269">
        <f>IFERROR(IF(-SUM(H$20:H634)+H$15&lt;0.000001,0,IF($C635&gt;='H-32A-WP06 - Debt Service'!F$24,'H-32A-WP06 - Debt Service'!F$27/12,0)),"-")</f>
        <v>0</v>
      </c>
      <c r="I635" s="269">
        <f>IFERROR(IF(-SUM(I$20:I634)+I$15&lt;0.000001,0,IF($C635&gt;='H-32A-WP06 - Debt Service'!G$24,'H-32A-WP06 - Debt Service'!#REF!/12,0)),"-")</f>
        <v>0</v>
      </c>
      <c r="J635" s="269">
        <f>IFERROR(IF(-SUM(J$20:J634)+J$15&lt;0.000001,0,IF($C635&gt;='H-32A-WP06 - Debt Service'!H$24,'H-32A-WP06 - Debt Service'!H$27/12,0)),"-")</f>
        <v>0</v>
      </c>
      <c r="K635" s="269">
        <f>IFERROR(IF(-SUM(K$20:K634)+K$15&lt;0.000001,0,IF($C635&gt;='H-32A-WP06 - Debt Service'!I$24,'H-32A-WP06 - Debt Service'!I$27/12,0)),"-")</f>
        <v>0</v>
      </c>
      <c r="L635" s="269">
        <f>IFERROR(IF(-SUM(L$20:L634)+L$15&lt;0.000001,0,IF($C635&gt;='H-32A-WP06 - Debt Service'!J$24,'H-32A-WP06 - Debt Service'!J$27/12,0)),"-")</f>
        <v>0</v>
      </c>
      <c r="M635" s="269">
        <f>IFERROR(IF(-SUM(M$20:M634)+M$15&lt;0.000001,0,IF($C635&gt;='H-32A-WP06 - Debt Service'!L$24,'H-32A-WP06 - Debt Service'!L$27/12,0)),"-")</f>
        <v>0</v>
      </c>
      <c r="N635" s="269">
        <v>0</v>
      </c>
      <c r="O635" s="269">
        <v>0</v>
      </c>
      <c r="P635" s="269">
        <v>0</v>
      </c>
      <c r="Q635" s="269">
        <f>IFERROR(IF(-SUM(Q$20:Q634)+Q$15&lt;0.000001,0,IF($C635&gt;='H-32A-WP06 - Debt Service'!#REF!,'H-32A-WP06 - Debt Service'!#REF!/12,0)),"-")</f>
        <v>0</v>
      </c>
      <c r="R635" s="269"/>
      <c r="S635" s="269"/>
      <c r="T635" s="269"/>
      <c r="U635" s="269"/>
      <c r="V635" s="269"/>
      <c r="X635" s="260">
        <f t="shared" si="41"/>
        <v>2074</v>
      </c>
      <c r="Y635" s="281">
        <f t="shared" si="43"/>
        <v>63645</v>
      </c>
      <c r="Z635" s="281"/>
      <c r="AA635" s="269">
        <f>IFERROR(IF(-SUM(AA$20:AA634)+AA$15&lt;0.000001,0,IF($C635&gt;='H-32A-WP06 - Debt Service'!X$24,'H-32A-WP06 - Debt Service'!X$27/12,0)),"-")</f>
        <v>0</v>
      </c>
      <c r="AB635" s="269">
        <f>IFERROR(IF(-SUM(AB$20:AB634)+AB$15&lt;0.000001,0,IF($C635&gt;='H-32A-WP06 - Debt Service'!Y$24,'H-32A-WP06 - Debt Service'!Y$27/12,0)),"-")</f>
        <v>0</v>
      </c>
      <c r="AC635" s="269">
        <f>IFERROR(IF(-SUM(AC$20:AC634)+AC$15&lt;0.000001,0,IF($C635&gt;='H-32A-WP06 - Debt Service'!Z$24,'H-32A-WP06 - Debt Service'!Z$27/12,0)),"-")</f>
        <v>0</v>
      </c>
      <c r="AD635" s="269">
        <f>IFERROR(IF(-SUM(AD$20:AD634)+AD$15&lt;0.000001,0,IF($C635&gt;='H-32A-WP06 - Debt Service'!AA$24,'H-32A-WP06 - Debt Service'!AA$27/12,0)),"-")</f>
        <v>0</v>
      </c>
      <c r="AE635" s="269">
        <f>IFERROR(IF(-SUM(AE$20:AE634)+AE$15&lt;0.000001,0,IF($C635&gt;='H-32A-WP06 - Debt Service'!AB$24,'H-32A-WP06 - Debt Service'!AB$27/12,0)),"-")</f>
        <v>0</v>
      </c>
      <c r="AF635" s="269">
        <f>IFERROR(IF(-SUM(AF$20:AF634)+AF$15&lt;0.000001,0,IF($C635&gt;='H-32A-WP06 - Debt Service'!AC$24,'H-32A-WP06 - Debt Service'!AC$27/12,0)),"-")</f>
        <v>0</v>
      </c>
      <c r="AG635" s="269">
        <f>IFERROR(IF(-SUM(AG$20:AG634)+AG$15&lt;0.000001,0,IF($C635&gt;='H-32A-WP06 - Debt Service'!AD$24,'H-32A-WP06 - Debt Service'!AD$27/12,0)),"-")</f>
        <v>0</v>
      </c>
      <c r="AH635" s="269">
        <f>IFERROR(IF(-SUM(AH$20:AH634)+AH$15&lt;0.000001,0,IF($C635&gt;='H-32A-WP06 - Debt Service'!AE$24,'H-32A-WP06 - Debt Service'!AE$27/12,0)),"-")</f>
        <v>0</v>
      </c>
      <c r="AI635" s="269">
        <f>IFERROR(IF(-SUM(AI$20:AI634)+AI$15&lt;0.000001,0,IF($C635&gt;='H-32A-WP06 - Debt Service'!AF$24,'H-32A-WP06 - Debt Service'!AF$27/12,0)),"-")</f>
        <v>0</v>
      </c>
      <c r="AJ635" s="269">
        <f>IFERROR(IF(-SUM(AJ$20:AJ634)+AJ$15&lt;0.000001,0,IF($C635&gt;='H-32A-WP06 - Debt Service'!AG$24,'H-32A-WP06 - Debt Service'!AG$27/12,0)),"-")</f>
        <v>0</v>
      </c>
    </row>
    <row r="636" spans="2:36" hidden="1">
      <c r="B636" s="260">
        <f t="shared" si="40"/>
        <v>2074</v>
      </c>
      <c r="C636" s="281">
        <f t="shared" si="42"/>
        <v>63675</v>
      </c>
      <c r="D636" s="281"/>
      <c r="E636" s="269">
        <f>IFERROR(IF(-SUM(E$20:E635)+E$15&lt;0.000001,0,IF($C636&gt;='H-32A-WP06 - Debt Service'!C$24,'H-32A-WP06 - Debt Service'!C$27/12,0)),"-")</f>
        <v>0</v>
      </c>
      <c r="F636" s="269">
        <f>IFERROR(IF(-SUM(F$20:F635)+F$15&lt;0.000001,0,IF($C636&gt;='H-32A-WP06 - Debt Service'!D$24,'H-32A-WP06 - Debt Service'!D$27/12,0)),"-")</f>
        <v>0</v>
      </c>
      <c r="G636" s="269">
        <f>IFERROR(IF(-SUM(G$20:G635)+G$15&lt;0.000001,0,IF($C636&gt;='H-32A-WP06 - Debt Service'!E$24,'H-32A-WP06 - Debt Service'!E$27/12,0)),"-")</f>
        <v>0</v>
      </c>
      <c r="H636" s="269">
        <f>IFERROR(IF(-SUM(H$20:H635)+H$15&lt;0.000001,0,IF($C636&gt;='H-32A-WP06 - Debt Service'!F$24,'H-32A-WP06 - Debt Service'!F$27/12,0)),"-")</f>
        <v>0</v>
      </c>
      <c r="I636" s="269">
        <f>IFERROR(IF(-SUM(I$20:I635)+I$15&lt;0.000001,0,IF($C636&gt;='H-32A-WP06 - Debt Service'!G$24,'H-32A-WP06 - Debt Service'!#REF!/12,0)),"-")</f>
        <v>0</v>
      </c>
      <c r="J636" s="269">
        <f>IFERROR(IF(-SUM(J$20:J635)+J$15&lt;0.000001,0,IF($C636&gt;='H-32A-WP06 - Debt Service'!H$24,'H-32A-WP06 - Debt Service'!H$27/12,0)),"-")</f>
        <v>0</v>
      </c>
      <c r="K636" s="269">
        <f>IFERROR(IF(-SUM(K$20:K635)+K$15&lt;0.000001,0,IF($C636&gt;='H-32A-WP06 - Debt Service'!I$24,'H-32A-WP06 - Debt Service'!I$27/12,0)),"-")</f>
        <v>0</v>
      </c>
      <c r="L636" s="269">
        <f>IFERROR(IF(-SUM(L$20:L635)+L$15&lt;0.000001,0,IF($C636&gt;='H-32A-WP06 - Debt Service'!J$24,'H-32A-WP06 - Debt Service'!J$27/12,0)),"-")</f>
        <v>0</v>
      </c>
      <c r="M636" s="269">
        <f>IFERROR(IF(-SUM(M$20:M635)+M$15&lt;0.000001,0,IF($C636&gt;='H-32A-WP06 - Debt Service'!L$24,'H-32A-WP06 - Debt Service'!L$27/12,0)),"-")</f>
        <v>0</v>
      </c>
      <c r="N636" s="269">
        <v>0</v>
      </c>
      <c r="O636" s="269">
        <v>0</v>
      </c>
      <c r="P636" s="269">
        <v>0</v>
      </c>
      <c r="Q636" s="269">
        <f>IFERROR(IF(-SUM(Q$20:Q635)+Q$15&lt;0.000001,0,IF($C636&gt;='H-32A-WP06 - Debt Service'!#REF!,'H-32A-WP06 - Debt Service'!#REF!/12,0)),"-")</f>
        <v>0</v>
      </c>
      <c r="R636" s="269"/>
      <c r="S636" s="269"/>
      <c r="T636" s="269"/>
      <c r="U636" s="269"/>
      <c r="V636" s="269"/>
      <c r="X636" s="260">
        <f t="shared" si="41"/>
        <v>2074</v>
      </c>
      <c r="Y636" s="281">
        <f t="shared" si="43"/>
        <v>63675</v>
      </c>
      <c r="Z636" s="281"/>
      <c r="AA636" s="269">
        <f>IFERROR(IF(-SUM(AA$20:AA635)+AA$15&lt;0.000001,0,IF($C636&gt;='H-32A-WP06 - Debt Service'!X$24,'H-32A-WP06 - Debt Service'!X$27/12,0)),"-")</f>
        <v>0</v>
      </c>
      <c r="AB636" s="269">
        <f>IFERROR(IF(-SUM(AB$20:AB635)+AB$15&lt;0.000001,0,IF($C636&gt;='H-32A-WP06 - Debt Service'!Y$24,'H-32A-WP06 - Debt Service'!Y$27/12,0)),"-")</f>
        <v>0</v>
      </c>
      <c r="AC636" s="269">
        <f>IFERROR(IF(-SUM(AC$20:AC635)+AC$15&lt;0.000001,0,IF($C636&gt;='H-32A-WP06 - Debt Service'!Z$24,'H-32A-WP06 - Debt Service'!Z$27/12,0)),"-")</f>
        <v>0</v>
      </c>
      <c r="AD636" s="269">
        <f>IFERROR(IF(-SUM(AD$20:AD635)+AD$15&lt;0.000001,0,IF($C636&gt;='H-32A-WP06 - Debt Service'!AA$24,'H-32A-WP06 - Debt Service'!AA$27/12,0)),"-")</f>
        <v>0</v>
      </c>
      <c r="AE636" s="269">
        <f>IFERROR(IF(-SUM(AE$20:AE635)+AE$15&lt;0.000001,0,IF($C636&gt;='H-32A-WP06 - Debt Service'!AB$24,'H-32A-WP06 - Debt Service'!AB$27/12,0)),"-")</f>
        <v>0</v>
      </c>
      <c r="AF636" s="269">
        <f>IFERROR(IF(-SUM(AF$20:AF635)+AF$15&lt;0.000001,0,IF($C636&gt;='H-32A-WP06 - Debt Service'!AC$24,'H-32A-WP06 - Debt Service'!AC$27/12,0)),"-")</f>
        <v>0</v>
      </c>
      <c r="AG636" s="269">
        <f>IFERROR(IF(-SUM(AG$20:AG635)+AG$15&lt;0.000001,0,IF($C636&gt;='H-32A-WP06 - Debt Service'!AD$24,'H-32A-WP06 - Debt Service'!AD$27/12,0)),"-")</f>
        <v>0</v>
      </c>
      <c r="AH636" s="269">
        <f>IFERROR(IF(-SUM(AH$20:AH635)+AH$15&lt;0.000001,0,IF($C636&gt;='H-32A-WP06 - Debt Service'!AE$24,'H-32A-WP06 - Debt Service'!AE$27/12,0)),"-")</f>
        <v>0</v>
      </c>
      <c r="AI636" s="269">
        <f>IFERROR(IF(-SUM(AI$20:AI635)+AI$15&lt;0.000001,0,IF($C636&gt;='H-32A-WP06 - Debt Service'!AF$24,'H-32A-WP06 - Debt Service'!AF$27/12,0)),"-")</f>
        <v>0</v>
      </c>
      <c r="AJ636" s="269">
        <f>IFERROR(IF(-SUM(AJ$20:AJ635)+AJ$15&lt;0.000001,0,IF($C636&gt;='H-32A-WP06 - Debt Service'!AG$24,'H-32A-WP06 - Debt Service'!AG$27/12,0)),"-")</f>
        <v>0</v>
      </c>
    </row>
    <row r="637" spans="2:36" hidden="1">
      <c r="B637" s="260">
        <f t="shared" si="40"/>
        <v>2074</v>
      </c>
      <c r="C637" s="281">
        <f t="shared" si="42"/>
        <v>63706</v>
      </c>
      <c r="D637" s="281"/>
      <c r="E637" s="269">
        <f>IFERROR(IF(-SUM(E$20:E636)+E$15&lt;0.000001,0,IF($C637&gt;='H-32A-WP06 - Debt Service'!C$24,'H-32A-WP06 - Debt Service'!C$27/12,0)),"-")</f>
        <v>0</v>
      </c>
      <c r="F637" s="269">
        <f>IFERROR(IF(-SUM(F$20:F636)+F$15&lt;0.000001,0,IF($C637&gt;='H-32A-WP06 - Debt Service'!D$24,'H-32A-WP06 - Debt Service'!D$27/12,0)),"-")</f>
        <v>0</v>
      </c>
      <c r="G637" s="269">
        <f>IFERROR(IF(-SUM(G$20:G636)+G$15&lt;0.000001,0,IF($C637&gt;='H-32A-WP06 - Debt Service'!E$24,'H-32A-WP06 - Debt Service'!E$27/12,0)),"-")</f>
        <v>0</v>
      </c>
      <c r="H637" s="269">
        <f>IFERROR(IF(-SUM(H$20:H636)+H$15&lt;0.000001,0,IF($C637&gt;='H-32A-WP06 - Debt Service'!F$24,'H-32A-WP06 - Debt Service'!F$27/12,0)),"-")</f>
        <v>0</v>
      </c>
      <c r="I637" s="269">
        <f>IFERROR(IF(-SUM(I$20:I636)+I$15&lt;0.000001,0,IF($C637&gt;='H-32A-WP06 - Debt Service'!G$24,'H-32A-WP06 - Debt Service'!#REF!/12,0)),"-")</f>
        <v>0</v>
      </c>
      <c r="J637" s="269">
        <f>IFERROR(IF(-SUM(J$20:J636)+J$15&lt;0.000001,0,IF($C637&gt;='H-32A-WP06 - Debt Service'!H$24,'H-32A-WP06 - Debt Service'!H$27/12,0)),"-")</f>
        <v>0</v>
      </c>
      <c r="K637" s="269">
        <f>IFERROR(IF(-SUM(K$20:K636)+K$15&lt;0.000001,0,IF($C637&gt;='H-32A-WP06 - Debt Service'!I$24,'H-32A-WP06 - Debt Service'!I$27/12,0)),"-")</f>
        <v>0</v>
      </c>
      <c r="L637" s="269">
        <f>IFERROR(IF(-SUM(L$20:L636)+L$15&lt;0.000001,0,IF($C637&gt;='H-32A-WP06 - Debt Service'!J$24,'H-32A-WP06 - Debt Service'!J$27/12,0)),"-")</f>
        <v>0</v>
      </c>
      <c r="M637" s="269">
        <f>IFERROR(IF(-SUM(M$20:M636)+M$15&lt;0.000001,0,IF($C637&gt;='H-32A-WP06 - Debt Service'!L$24,'H-32A-WP06 - Debt Service'!L$27/12,0)),"-")</f>
        <v>0</v>
      </c>
      <c r="N637" s="269">
        <v>0</v>
      </c>
      <c r="O637" s="269">
        <v>0</v>
      </c>
      <c r="P637" s="269">
        <v>0</v>
      </c>
      <c r="Q637" s="269">
        <f>IFERROR(IF(-SUM(Q$20:Q636)+Q$15&lt;0.000001,0,IF($C637&gt;='H-32A-WP06 - Debt Service'!#REF!,'H-32A-WP06 - Debt Service'!#REF!/12,0)),"-")</f>
        <v>0</v>
      </c>
      <c r="R637" s="269"/>
      <c r="S637" s="269"/>
      <c r="T637" s="269"/>
      <c r="U637" s="269"/>
      <c r="V637" s="269"/>
      <c r="X637" s="260">
        <f t="shared" si="41"/>
        <v>2074</v>
      </c>
      <c r="Y637" s="281">
        <f t="shared" si="43"/>
        <v>63706</v>
      </c>
      <c r="Z637" s="281"/>
      <c r="AA637" s="269">
        <f>IFERROR(IF(-SUM(AA$20:AA636)+AA$15&lt;0.000001,0,IF($C637&gt;='H-32A-WP06 - Debt Service'!X$24,'H-32A-WP06 - Debt Service'!X$27/12,0)),"-")</f>
        <v>0</v>
      </c>
      <c r="AB637" s="269">
        <f>IFERROR(IF(-SUM(AB$20:AB636)+AB$15&lt;0.000001,0,IF($C637&gt;='H-32A-WP06 - Debt Service'!Y$24,'H-32A-WP06 - Debt Service'!Y$27/12,0)),"-")</f>
        <v>0</v>
      </c>
      <c r="AC637" s="269">
        <f>IFERROR(IF(-SUM(AC$20:AC636)+AC$15&lt;0.000001,0,IF($C637&gt;='H-32A-WP06 - Debt Service'!Z$24,'H-32A-WP06 - Debt Service'!Z$27/12,0)),"-")</f>
        <v>0</v>
      </c>
      <c r="AD637" s="269">
        <f>IFERROR(IF(-SUM(AD$20:AD636)+AD$15&lt;0.000001,0,IF($C637&gt;='H-32A-WP06 - Debt Service'!AA$24,'H-32A-WP06 - Debt Service'!AA$27/12,0)),"-")</f>
        <v>0</v>
      </c>
      <c r="AE637" s="269">
        <f>IFERROR(IF(-SUM(AE$20:AE636)+AE$15&lt;0.000001,0,IF($C637&gt;='H-32A-WP06 - Debt Service'!AB$24,'H-32A-WP06 - Debt Service'!AB$27/12,0)),"-")</f>
        <v>0</v>
      </c>
      <c r="AF637" s="269">
        <f>IFERROR(IF(-SUM(AF$20:AF636)+AF$15&lt;0.000001,0,IF($C637&gt;='H-32A-WP06 - Debt Service'!AC$24,'H-32A-WP06 - Debt Service'!AC$27/12,0)),"-")</f>
        <v>0</v>
      </c>
      <c r="AG637" s="269">
        <f>IFERROR(IF(-SUM(AG$20:AG636)+AG$15&lt;0.000001,0,IF($C637&gt;='H-32A-WP06 - Debt Service'!AD$24,'H-32A-WP06 - Debt Service'!AD$27/12,0)),"-")</f>
        <v>0</v>
      </c>
      <c r="AH637" s="269">
        <f>IFERROR(IF(-SUM(AH$20:AH636)+AH$15&lt;0.000001,0,IF($C637&gt;='H-32A-WP06 - Debt Service'!AE$24,'H-32A-WP06 - Debt Service'!AE$27/12,0)),"-")</f>
        <v>0</v>
      </c>
      <c r="AI637" s="269">
        <f>IFERROR(IF(-SUM(AI$20:AI636)+AI$15&lt;0.000001,0,IF($C637&gt;='H-32A-WP06 - Debt Service'!AF$24,'H-32A-WP06 - Debt Service'!AF$27/12,0)),"-")</f>
        <v>0</v>
      </c>
      <c r="AJ637" s="269">
        <f>IFERROR(IF(-SUM(AJ$20:AJ636)+AJ$15&lt;0.000001,0,IF($C637&gt;='H-32A-WP06 - Debt Service'!AG$24,'H-32A-WP06 - Debt Service'!AG$27/12,0)),"-")</f>
        <v>0</v>
      </c>
    </row>
    <row r="638" spans="2:36" hidden="1">
      <c r="B638" s="260">
        <f t="shared" si="40"/>
        <v>2074</v>
      </c>
      <c r="C638" s="281">
        <f t="shared" si="42"/>
        <v>63736</v>
      </c>
      <c r="D638" s="281"/>
      <c r="E638" s="269">
        <f>IFERROR(IF(-SUM(E$20:E637)+E$15&lt;0.000001,0,IF($C638&gt;='H-32A-WP06 - Debt Service'!C$24,'H-32A-WP06 - Debt Service'!C$27/12,0)),"-")</f>
        <v>0</v>
      </c>
      <c r="F638" s="269">
        <f>IFERROR(IF(-SUM(F$20:F637)+F$15&lt;0.000001,0,IF($C638&gt;='H-32A-WP06 - Debt Service'!D$24,'H-32A-WP06 - Debt Service'!D$27/12,0)),"-")</f>
        <v>0</v>
      </c>
      <c r="G638" s="269">
        <f>IFERROR(IF(-SUM(G$20:G637)+G$15&lt;0.000001,0,IF($C638&gt;='H-32A-WP06 - Debt Service'!E$24,'H-32A-WP06 - Debt Service'!E$27/12,0)),"-")</f>
        <v>0</v>
      </c>
      <c r="H638" s="269">
        <f>IFERROR(IF(-SUM(H$20:H637)+H$15&lt;0.000001,0,IF($C638&gt;='H-32A-WP06 - Debt Service'!F$24,'H-32A-WP06 - Debt Service'!F$27/12,0)),"-")</f>
        <v>0</v>
      </c>
      <c r="I638" s="269">
        <f>IFERROR(IF(-SUM(I$20:I637)+I$15&lt;0.000001,0,IF($C638&gt;='H-32A-WP06 - Debt Service'!G$24,'H-32A-WP06 - Debt Service'!#REF!/12,0)),"-")</f>
        <v>0</v>
      </c>
      <c r="J638" s="269">
        <f>IFERROR(IF(-SUM(J$20:J637)+J$15&lt;0.000001,0,IF($C638&gt;='H-32A-WP06 - Debt Service'!H$24,'H-32A-WP06 - Debt Service'!H$27/12,0)),"-")</f>
        <v>0</v>
      </c>
      <c r="K638" s="269">
        <f>IFERROR(IF(-SUM(K$20:K637)+K$15&lt;0.000001,0,IF($C638&gt;='H-32A-WP06 - Debt Service'!I$24,'H-32A-WP06 - Debt Service'!I$27/12,0)),"-")</f>
        <v>0</v>
      </c>
      <c r="L638" s="269">
        <f>IFERROR(IF(-SUM(L$20:L637)+L$15&lt;0.000001,0,IF($C638&gt;='H-32A-WP06 - Debt Service'!J$24,'H-32A-WP06 - Debt Service'!J$27/12,0)),"-")</f>
        <v>0</v>
      </c>
      <c r="M638" s="269">
        <f>IFERROR(IF(-SUM(M$20:M637)+M$15&lt;0.000001,0,IF($C638&gt;='H-32A-WP06 - Debt Service'!L$24,'H-32A-WP06 - Debt Service'!L$27/12,0)),"-")</f>
        <v>0</v>
      </c>
      <c r="N638" s="269">
        <v>0</v>
      </c>
      <c r="O638" s="269">
        <v>0</v>
      </c>
      <c r="P638" s="269">
        <v>0</v>
      </c>
      <c r="Q638" s="269">
        <f>IFERROR(IF(-SUM(Q$20:Q637)+Q$15&lt;0.000001,0,IF($C638&gt;='H-32A-WP06 - Debt Service'!#REF!,'H-32A-WP06 - Debt Service'!#REF!/12,0)),"-")</f>
        <v>0</v>
      </c>
      <c r="R638" s="269"/>
      <c r="S638" s="269"/>
      <c r="T638" s="269"/>
      <c r="U638" s="269"/>
      <c r="V638" s="269"/>
      <c r="X638" s="260">
        <f t="shared" si="41"/>
        <v>2074</v>
      </c>
      <c r="Y638" s="281">
        <f t="shared" si="43"/>
        <v>63736</v>
      </c>
      <c r="Z638" s="281"/>
      <c r="AA638" s="269">
        <f>IFERROR(IF(-SUM(AA$20:AA637)+AA$15&lt;0.000001,0,IF($C638&gt;='H-32A-WP06 - Debt Service'!X$24,'H-32A-WP06 - Debt Service'!X$27/12,0)),"-")</f>
        <v>0</v>
      </c>
      <c r="AB638" s="269">
        <f>IFERROR(IF(-SUM(AB$20:AB637)+AB$15&lt;0.000001,0,IF($C638&gt;='H-32A-WP06 - Debt Service'!Y$24,'H-32A-WP06 - Debt Service'!Y$27/12,0)),"-")</f>
        <v>0</v>
      </c>
      <c r="AC638" s="269">
        <f>IFERROR(IF(-SUM(AC$20:AC637)+AC$15&lt;0.000001,0,IF($C638&gt;='H-32A-WP06 - Debt Service'!Z$24,'H-32A-WP06 - Debt Service'!Z$27/12,0)),"-")</f>
        <v>0</v>
      </c>
      <c r="AD638" s="269">
        <f>IFERROR(IF(-SUM(AD$20:AD637)+AD$15&lt;0.000001,0,IF($C638&gt;='H-32A-WP06 - Debt Service'!AA$24,'H-32A-WP06 - Debt Service'!AA$27/12,0)),"-")</f>
        <v>0</v>
      </c>
      <c r="AE638" s="269">
        <f>IFERROR(IF(-SUM(AE$20:AE637)+AE$15&lt;0.000001,0,IF($C638&gt;='H-32A-WP06 - Debt Service'!AB$24,'H-32A-WP06 - Debt Service'!AB$27/12,0)),"-")</f>
        <v>0</v>
      </c>
      <c r="AF638" s="269">
        <f>IFERROR(IF(-SUM(AF$20:AF637)+AF$15&lt;0.000001,0,IF($C638&gt;='H-32A-WP06 - Debt Service'!AC$24,'H-32A-WP06 - Debt Service'!AC$27/12,0)),"-")</f>
        <v>0</v>
      </c>
      <c r="AG638" s="269">
        <f>IFERROR(IF(-SUM(AG$20:AG637)+AG$15&lt;0.000001,0,IF($C638&gt;='H-32A-WP06 - Debt Service'!AD$24,'H-32A-WP06 - Debt Service'!AD$27/12,0)),"-")</f>
        <v>0</v>
      </c>
      <c r="AH638" s="269">
        <f>IFERROR(IF(-SUM(AH$20:AH637)+AH$15&lt;0.000001,0,IF($C638&gt;='H-32A-WP06 - Debt Service'!AE$24,'H-32A-WP06 - Debt Service'!AE$27/12,0)),"-")</f>
        <v>0</v>
      </c>
      <c r="AI638" s="269">
        <f>IFERROR(IF(-SUM(AI$20:AI637)+AI$15&lt;0.000001,0,IF($C638&gt;='H-32A-WP06 - Debt Service'!AF$24,'H-32A-WP06 - Debt Service'!AF$27/12,0)),"-")</f>
        <v>0</v>
      </c>
      <c r="AJ638" s="269">
        <f>IFERROR(IF(-SUM(AJ$20:AJ637)+AJ$15&lt;0.000001,0,IF($C638&gt;='H-32A-WP06 - Debt Service'!AG$24,'H-32A-WP06 - Debt Service'!AG$27/12,0)),"-")</f>
        <v>0</v>
      </c>
    </row>
    <row r="639" spans="2:36" hidden="1">
      <c r="B639" s="260">
        <f t="shared" si="40"/>
        <v>2074</v>
      </c>
      <c r="C639" s="281">
        <f t="shared" si="42"/>
        <v>63767</v>
      </c>
      <c r="D639" s="281"/>
      <c r="E639" s="269">
        <f>IFERROR(IF(-SUM(E$20:E638)+E$15&lt;0.000001,0,IF($C639&gt;='H-32A-WP06 - Debt Service'!C$24,'H-32A-WP06 - Debt Service'!C$27/12,0)),"-")</f>
        <v>0</v>
      </c>
      <c r="F639" s="269">
        <f>IFERROR(IF(-SUM(F$20:F638)+F$15&lt;0.000001,0,IF($C639&gt;='H-32A-WP06 - Debt Service'!D$24,'H-32A-WP06 - Debt Service'!D$27/12,0)),"-")</f>
        <v>0</v>
      </c>
      <c r="G639" s="269">
        <f>IFERROR(IF(-SUM(G$20:G638)+G$15&lt;0.000001,0,IF($C639&gt;='H-32A-WP06 - Debt Service'!E$24,'H-32A-WP06 - Debt Service'!E$27/12,0)),"-")</f>
        <v>0</v>
      </c>
      <c r="H639" s="269">
        <f>IFERROR(IF(-SUM(H$20:H638)+H$15&lt;0.000001,0,IF($C639&gt;='H-32A-WP06 - Debt Service'!F$24,'H-32A-WP06 - Debt Service'!F$27/12,0)),"-")</f>
        <v>0</v>
      </c>
      <c r="I639" s="269">
        <f>IFERROR(IF(-SUM(I$20:I638)+I$15&lt;0.000001,0,IF($C639&gt;='H-32A-WP06 - Debt Service'!G$24,'H-32A-WP06 - Debt Service'!#REF!/12,0)),"-")</f>
        <v>0</v>
      </c>
      <c r="J639" s="269">
        <f>IFERROR(IF(-SUM(J$20:J638)+J$15&lt;0.000001,0,IF($C639&gt;='H-32A-WP06 - Debt Service'!H$24,'H-32A-WP06 - Debt Service'!H$27/12,0)),"-")</f>
        <v>0</v>
      </c>
      <c r="K639" s="269">
        <f>IFERROR(IF(-SUM(K$20:K638)+K$15&lt;0.000001,0,IF($C639&gt;='H-32A-WP06 - Debt Service'!I$24,'H-32A-WP06 - Debt Service'!I$27/12,0)),"-")</f>
        <v>0</v>
      </c>
      <c r="L639" s="269">
        <f>IFERROR(IF(-SUM(L$20:L638)+L$15&lt;0.000001,0,IF($C639&gt;='H-32A-WP06 - Debt Service'!J$24,'H-32A-WP06 - Debt Service'!J$27/12,0)),"-")</f>
        <v>0</v>
      </c>
      <c r="M639" s="269">
        <f>IFERROR(IF(-SUM(M$20:M638)+M$15&lt;0.000001,0,IF($C639&gt;='H-32A-WP06 - Debt Service'!L$24,'H-32A-WP06 - Debt Service'!L$27/12,0)),"-")</f>
        <v>0</v>
      </c>
      <c r="N639" s="269">
        <v>0</v>
      </c>
      <c r="O639" s="269">
        <v>0</v>
      </c>
      <c r="P639" s="269">
        <v>0</v>
      </c>
      <c r="Q639" s="269">
        <f>IFERROR(IF(-SUM(Q$20:Q638)+Q$15&lt;0.000001,0,IF($C639&gt;='H-32A-WP06 - Debt Service'!#REF!,'H-32A-WP06 - Debt Service'!#REF!/12,0)),"-")</f>
        <v>0</v>
      </c>
      <c r="R639" s="269"/>
      <c r="S639" s="269"/>
      <c r="T639" s="269"/>
      <c r="U639" s="269"/>
      <c r="V639" s="269"/>
      <c r="X639" s="260">
        <f t="shared" si="41"/>
        <v>2074</v>
      </c>
      <c r="Y639" s="281">
        <f t="shared" si="43"/>
        <v>63767</v>
      </c>
      <c r="Z639" s="281"/>
      <c r="AA639" s="269">
        <f>IFERROR(IF(-SUM(AA$20:AA638)+AA$15&lt;0.000001,0,IF($C639&gt;='H-32A-WP06 - Debt Service'!X$24,'H-32A-WP06 - Debt Service'!X$27/12,0)),"-")</f>
        <v>0</v>
      </c>
      <c r="AB639" s="269">
        <f>IFERROR(IF(-SUM(AB$20:AB638)+AB$15&lt;0.000001,0,IF($C639&gt;='H-32A-WP06 - Debt Service'!Y$24,'H-32A-WP06 - Debt Service'!Y$27/12,0)),"-")</f>
        <v>0</v>
      </c>
      <c r="AC639" s="269">
        <f>IFERROR(IF(-SUM(AC$20:AC638)+AC$15&lt;0.000001,0,IF($C639&gt;='H-32A-WP06 - Debt Service'!Z$24,'H-32A-WP06 - Debt Service'!Z$27/12,0)),"-")</f>
        <v>0</v>
      </c>
      <c r="AD639" s="269">
        <f>IFERROR(IF(-SUM(AD$20:AD638)+AD$15&lt;0.000001,0,IF($C639&gt;='H-32A-WP06 - Debt Service'!AA$24,'H-32A-WP06 - Debt Service'!AA$27/12,0)),"-")</f>
        <v>0</v>
      </c>
      <c r="AE639" s="269">
        <f>IFERROR(IF(-SUM(AE$20:AE638)+AE$15&lt;0.000001,0,IF($C639&gt;='H-32A-WP06 - Debt Service'!AB$24,'H-32A-WP06 - Debt Service'!AB$27/12,0)),"-")</f>
        <v>0</v>
      </c>
      <c r="AF639" s="269">
        <f>IFERROR(IF(-SUM(AF$20:AF638)+AF$15&lt;0.000001,0,IF($C639&gt;='H-32A-WP06 - Debt Service'!AC$24,'H-32A-WP06 - Debt Service'!AC$27/12,0)),"-")</f>
        <v>0</v>
      </c>
      <c r="AG639" s="269">
        <f>IFERROR(IF(-SUM(AG$20:AG638)+AG$15&lt;0.000001,0,IF($C639&gt;='H-32A-WP06 - Debt Service'!AD$24,'H-32A-WP06 - Debt Service'!AD$27/12,0)),"-")</f>
        <v>0</v>
      </c>
      <c r="AH639" s="269">
        <f>IFERROR(IF(-SUM(AH$20:AH638)+AH$15&lt;0.000001,0,IF($C639&gt;='H-32A-WP06 - Debt Service'!AE$24,'H-32A-WP06 - Debt Service'!AE$27/12,0)),"-")</f>
        <v>0</v>
      </c>
      <c r="AI639" s="269">
        <f>IFERROR(IF(-SUM(AI$20:AI638)+AI$15&lt;0.000001,0,IF($C639&gt;='H-32A-WP06 - Debt Service'!AF$24,'H-32A-WP06 - Debt Service'!AF$27/12,0)),"-")</f>
        <v>0</v>
      </c>
      <c r="AJ639" s="269">
        <f>IFERROR(IF(-SUM(AJ$20:AJ638)+AJ$15&lt;0.000001,0,IF($C639&gt;='H-32A-WP06 - Debt Service'!AG$24,'H-32A-WP06 - Debt Service'!AG$27/12,0)),"-")</f>
        <v>0</v>
      </c>
    </row>
    <row r="640" spans="2:36" hidden="1">
      <c r="B640" s="260">
        <f t="shared" si="40"/>
        <v>2074</v>
      </c>
      <c r="C640" s="281">
        <f t="shared" si="42"/>
        <v>63798</v>
      </c>
      <c r="D640" s="281"/>
      <c r="E640" s="269">
        <f>IFERROR(IF(-SUM(E$20:E639)+E$15&lt;0.000001,0,IF($C640&gt;='H-32A-WP06 - Debt Service'!C$24,'H-32A-WP06 - Debt Service'!C$27/12,0)),"-")</f>
        <v>0</v>
      </c>
      <c r="F640" s="269">
        <f>IFERROR(IF(-SUM(F$20:F639)+F$15&lt;0.000001,0,IF($C640&gt;='H-32A-WP06 - Debt Service'!D$24,'H-32A-WP06 - Debt Service'!D$27/12,0)),"-")</f>
        <v>0</v>
      </c>
      <c r="G640" s="269">
        <f>IFERROR(IF(-SUM(G$20:G639)+G$15&lt;0.000001,0,IF($C640&gt;='H-32A-WP06 - Debt Service'!E$24,'H-32A-WP06 - Debt Service'!E$27/12,0)),"-")</f>
        <v>0</v>
      </c>
      <c r="H640" s="269">
        <f>IFERROR(IF(-SUM(H$20:H639)+H$15&lt;0.000001,0,IF($C640&gt;='H-32A-WP06 - Debt Service'!F$24,'H-32A-WP06 - Debt Service'!F$27/12,0)),"-")</f>
        <v>0</v>
      </c>
      <c r="I640" s="269">
        <f>IFERROR(IF(-SUM(I$20:I639)+I$15&lt;0.000001,0,IF($C640&gt;='H-32A-WP06 - Debt Service'!G$24,'H-32A-WP06 - Debt Service'!#REF!/12,0)),"-")</f>
        <v>0</v>
      </c>
      <c r="J640" s="269">
        <f>IFERROR(IF(-SUM(J$20:J639)+J$15&lt;0.000001,0,IF($C640&gt;='H-32A-WP06 - Debt Service'!H$24,'H-32A-WP06 - Debt Service'!H$27/12,0)),"-")</f>
        <v>0</v>
      </c>
      <c r="K640" s="269">
        <f>IFERROR(IF(-SUM(K$20:K639)+K$15&lt;0.000001,0,IF($C640&gt;='H-32A-WP06 - Debt Service'!I$24,'H-32A-WP06 - Debt Service'!I$27/12,0)),"-")</f>
        <v>0</v>
      </c>
      <c r="L640" s="269">
        <f>IFERROR(IF(-SUM(L$20:L639)+L$15&lt;0.000001,0,IF($C640&gt;='H-32A-WP06 - Debt Service'!J$24,'H-32A-WP06 - Debt Service'!J$27/12,0)),"-")</f>
        <v>0</v>
      </c>
      <c r="M640" s="269">
        <f>IFERROR(IF(-SUM(M$20:M639)+M$15&lt;0.000001,0,IF($C640&gt;='H-32A-WP06 - Debt Service'!L$24,'H-32A-WP06 - Debt Service'!L$27/12,0)),"-")</f>
        <v>0</v>
      </c>
      <c r="N640" s="269">
        <v>0</v>
      </c>
      <c r="O640" s="269">
        <v>0</v>
      </c>
      <c r="P640" s="269">
        <v>0</v>
      </c>
      <c r="Q640" s="269">
        <f>IFERROR(IF(-SUM(Q$20:Q639)+Q$15&lt;0.000001,0,IF($C640&gt;='H-32A-WP06 - Debt Service'!#REF!,'H-32A-WP06 - Debt Service'!#REF!/12,0)),"-")</f>
        <v>0</v>
      </c>
      <c r="R640" s="269"/>
      <c r="S640" s="269"/>
      <c r="T640" s="269"/>
      <c r="U640" s="269"/>
      <c r="V640" s="269"/>
      <c r="X640" s="260">
        <f t="shared" si="41"/>
        <v>2074</v>
      </c>
      <c r="Y640" s="281">
        <f t="shared" si="43"/>
        <v>63798</v>
      </c>
      <c r="Z640" s="281"/>
      <c r="AA640" s="269">
        <f>IFERROR(IF(-SUM(AA$20:AA639)+AA$15&lt;0.000001,0,IF($C640&gt;='H-32A-WP06 - Debt Service'!X$24,'H-32A-WP06 - Debt Service'!X$27/12,0)),"-")</f>
        <v>0</v>
      </c>
      <c r="AB640" s="269">
        <f>IFERROR(IF(-SUM(AB$20:AB639)+AB$15&lt;0.000001,0,IF($C640&gt;='H-32A-WP06 - Debt Service'!Y$24,'H-32A-WP06 - Debt Service'!Y$27/12,0)),"-")</f>
        <v>0</v>
      </c>
      <c r="AC640" s="269">
        <f>IFERROR(IF(-SUM(AC$20:AC639)+AC$15&lt;0.000001,0,IF($C640&gt;='H-32A-WP06 - Debt Service'!Z$24,'H-32A-WP06 - Debt Service'!Z$27/12,0)),"-")</f>
        <v>0</v>
      </c>
      <c r="AD640" s="269">
        <f>IFERROR(IF(-SUM(AD$20:AD639)+AD$15&lt;0.000001,0,IF($C640&gt;='H-32A-WP06 - Debt Service'!AA$24,'H-32A-WP06 - Debt Service'!AA$27/12,0)),"-")</f>
        <v>0</v>
      </c>
      <c r="AE640" s="269">
        <f>IFERROR(IF(-SUM(AE$20:AE639)+AE$15&lt;0.000001,0,IF($C640&gt;='H-32A-WP06 - Debt Service'!AB$24,'H-32A-WP06 - Debt Service'!AB$27/12,0)),"-")</f>
        <v>0</v>
      </c>
      <c r="AF640" s="269">
        <f>IFERROR(IF(-SUM(AF$20:AF639)+AF$15&lt;0.000001,0,IF($C640&gt;='H-32A-WP06 - Debt Service'!AC$24,'H-32A-WP06 - Debt Service'!AC$27/12,0)),"-")</f>
        <v>0</v>
      </c>
      <c r="AG640" s="269">
        <f>IFERROR(IF(-SUM(AG$20:AG639)+AG$15&lt;0.000001,0,IF($C640&gt;='H-32A-WP06 - Debt Service'!AD$24,'H-32A-WP06 - Debt Service'!AD$27/12,0)),"-")</f>
        <v>0</v>
      </c>
      <c r="AH640" s="269">
        <f>IFERROR(IF(-SUM(AH$20:AH639)+AH$15&lt;0.000001,0,IF($C640&gt;='H-32A-WP06 - Debt Service'!AE$24,'H-32A-WP06 - Debt Service'!AE$27/12,0)),"-")</f>
        <v>0</v>
      </c>
      <c r="AI640" s="269">
        <f>IFERROR(IF(-SUM(AI$20:AI639)+AI$15&lt;0.000001,0,IF($C640&gt;='H-32A-WP06 - Debt Service'!AF$24,'H-32A-WP06 - Debt Service'!AF$27/12,0)),"-")</f>
        <v>0</v>
      </c>
      <c r="AJ640" s="269">
        <f>IFERROR(IF(-SUM(AJ$20:AJ639)+AJ$15&lt;0.000001,0,IF($C640&gt;='H-32A-WP06 - Debt Service'!AG$24,'H-32A-WP06 - Debt Service'!AG$27/12,0)),"-")</f>
        <v>0</v>
      </c>
    </row>
    <row r="641" spans="2:36" hidden="1">
      <c r="B641" s="260">
        <f t="shared" si="40"/>
        <v>2074</v>
      </c>
      <c r="C641" s="281">
        <f t="shared" si="42"/>
        <v>63828</v>
      </c>
      <c r="D641" s="281"/>
      <c r="E641" s="269">
        <f>IFERROR(IF(-SUM(E$20:E640)+E$15&lt;0.000001,0,IF($C641&gt;='H-32A-WP06 - Debt Service'!C$24,'H-32A-WP06 - Debt Service'!C$27/12,0)),"-")</f>
        <v>0</v>
      </c>
      <c r="F641" s="269">
        <f>IFERROR(IF(-SUM(F$20:F640)+F$15&lt;0.000001,0,IF($C641&gt;='H-32A-WP06 - Debt Service'!D$24,'H-32A-WP06 - Debt Service'!D$27/12,0)),"-")</f>
        <v>0</v>
      </c>
      <c r="G641" s="269">
        <f>IFERROR(IF(-SUM(G$20:G640)+G$15&lt;0.000001,0,IF($C641&gt;='H-32A-WP06 - Debt Service'!E$24,'H-32A-WP06 - Debt Service'!E$27/12,0)),"-")</f>
        <v>0</v>
      </c>
      <c r="H641" s="269">
        <f>IFERROR(IF(-SUM(H$20:H640)+H$15&lt;0.000001,0,IF($C641&gt;='H-32A-WP06 - Debt Service'!F$24,'H-32A-WP06 - Debt Service'!F$27/12,0)),"-")</f>
        <v>0</v>
      </c>
      <c r="I641" s="269">
        <f>IFERROR(IF(-SUM(I$20:I640)+I$15&lt;0.000001,0,IF($C641&gt;='H-32A-WP06 - Debt Service'!G$24,'H-32A-WP06 - Debt Service'!#REF!/12,0)),"-")</f>
        <v>0</v>
      </c>
      <c r="J641" s="269">
        <f>IFERROR(IF(-SUM(J$20:J640)+J$15&lt;0.000001,0,IF($C641&gt;='H-32A-WP06 - Debt Service'!H$24,'H-32A-WP06 - Debt Service'!H$27/12,0)),"-")</f>
        <v>0</v>
      </c>
      <c r="K641" s="269">
        <f>IFERROR(IF(-SUM(K$20:K640)+K$15&lt;0.000001,0,IF($C641&gt;='H-32A-WP06 - Debt Service'!I$24,'H-32A-WP06 - Debt Service'!I$27/12,0)),"-")</f>
        <v>0</v>
      </c>
      <c r="L641" s="269">
        <f>IFERROR(IF(-SUM(L$20:L640)+L$15&lt;0.000001,0,IF($C641&gt;='H-32A-WP06 - Debt Service'!J$24,'H-32A-WP06 - Debt Service'!J$27/12,0)),"-")</f>
        <v>0</v>
      </c>
      <c r="M641" s="269">
        <f>IFERROR(IF(-SUM(M$20:M640)+M$15&lt;0.000001,0,IF($C641&gt;='H-32A-WP06 - Debt Service'!L$24,'H-32A-WP06 - Debt Service'!L$27/12,0)),"-")</f>
        <v>0</v>
      </c>
      <c r="N641" s="269">
        <v>0</v>
      </c>
      <c r="O641" s="269">
        <v>0</v>
      </c>
      <c r="P641" s="269">
        <v>0</v>
      </c>
      <c r="Q641" s="269">
        <f>IFERROR(IF(-SUM(Q$20:Q640)+Q$15&lt;0.000001,0,IF($C641&gt;='H-32A-WP06 - Debt Service'!#REF!,'H-32A-WP06 - Debt Service'!#REF!/12,0)),"-")</f>
        <v>0</v>
      </c>
      <c r="R641" s="269"/>
      <c r="S641" s="269"/>
      <c r="T641" s="269"/>
      <c r="U641" s="269"/>
      <c r="V641" s="269"/>
      <c r="X641" s="260">
        <f t="shared" si="41"/>
        <v>2074</v>
      </c>
      <c r="Y641" s="281">
        <f t="shared" si="43"/>
        <v>63828</v>
      </c>
      <c r="Z641" s="281"/>
      <c r="AA641" s="269">
        <f>IFERROR(IF(-SUM(AA$20:AA640)+AA$15&lt;0.000001,0,IF($C641&gt;='H-32A-WP06 - Debt Service'!X$24,'H-32A-WP06 - Debt Service'!X$27/12,0)),"-")</f>
        <v>0</v>
      </c>
      <c r="AB641" s="269">
        <f>IFERROR(IF(-SUM(AB$20:AB640)+AB$15&lt;0.000001,0,IF($C641&gt;='H-32A-WP06 - Debt Service'!Y$24,'H-32A-WP06 - Debt Service'!Y$27/12,0)),"-")</f>
        <v>0</v>
      </c>
      <c r="AC641" s="269">
        <f>IFERROR(IF(-SUM(AC$20:AC640)+AC$15&lt;0.000001,0,IF($C641&gt;='H-32A-WP06 - Debt Service'!Z$24,'H-32A-WP06 - Debt Service'!Z$27/12,0)),"-")</f>
        <v>0</v>
      </c>
      <c r="AD641" s="269">
        <f>IFERROR(IF(-SUM(AD$20:AD640)+AD$15&lt;0.000001,0,IF($C641&gt;='H-32A-WP06 - Debt Service'!AA$24,'H-32A-WP06 - Debt Service'!AA$27/12,0)),"-")</f>
        <v>0</v>
      </c>
      <c r="AE641" s="269">
        <f>IFERROR(IF(-SUM(AE$20:AE640)+AE$15&lt;0.000001,0,IF($C641&gt;='H-32A-WP06 - Debt Service'!AB$24,'H-32A-WP06 - Debt Service'!AB$27/12,0)),"-")</f>
        <v>0</v>
      </c>
      <c r="AF641" s="269">
        <f>IFERROR(IF(-SUM(AF$20:AF640)+AF$15&lt;0.000001,0,IF($C641&gt;='H-32A-WP06 - Debt Service'!AC$24,'H-32A-WP06 - Debt Service'!AC$27/12,0)),"-")</f>
        <v>0</v>
      </c>
      <c r="AG641" s="269">
        <f>IFERROR(IF(-SUM(AG$20:AG640)+AG$15&lt;0.000001,0,IF($C641&gt;='H-32A-WP06 - Debt Service'!AD$24,'H-32A-WP06 - Debt Service'!AD$27/12,0)),"-")</f>
        <v>0</v>
      </c>
      <c r="AH641" s="269">
        <f>IFERROR(IF(-SUM(AH$20:AH640)+AH$15&lt;0.000001,0,IF($C641&gt;='H-32A-WP06 - Debt Service'!AE$24,'H-32A-WP06 - Debt Service'!AE$27/12,0)),"-")</f>
        <v>0</v>
      </c>
      <c r="AI641" s="269">
        <f>IFERROR(IF(-SUM(AI$20:AI640)+AI$15&lt;0.000001,0,IF($C641&gt;='H-32A-WP06 - Debt Service'!AF$24,'H-32A-WP06 - Debt Service'!AF$27/12,0)),"-")</f>
        <v>0</v>
      </c>
      <c r="AJ641" s="269">
        <f>IFERROR(IF(-SUM(AJ$20:AJ640)+AJ$15&lt;0.000001,0,IF($C641&gt;='H-32A-WP06 - Debt Service'!AG$24,'H-32A-WP06 - Debt Service'!AG$27/12,0)),"-")</f>
        <v>0</v>
      </c>
    </row>
    <row r="642" spans="2:36" hidden="1">
      <c r="B642" s="260">
        <f t="shared" si="40"/>
        <v>2074</v>
      </c>
      <c r="C642" s="281">
        <f t="shared" si="42"/>
        <v>63859</v>
      </c>
      <c r="D642" s="281"/>
      <c r="E642" s="269">
        <f>IFERROR(IF(-SUM(E$20:E641)+E$15&lt;0.000001,0,IF($C642&gt;='H-32A-WP06 - Debt Service'!C$24,'H-32A-WP06 - Debt Service'!C$27/12,0)),"-")</f>
        <v>0</v>
      </c>
      <c r="F642" s="269">
        <f>IFERROR(IF(-SUM(F$20:F641)+F$15&lt;0.000001,0,IF($C642&gt;='H-32A-WP06 - Debt Service'!D$24,'H-32A-WP06 - Debt Service'!D$27/12,0)),"-")</f>
        <v>0</v>
      </c>
      <c r="G642" s="269">
        <f>IFERROR(IF(-SUM(G$20:G641)+G$15&lt;0.000001,0,IF($C642&gt;='H-32A-WP06 - Debt Service'!E$24,'H-32A-WP06 - Debt Service'!E$27/12,0)),"-")</f>
        <v>0</v>
      </c>
      <c r="H642" s="269">
        <f>IFERROR(IF(-SUM(H$20:H641)+H$15&lt;0.000001,0,IF($C642&gt;='H-32A-WP06 - Debt Service'!F$24,'H-32A-WP06 - Debt Service'!F$27/12,0)),"-")</f>
        <v>0</v>
      </c>
      <c r="I642" s="269">
        <f>IFERROR(IF(-SUM(I$20:I641)+I$15&lt;0.000001,0,IF($C642&gt;='H-32A-WP06 - Debt Service'!G$24,'H-32A-WP06 - Debt Service'!#REF!/12,0)),"-")</f>
        <v>0</v>
      </c>
      <c r="J642" s="269">
        <f>IFERROR(IF(-SUM(J$20:J641)+J$15&lt;0.000001,0,IF($C642&gt;='H-32A-WP06 - Debt Service'!H$24,'H-32A-WP06 - Debt Service'!H$27/12,0)),"-")</f>
        <v>0</v>
      </c>
      <c r="K642" s="269">
        <f>IFERROR(IF(-SUM(K$20:K641)+K$15&lt;0.000001,0,IF($C642&gt;='H-32A-WP06 - Debt Service'!I$24,'H-32A-WP06 - Debt Service'!I$27/12,0)),"-")</f>
        <v>0</v>
      </c>
      <c r="L642" s="269">
        <f>IFERROR(IF(-SUM(L$20:L641)+L$15&lt;0.000001,0,IF($C642&gt;='H-32A-WP06 - Debt Service'!J$24,'H-32A-WP06 - Debt Service'!J$27/12,0)),"-")</f>
        <v>0</v>
      </c>
      <c r="M642" s="269">
        <f>IFERROR(IF(-SUM(M$20:M641)+M$15&lt;0.000001,0,IF($C642&gt;='H-32A-WP06 - Debt Service'!L$24,'H-32A-WP06 - Debt Service'!L$27/12,0)),"-")</f>
        <v>0</v>
      </c>
      <c r="N642" s="269">
        <v>0</v>
      </c>
      <c r="O642" s="269">
        <v>0</v>
      </c>
      <c r="P642" s="269">
        <v>0</v>
      </c>
      <c r="Q642" s="269">
        <f>IFERROR(IF(-SUM(Q$20:Q641)+Q$15&lt;0.000001,0,IF($C642&gt;='H-32A-WP06 - Debt Service'!#REF!,'H-32A-WP06 - Debt Service'!#REF!/12,0)),"-")</f>
        <v>0</v>
      </c>
      <c r="R642" s="269"/>
      <c r="S642" s="269"/>
      <c r="T642" s="269"/>
      <c r="U642" s="269"/>
      <c r="V642" s="269"/>
      <c r="X642" s="260">
        <f t="shared" si="41"/>
        <v>2074</v>
      </c>
      <c r="Y642" s="281">
        <f t="shared" si="43"/>
        <v>63859</v>
      </c>
      <c r="Z642" s="281"/>
      <c r="AA642" s="269">
        <f>IFERROR(IF(-SUM(AA$20:AA641)+AA$15&lt;0.000001,0,IF($C642&gt;='H-32A-WP06 - Debt Service'!X$24,'H-32A-WP06 - Debt Service'!X$27/12,0)),"-")</f>
        <v>0</v>
      </c>
      <c r="AB642" s="269">
        <f>IFERROR(IF(-SUM(AB$20:AB641)+AB$15&lt;0.000001,0,IF($C642&gt;='H-32A-WP06 - Debt Service'!Y$24,'H-32A-WP06 - Debt Service'!Y$27/12,0)),"-")</f>
        <v>0</v>
      </c>
      <c r="AC642" s="269">
        <f>IFERROR(IF(-SUM(AC$20:AC641)+AC$15&lt;0.000001,0,IF($C642&gt;='H-32A-WP06 - Debt Service'!Z$24,'H-32A-WP06 - Debt Service'!Z$27/12,0)),"-")</f>
        <v>0</v>
      </c>
      <c r="AD642" s="269">
        <f>IFERROR(IF(-SUM(AD$20:AD641)+AD$15&lt;0.000001,0,IF($C642&gt;='H-32A-WP06 - Debt Service'!AA$24,'H-32A-WP06 - Debt Service'!AA$27/12,0)),"-")</f>
        <v>0</v>
      </c>
      <c r="AE642" s="269">
        <f>IFERROR(IF(-SUM(AE$20:AE641)+AE$15&lt;0.000001,0,IF($C642&gt;='H-32A-WP06 - Debt Service'!AB$24,'H-32A-WP06 - Debt Service'!AB$27/12,0)),"-")</f>
        <v>0</v>
      </c>
      <c r="AF642" s="269">
        <f>IFERROR(IF(-SUM(AF$20:AF641)+AF$15&lt;0.000001,0,IF($C642&gt;='H-32A-WP06 - Debt Service'!AC$24,'H-32A-WP06 - Debt Service'!AC$27/12,0)),"-")</f>
        <v>0</v>
      </c>
      <c r="AG642" s="269">
        <f>IFERROR(IF(-SUM(AG$20:AG641)+AG$15&lt;0.000001,0,IF($C642&gt;='H-32A-WP06 - Debt Service'!AD$24,'H-32A-WP06 - Debt Service'!AD$27/12,0)),"-")</f>
        <v>0</v>
      </c>
      <c r="AH642" s="269">
        <f>IFERROR(IF(-SUM(AH$20:AH641)+AH$15&lt;0.000001,0,IF($C642&gt;='H-32A-WP06 - Debt Service'!AE$24,'H-32A-WP06 - Debt Service'!AE$27/12,0)),"-")</f>
        <v>0</v>
      </c>
      <c r="AI642" s="269">
        <f>IFERROR(IF(-SUM(AI$20:AI641)+AI$15&lt;0.000001,0,IF($C642&gt;='H-32A-WP06 - Debt Service'!AF$24,'H-32A-WP06 - Debt Service'!AF$27/12,0)),"-")</f>
        <v>0</v>
      </c>
      <c r="AJ642" s="269">
        <f>IFERROR(IF(-SUM(AJ$20:AJ641)+AJ$15&lt;0.000001,0,IF($C642&gt;='H-32A-WP06 - Debt Service'!AG$24,'H-32A-WP06 - Debt Service'!AG$27/12,0)),"-")</f>
        <v>0</v>
      </c>
    </row>
    <row r="643" spans="2:36" hidden="1">
      <c r="B643" s="260">
        <f t="shared" si="40"/>
        <v>2074</v>
      </c>
      <c r="C643" s="281">
        <f t="shared" si="42"/>
        <v>63889</v>
      </c>
      <c r="D643" s="281"/>
      <c r="E643" s="269">
        <f>IFERROR(IF(-SUM(E$20:E642)+E$15&lt;0.000001,0,IF($C643&gt;='H-32A-WP06 - Debt Service'!C$24,'H-32A-WP06 - Debt Service'!C$27/12,0)),"-")</f>
        <v>0</v>
      </c>
      <c r="F643" s="269">
        <f>IFERROR(IF(-SUM(F$20:F642)+F$15&lt;0.000001,0,IF($C643&gt;='H-32A-WP06 - Debt Service'!D$24,'H-32A-WP06 - Debt Service'!D$27/12,0)),"-")</f>
        <v>0</v>
      </c>
      <c r="G643" s="269">
        <f>IFERROR(IF(-SUM(G$20:G642)+G$15&lt;0.000001,0,IF($C643&gt;='H-32A-WP06 - Debt Service'!E$24,'H-32A-WP06 - Debt Service'!E$27/12,0)),"-")</f>
        <v>0</v>
      </c>
      <c r="H643" s="269">
        <f>IFERROR(IF(-SUM(H$20:H642)+H$15&lt;0.000001,0,IF($C643&gt;='H-32A-WP06 - Debt Service'!F$24,'H-32A-WP06 - Debt Service'!F$27/12,0)),"-")</f>
        <v>0</v>
      </c>
      <c r="I643" s="269">
        <f>IFERROR(IF(-SUM(I$20:I642)+I$15&lt;0.000001,0,IF($C643&gt;='H-32A-WP06 - Debt Service'!G$24,'H-32A-WP06 - Debt Service'!#REF!/12,0)),"-")</f>
        <v>0</v>
      </c>
      <c r="J643" s="269">
        <f>IFERROR(IF(-SUM(J$20:J642)+J$15&lt;0.000001,0,IF($C643&gt;='H-32A-WP06 - Debt Service'!H$24,'H-32A-WP06 - Debt Service'!H$27/12,0)),"-")</f>
        <v>0</v>
      </c>
      <c r="K643" s="269">
        <f>IFERROR(IF(-SUM(K$20:K642)+K$15&lt;0.000001,0,IF($C643&gt;='H-32A-WP06 - Debt Service'!I$24,'H-32A-WP06 - Debt Service'!I$27/12,0)),"-")</f>
        <v>0</v>
      </c>
      <c r="L643" s="269">
        <f>IFERROR(IF(-SUM(L$20:L642)+L$15&lt;0.000001,0,IF($C643&gt;='H-32A-WP06 - Debt Service'!J$24,'H-32A-WP06 - Debt Service'!J$27/12,0)),"-")</f>
        <v>0</v>
      </c>
      <c r="M643" s="269">
        <f>IFERROR(IF(-SUM(M$20:M642)+M$15&lt;0.000001,0,IF($C643&gt;='H-32A-WP06 - Debt Service'!L$24,'H-32A-WP06 - Debt Service'!L$27/12,0)),"-")</f>
        <v>0</v>
      </c>
      <c r="N643" s="269">
        <v>0</v>
      </c>
      <c r="O643" s="269">
        <v>0</v>
      </c>
      <c r="P643" s="269">
        <v>0</v>
      </c>
      <c r="Q643" s="269">
        <f>IFERROR(IF(-SUM(Q$20:Q642)+Q$15&lt;0.000001,0,IF($C643&gt;='H-32A-WP06 - Debt Service'!#REF!,'H-32A-WP06 - Debt Service'!#REF!/12,0)),"-")</f>
        <v>0</v>
      </c>
      <c r="R643" s="269"/>
      <c r="S643" s="269"/>
      <c r="T643" s="269"/>
      <c r="U643" s="269"/>
      <c r="V643" s="269"/>
      <c r="X643" s="260">
        <f t="shared" si="41"/>
        <v>2074</v>
      </c>
      <c r="Y643" s="281">
        <f t="shared" si="43"/>
        <v>63889</v>
      </c>
      <c r="Z643" s="281"/>
      <c r="AA643" s="269">
        <f>IFERROR(IF(-SUM(AA$20:AA642)+AA$15&lt;0.000001,0,IF($C643&gt;='H-32A-WP06 - Debt Service'!X$24,'H-32A-WP06 - Debt Service'!X$27/12,0)),"-")</f>
        <v>0</v>
      </c>
      <c r="AB643" s="269">
        <f>IFERROR(IF(-SUM(AB$20:AB642)+AB$15&lt;0.000001,0,IF($C643&gt;='H-32A-WP06 - Debt Service'!Y$24,'H-32A-WP06 - Debt Service'!Y$27/12,0)),"-")</f>
        <v>0</v>
      </c>
      <c r="AC643" s="269">
        <f>IFERROR(IF(-SUM(AC$20:AC642)+AC$15&lt;0.000001,0,IF($C643&gt;='H-32A-WP06 - Debt Service'!Z$24,'H-32A-WP06 - Debt Service'!Z$27/12,0)),"-")</f>
        <v>0</v>
      </c>
      <c r="AD643" s="269">
        <f>IFERROR(IF(-SUM(AD$20:AD642)+AD$15&lt;0.000001,0,IF($C643&gt;='H-32A-WP06 - Debt Service'!AA$24,'H-32A-WP06 - Debt Service'!AA$27/12,0)),"-")</f>
        <v>0</v>
      </c>
      <c r="AE643" s="269">
        <f>IFERROR(IF(-SUM(AE$20:AE642)+AE$15&lt;0.000001,0,IF($C643&gt;='H-32A-WP06 - Debt Service'!AB$24,'H-32A-WP06 - Debt Service'!AB$27/12,0)),"-")</f>
        <v>0</v>
      </c>
      <c r="AF643" s="269">
        <f>IFERROR(IF(-SUM(AF$20:AF642)+AF$15&lt;0.000001,0,IF($C643&gt;='H-32A-WP06 - Debt Service'!AC$24,'H-32A-WP06 - Debt Service'!AC$27/12,0)),"-")</f>
        <v>0</v>
      </c>
      <c r="AG643" s="269">
        <f>IFERROR(IF(-SUM(AG$20:AG642)+AG$15&lt;0.000001,0,IF($C643&gt;='H-32A-WP06 - Debt Service'!AD$24,'H-32A-WP06 - Debt Service'!AD$27/12,0)),"-")</f>
        <v>0</v>
      </c>
      <c r="AH643" s="269">
        <f>IFERROR(IF(-SUM(AH$20:AH642)+AH$15&lt;0.000001,0,IF($C643&gt;='H-32A-WP06 - Debt Service'!AE$24,'H-32A-WP06 - Debt Service'!AE$27/12,0)),"-")</f>
        <v>0</v>
      </c>
      <c r="AI643" s="269">
        <f>IFERROR(IF(-SUM(AI$20:AI642)+AI$15&lt;0.000001,0,IF($C643&gt;='H-32A-WP06 - Debt Service'!AF$24,'H-32A-WP06 - Debt Service'!AF$27/12,0)),"-")</f>
        <v>0</v>
      </c>
      <c r="AJ643" s="269">
        <f>IFERROR(IF(-SUM(AJ$20:AJ642)+AJ$15&lt;0.000001,0,IF($C643&gt;='H-32A-WP06 - Debt Service'!AG$24,'H-32A-WP06 - Debt Service'!AG$27/12,0)),"-")</f>
        <v>0</v>
      </c>
    </row>
    <row r="644" spans="2:36" hidden="1">
      <c r="B644" s="260">
        <f t="shared" si="40"/>
        <v>2075</v>
      </c>
      <c r="C644" s="281">
        <f t="shared" si="42"/>
        <v>63920</v>
      </c>
      <c r="D644" s="281"/>
      <c r="E644" s="269">
        <f>IFERROR(IF(-SUM(E$20:E643)+E$15&lt;0.000001,0,IF($C644&gt;='H-32A-WP06 - Debt Service'!C$24,'H-32A-WP06 - Debt Service'!C$27/12,0)),"-")</f>
        <v>0</v>
      </c>
      <c r="F644" s="269">
        <f>IFERROR(IF(-SUM(F$20:F643)+F$15&lt;0.000001,0,IF($C644&gt;='H-32A-WP06 - Debt Service'!D$24,'H-32A-WP06 - Debt Service'!D$27/12,0)),"-")</f>
        <v>0</v>
      </c>
      <c r="G644" s="269">
        <f>IFERROR(IF(-SUM(G$20:G643)+G$15&lt;0.000001,0,IF($C644&gt;='H-32A-WP06 - Debt Service'!E$24,'H-32A-WP06 - Debt Service'!E$27/12,0)),"-")</f>
        <v>0</v>
      </c>
      <c r="H644" s="269">
        <f>IFERROR(IF(-SUM(H$20:H643)+H$15&lt;0.000001,0,IF($C644&gt;='H-32A-WP06 - Debt Service'!F$24,'H-32A-WP06 - Debt Service'!F$27/12,0)),"-")</f>
        <v>0</v>
      </c>
      <c r="I644" s="269">
        <f>IFERROR(IF(-SUM(I$20:I643)+I$15&lt;0.000001,0,IF($C644&gt;='H-32A-WP06 - Debt Service'!G$24,'H-32A-WP06 - Debt Service'!#REF!/12,0)),"-")</f>
        <v>0</v>
      </c>
      <c r="J644" s="269">
        <f>IFERROR(IF(-SUM(J$20:J643)+J$15&lt;0.000001,0,IF($C644&gt;='H-32A-WP06 - Debt Service'!H$24,'H-32A-WP06 - Debt Service'!H$27/12,0)),"-")</f>
        <v>0</v>
      </c>
      <c r="K644" s="269">
        <f>IFERROR(IF(-SUM(K$20:K643)+K$15&lt;0.000001,0,IF($C644&gt;='H-32A-WP06 - Debt Service'!I$24,'H-32A-WP06 - Debt Service'!I$27/12,0)),"-")</f>
        <v>0</v>
      </c>
      <c r="L644" s="269">
        <f>IFERROR(IF(-SUM(L$20:L643)+L$15&lt;0.000001,0,IF($C644&gt;='H-32A-WP06 - Debt Service'!J$24,'H-32A-WP06 - Debt Service'!J$27/12,0)),"-")</f>
        <v>0</v>
      </c>
      <c r="M644" s="269">
        <f>IFERROR(IF(-SUM(M$20:M643)+M$15&lt;0.000001,0,IF($C644&gt;='H-32A-WP06 - Debt Service'!L$24,'H-32A-WP06 - Debt Service'!L$27/12,0)),"-")</f>
        <v>0</v>
      </c>
      <c r="N644" s="269">
        <v>0</v>
      </c>
      <c r="O644" s="269">
        <v>0</v>
      </c>
      <c r="P644" s="269">
        <v>0</v>
      </c>
      <c r="Q644" s="269">
        <f>IFERROR(IF(-SUM(Q$20:Q643)+Q$15&lt;0.000001,0,IF($C644&gt;='H-32A-WP06 - Debt Service'!#REF!,'H-32A-WP06 - Debt Service'!#REF!/12,0)),"-")</f>
        <v>0</v>
      </c>
      <c r="R644" s="269"/>
      <c r="S644" s="269"/>
      <c r="T644" s="269"/>
      <c r="U644" s="269"/>
      <c r="V644" s="269"/>
      <c r="X644" s="260">
        <f t="shared" si="41"/>
        <v>2075</v>
      </c>
      <c r="Y644" s="281">
        <f t="shared" si="43"/>
        <v>63920</v>
      </c>
      <c r="Z644" s="281"/>
      <c r="AA644" s="269">
        <f>IFERROR(IF(-SUM(AA$20:AA643)+AA$15&lt;0.000001,0,IF($C644&gt;='H-32A-WP06 - Debt Service'!X$24,'H-32A-WP06 - Debt Service'!X$27/12,0)),"-")</f>
        <v>0</v>
      </c>
      <c r="AB644" s="269">
        <f>IFERROR(IF(-SUM(AB$20:AB643)+AB$15&lt;0.000001,0,IF($C644&gt;='H-32A-WP06 - Debt Service'!Y$24,'H-32A-WP06 - Debt Service'!Y$27/12,0)),"-")</f>
        <v>0</v>
      </c>
      <c r="AC644" s="269">
        <f>IFERROR(IF(-SUM(AC$20:AC643)+AC$15&lt;0.000001,0,IF($C644&gt;='H-32A-WP06 - Debt Service'!Z$24,'H-32A-WP06 - Debt Service'!Z$27/12,0)),"-")</f>
        <v>0</v>
      </c>
      <c r="AD644" s="269">
        <f>IFERROR(IF(-SUM(AD$20:AD643)+AD$15&lt;0.000001,0,IF($C644&gt;='H-32A-WP06 - Debt Service'!AA$24,'H-32A-WP06 - Debt Service'!AA$27/12,0)),"-")</f>
        <v>0</v>
      </c>
      <c r="AE644" s="269">
        <f>IFERROR(IF(-SUM(AE$20:AE643)+AE$15&lt;0.000001,0,IF($C644&gt;='H-32A-WP06 - Debt Service'!AB$24,'H-32A-WP06 - Debt Service'!AB$27/12,0)),"-")</f>
        <v>0</v>
      </c>
      <c r="AF644" s="269">
        <f>IFERROR(IF(-SUM(AF$20:AF643)+AF$15&lt;0.000001,0,IF($C644&gt;='H-32A-WP06 - Debt Service'!AC$24,'H-32A-WP06 - Debt Service'!AC$27/12,0)),"-")</f>
        <v>0</v>
      </c>
      <c r="AG644" s="269">
        <f>IFERROR(IF(-SUM(AG$20:AG643)+AG$15&lt;0.000001,0,IF($C644&gt;='H-32A-WP06 - Debt Service'!AD$24,'H-32A-WP06 - Debt Service'!AD$27/12,0)),"-")</f>
        <v>0</v>
      </c>
      <c r="AH644" s="269">
        <f>IFERROR(IF(-SUM(AH$20:AH643)+AH$15&lt;0.000001,0,IF($C644&gt;='H-32A-WP06 - Debt Service'!AE$24,'H-32A-WP06 - Debt Service'!AE$27/12,0)),"-")</f>
        <v>0</v>
      </c>
      <c r="AI644" s="269">
        <f>IFERROR(IF(-SUM(AI$20:AI643)+AI$15&lt;0.000001,0,IF($C644&gt;='H-32A-WP06 - Debt Service'!AF$24,'H-32A-WP06 - Debt Service'!AF$27/12,0)),"-")</f>
        <v>0</v>
      </c>
      <c r="AJ644" s="269">
        <f>IFERROR(IF(-SUM(AJ$20:AJ643)+AJ$15&lt;0.000001,0,IF($C644&gt;='H-32A-WP06 - Debt Service'!AG$24,'H-32A-WP06 - Debt Service'!AG$27/12,0)),"-")</f>
        <v>0</v>
      </c>
    </row>
    <row r="645" spans="2:36" hidden="1">
      <c r="B645" s="260">
        <f t="shared" si="40"/>
        <v>2075</v>
      </c>
      <c r="C645" s="281">
        <f t="shared" si="42"/>
        <v>63951</v>
      </c>
      <c r="D645" s="281"/>
      <c r="E645" s="269">
        <f>IFERROR(IF(-SUM(E$20:E644)+E$15&lt;0.000001,0,IF($C645&gt;='H-32A-WP06 - Debt Service'!C$24,'H-32A-WP06 - Debt Service'!C$27/12,0)),"-")</f>
        <v>0</v>
      </c>
      <c r="F645" s="269">
        <f>IFERROR(IF(-SUM(F$20:F644)+F$15&lt;0.000001,0,IF($C645&gt;='H-32A-WP06 - Debt Service'!D$24,'H-32A-WP06 - Debt Service'!D$27/12,0)),"-")</f>
        <v>0</v>
      </c>
      <c r="G645" s="269">
        <f>IFERROR(IF(-SUM(G$20:G644)+G$15&lt;0.000001,0,IF($C645&gt;='H-32A-WP06 - Debt Service'!E$24,'H-32A-WP06 - Debt Service'!E$27/12,0)),"-")</f>
        <v>0</v>
      </c>
      <c r="H645" s="269">
        <f>IFERROR(IF(-SUM(H$20:H644)+H$15&lt;0.000001,0,IF($C645&gt;='H-32A-WP06 - Debt Service'!F$24,'H-32A-WP06 - Debt Service'!F$27/12,0)),"-")</f>
        <v>0</v>
      </c>
      <c r="I645" s="269">
        <f>IFERROR(IF(-SUM(I$20:I644)+I$15&lt;0.000001,0,IF($C645&gt;='H-32A-WP06 - Debt Service'!G$24,'H-32A-WP06 - Debt Service'!#REF!/12,0)),"-")</f>
        <v>0</v>
      </c>
      <c r="J645" s="269">
        <f>IFERROR(IF(-SUM(J$20:J644)+J$15&lt;0.000001,0,IF($C645&gt;='H-32A-WP06 - Debt Service'!H$24,'H-32A-WP06 - Debt Service'!H$27/12,0)),"-")</f>
        <v>0</v>
      </c>
      <c r="K645" s="269">
        <f>IFERROR(IF(-SUM(K$20:K644)+K$15&lt;0.000001,0,IF($C645&gt;='H-32A-WP06 - Debt Service'!I$24,'H-32A-WP06 - Debt Service'!I$27/12,0)),"-")</f>
        <v>0</v>
      </c>
      <c r="L645" s="269">
        <f>IFERROR(IF(-SUM(L$20:L644)+L$15&lt;0.000001,0,IF($C645&gt;='H-32A-WP06 - Debt Service'!J$24,'H-32A-WP06 - Debt Service'!J$27/12,0)),"-")</f>
        <v>0</v>
      </c>
      <c r="M645" s="269">
        <f>IFERROR(IF(-SUM(M$20:M644)+M$15&lt;0.000001,0,IF($C645&gt;='H-32A-WP06 - Debt Service'!L$24,'H-32A-WP06 - Debt Service'!L$27/12,0)),"-")</f>
        <v>0</v>
      </c>
      <c r="N645" s="269">
        <v>0</v>
      </c>
      <c r="O645" s="269">
        <v>0</v>
      </c>
      <c r="P645" s="269">
        <v>0</v>
      </c>
      <c r="Q645" s="269">
        <f>IFERROR(IF(-SUM(Q$20:Q644)+Q$15&lt;0.000001,0,IF($C645&gt;='H-32A-WP06 - Debt Service'!#REF!,'H-32A-WP06 - Debt Service'!#REF!/12,0)),"-")</f>
        <v>0</v>
      </c>
      <c r="R645" s="269"/>
      <c r="S645" s="269"/>
      <c r="T645" s="269"/>
      <c r="U645" s="269"/>
      <c r="V645" s="269"/>
      <c r="X645" s="260">
        <f t="shared" si="41"/>
        <v>2075</v>
      </c>
      <c r="Y645" s="281">
        <f t="shared" si="43"/>
        <v>63951</v>
      </c>
      <c r="Z645" s="281"/>
      <c r="AA645" s="269">
        <f>IFERROR(IF(-SUM(AA$20:AA644)+AA$15&lt;0.000001,0,IF($C645&gt;='H-32A-WP06 - Debt Service'!X$24,'H-32A-WP06 - Debt Service'!X$27/12,0)),"-")</f>
        <v>0</v>
      </c>
      <c r="AB645" s="269">
        <f>IFERROR(IF(-SUM(AB$20:AB644)+AB$15&lt;0.000001,0,IF($C645&gt;='H-32A-WP06 - Debt Service'!Y$24,'H-32A-WP06 - Debt Service'!Y$27/12,0)),"-")</f>
        <v>0</v>
      </c>
      <c r="AC645" s="269">
        <f>IFERROR(IF(-SUM(AC$20:AC644)+AC$15&lt;0.000001,0,IF($C645&gt;='H-32A-WP06 - Debt Service'!Z$24,'H-32A-WP06 - Debt Service'!Z$27/12,0)),"-")</f>
        <v>0</v>
      </c>
      <c r="AD645" s="269">
        <f>IFERROR(IF(-SUM(AD$20:AD644)+AD$15&lt;0.000001,0,IF($C645&gt;='H-32A-WP06 - Debt Service'!AA$24,'H-32A-WP06 - Debt Service'!AA$27/12,0)),"-")</f>
        <v>0</v>
      </c>
      <c r="AE645" s="269">
        <f>IFERROR(IF(-SUM(AE$20:AE644)+AE$15&lt;0.000001,0,IF($C645&gt;='H-32A-WP06 - Debt Service'!AB$24,'H-32A-WP06 - Debt Service'!AB$27/12,0)),"-")</f>
        <v>0</v>
      </c>
      <c r="AF645" s="269">
        <f>IFERROR(IF(-SUM(AF$20:AF644)+AF$15&lt;0.000001,0,IF($C645&gt;='H-32A-WP06 - Debt Service'!AC$24,'H-32A-WP06 - Debt Service'!AC$27/12,0)),"-")</f>
        <v>0</v>
      </c>
      <c r="AG645" s="269">
        <f>IFERROR(IF(-SUM(AG$20:AG644)+AG$15&lt;0.000001,0,IF($C645&gt;='H-32A-WP06 - Debt Service'!AD$24,'H-32A-WP06 - Debt Service'!AD$27/12,0)),"-")</f>
        <v>0</v>
      </c>
      <c r="AH645" s="269">
        <f>IFERROR(IF(-SUM(AH$20:AH644)+AH$15&lt;0.000001,0,IF($C645&gt;='H-32A-WP06 - Debt Service'!AE$24,'H-32A-WP06 - Debt Service'!AE$27/12,0)),"-")</f>
        <v>0</v>
      </c>
      <c r="AI645" s="269">
        <f>IFERROR(IF(-SUM(AI$20:AI644)+AI$15&lt;0.000001,0,IF($C645&gt;='H-32A-WP06 - Debt Service'!AF$24,'H-32A-WP06 - Debt Service'!AF$27/12,0)),"-")</f>
        <v>0</v>
      </c>
      <c r="AJ645" s="269">
        <f>IFERROR(IF(-SUM(AJ$20:AJ644)+AJ$15&lt;0.000001,0,IF($C645&gt;='H-32A-WP06 - Debt Service'!AG$24,'H-32A-WP06 - Debt Service'!AG$27/12,0)),"-")</f>
        <v>0</v>
      </c>
    </row>
    <row r="646" spans="2:36" hidden="1">
      <c r="B646" s="260">
        <f t="shared" si="40"/>
        <v>2075</v>
      </c>
      <c r="C646" s="281">
        <f t="shared" si="42"/>
        <v>63979</v>
      </c>
      <c r="D646" s="281"/>
      <c r="E646" s="269">
        <f>IFERROR(IF(-SUM(E$20:E645)+E$15&lt;0.000001,0,IF($C646&gt;='H-32A-WP06 - Debt Service'!C$24,'H-32A-WP06 - Debt Service'!C$27/12,0)),"-")</f>
        <v>0</v>
      </c>
      <c r="F646" s="269">
        <f>IFERROR(IF(-SUM(F$20:F645)+F$15&lt;0.000001,0,IF($C646&gt;='H-32A-WP06 - Debt Service'!D$24,'H-32A-WP06 - Debt Service'!D$27/12,0)),"-")</f>
        <v>0</v>
      </c>
      <c r="G646" s="269">
        <f>IFERROR(IF(-SUM(G$20:G645)+G$15&lt;0.000001,0,IF($C646&gt;='H-32A-WP06 - Debt Service'!E$24,'H-32A-WP06 - Debt Service'!E$27/12,0)),"-")</f>
        <v>0</v>
      </c>
      <c r="H646" s="269">
        <f>IFERROR(IF(-SUM(H$20:H645)+H$15&lt;0.000001,0,IF($C646&gt;='H-32A-WP06 - Debt Service'!F$24,'H-32A-WP06 - Debt Service'!F$27/12,0)),"-")</f>
        <v>0</v>
      </c>
      <c r="I646" s="269">
        <f>IFERROR(IF(-SUM(I$20:I645)+I$15&lt;0.000001,0,IF($C646&gt;='H-32A-WP06 - Debt Service'!G$24,'H-32A-WP06 - Debt Service'!#REF!/12,0)),"-")</f>
        <v>0</v>
      </c>
      <c r="J646" s="269">
        <f>IFERROR(IF(-SUM(J$20:J645)+J$15&lt;0.000001,0,IF($C646&gt;='H-32A-WP06 - Debt Service'!H$24,'H-32A-WP06 - Debt Service'!H$27/12,0)),"-")</f>
        <v>0</v>
      </c>
      <c r="K646" s="269">
        <f>IFERROR(IF(-SUM(K$20:K645)+K$15&lt;0.000001,0,IF($C646&gt;='H-32A-WP06 - Debt Service'!I$24,'H-32A-WP06 - Debt Service'!I$27/12,0)),"-")</f>
        <v>0</v>
      </c>
      <c r="L646" s="269">
        <f>IFERROR(IF(-SUM(L$20:L645)+L$15&lt;0.000001,0,IF($C646&gt;='H-32A-WP06 - Debt Service'!J$24,'H-32A-WP06 - Debt Service'!J$27/12,0)),"-")</f>
        <v>0</v>
      </c>
      <c r="M646" s="269">
        <f>IFERROR(IF(-SUM(M$20:M645)+M$15&lt;0.000001,0,IF($C646&gt;='H-32A-WP06 - Debt Service'!L$24,'H-32A-WP06 - Debt Service'!L$27/12,0)),"-")</f>
        <v>0</v>
      </c>
      <c r="N646" s="269">
        <v>0</v>
      </c>
      <c r="O646" s="269">
        <v>0</v>
      </c>
      <c r="P646" s="269">
        <v>0</v>
      </c>
      <c r="Q646" s="269">
        <f>IFERROR(IF(-SUM(Q$20:Q645)+Q$15&lt;0.000001,0,IF($C646&gt;='H-32A-WP06 - Debt Service'!#REF!,'H-32A-WP06 - Debt Service'!#REF!/12,0)),"-")</f>
        <v>0</v>
      </c>
      <c r="R646" s="269"/>
      <c r="S646" s="269"/>
      <c r="T646" s="269"/>
      <c r="U646" s="269"/>
      <c r="V646" s="269"/>
      <c r="X646" s="260">
        <f t="shared" si="41"/>
        <v>2075</v>
      </c>
      <c r="Y646" s="281">
        <f t="shared" si="43"/>
        <v>63979</v>
      </c>
      <c r="Z646" s="281"/>
      <c r="AA646" s="269">
        <f>IFERROR(IF(-SUM(AA$20:AA645)+AA$15&lt;0.000001,0,IF($C646&gt;='H-32A-WP06 - Debt Service'!X$24,'H-32A-WP06 - Debt Service'!X$27/12,0)),"-")</f>
        <v>0</v>
      </c>
      <c r="AB646" s="269">
        <f>IFERROR(IF(-SUM(AB$20:AB645)+AB$15&lt;0.000001,0,IF($C646&gt;='H-32A-WP06 - Debt Service'!Y$24,'H-32A-WP06 - Debt Service'!Y$27/12,0)),"-")</f>
        <v>0</v>
      </c>
      <c r="AC646" s="269">
        <f>IFERROR(IF(-SUM(AC$20:AC645)+AC$15&lt;0.000001,0,IF($C646&gt;='H-32A-WP06 - Debt Service'!Z$24,'H-32A-WP06 - Debt Service'!Z$27/12,0)),"-")</f>
        <v>0</v>
      </c>
      <c r="AD646" s="269">
        <f>IFERROR(IF(-SUM(AD$20:AD645)+AD$15&lt;0.000001,0,IF($C646&gt;='H-32A-WP06 - Debt Service'!AA$24,'H-32A-WP06 - Debt Service'!AA$27/12,0)),"-")</f>
        <v>0</v>
      </c>
      <c r="AE646" s="269">
        <f>IFERROR(IF(-SUM(AE$20:AE645)+AE$15&lt;0.000001,0,IF($C646&gt;='H-32A-WP06 - Debt Service'!AB$24,'H-32A-WP06 - Debt Service'!AB$27/12,0)),"-")</f>
        <v>0</v>
      </c>
      <c r="AF646" s="269">
        <f>IFERROR(IF(-SUM(AF$20:AF645)+AF$15&lt;0.000001,0,IF($C646&gt;='H-32A-WP06 - Debt Service'!AC$24,'H-32A-WP06 - Debt Service'!AC$27/12,0)),"-")</f>
        <v>0</v>
      </c>
      <c r="AG646" s="269">
        <f>IFERROR(IF(-SUM(AG$20:AG645)+AG$15&lt;0.000001,0,IF($C646&gt;='H-32A-WP06 - Debt Service'!AD$24,'H-32A-WP06 - Debt Service'!AD$27/12,0)),"-")</f>
        <v>0</v>
      </c>
      <c r="AH646" s="269">
        <f>IFERROR(IF(-SUM(AH$20:AH645)+AH$15&lt;0.000001,0,IF($C646&gt;='H-32A-WP06 - Debt Service'!AE$24,'H-32A-WP06 - Debt Service'!AE$27/12,0)),"-")</f>
        <v>0</v>
      </c>
      <c r="AI646" s="269">
        <f>IFERROR(IF(-SUM(AI$20:AI645)+AI$15&lt;0.000001,0,IF($C646&gt;='H-32A-WP06 - Debt Service'!AF$24,'H-32A-WP06 - Debt Service'!AF$27/12,0)),"-")</f>
        <v>0</v>
      </c>
      <c r="AJ646" s="269">
        <f>IFERROR(IF(-SUM(AJ$20:AJ645)+AJ$15&lt;0.000001,0,IF($C646&gt;='H-32A-WP06 - Debt Service'!AG$24,'H-32A-WP06 - Debt Service'!AG$27/12,0)),"-")</f>
        <v>0</v>
      </c>
    </row>
    <row r="647" spans="2:36" hidden="1">
      <c r="B647" s="260">
        <f t="shared" si="40"/>
        <v>2075</v>
      </c>
      <c r="C647" s="281">
        <f t="shared" si="42"/>
        <v>64010</v>
      </c>
      <c r="D647" s="281"/>
      <c r="E647" s="269">
        <f>IFERROR(IF(-SUM(E$20:E646)+E$15&lt;0.000001,0,IF($C647&gt;='H-32A-WP06 - Debt Service'!C$24,'H-32A-WP06 - Debt Service'!C$27/12,0)),"-")</f>
        <v>0</v>
      </c>
      <c r="F647" s="269">
        <f>IFERROR(IF(-SUM(F$20:F646)+F$15&lt;0.000001,0,IF($C647&gt;='H-32A-WP06 - Debt Service'!D$24,'H-32A-WP06 - Debt Service'!D$27/12,0)),"-")</f>
        <v>0</v>
      </c>
      <c r="G647" s="269">
        <f>IFERROR(IF(-SUM(G$20:G646)+G$15&lt;0.000001,0,IF($C647&gt;='H-32A-WP06 - Debt Service'!E$24,'H-32A-WP06 - Debt Service'!E$27/12,0)),"-")</f>
        <v>0</v>
      </c>
      <c r="H647" s="269">
        <f>IFERROR(IF(-SUM(H$20:H646)+H$15&lt;0.000001,0,IF($C647&gt;='H-32A-WP06 - Debt Service'!F$24,'H-32A-WP06 - Debt Service'!F$27/12,0)),"-")</f>
        <v>0</v>
      </c>
      <c r="I647" s="269">
        <f>IFERROR(IF(-SUM(I$20:I646)+I$15&lt;0.000001,0,IF($C647&gt;='H-32A-WP06 - Debt Service'!G$24,'H-32A-WP06 - Debt Service'!#REF!/12,0)),"-")</f>
        <v>0</v>
      </c>
      <c r="J647" s="269">
        <f>IFERROR(IF(-SUM(J$20:J646)+J$15&lt;0.000001,0,IF($C647&gt;='H-32A-WP06 - Debt Service'!H$24,'H-32A-WP06 - Debt Service'!H$27/12,0)),"-")</f>
        <v>0</v>
      </c>
      <c r="K647" s="269">
        <f>IFERROR(IF(-SUM(K$20:K646)+K$15&lt;0.000001,0,IF($C647&gt;='H-32A-WP06 - Debt Service'!I$24,'H-32A-WP06 - Debt Service'!I$27/12,0)),"-")</f>
        <v>0</v>
      </c>
      <c r="L647" s="269">
        <f>IFERROR(IF(-SUM(L$20:L646)+L$15&lt;0.000001,0,IF($C647&gt;='H-32A-WP06 - Debt Service'!J$24,'H-32A-WP06 - Debt Service'!J$27/12,0)),"-")</f>
        <v>0</v>
      </c>
      <c r="M647" s="269">
        <f>IFERROR(IF(-SUM(M$20:M646)+M$15&lt;0.000001,0,IF($C647&gt;='H-32A-WP06 - Debt Service'!L$24,'H-32A-WP06 - Debt Service'!L$27/12,0)),"-")</f>
        <v>0</v>
      </c>
      <c r="N647" s="269">
        <v>0</v>
      </c>
      <c r="O647" s="269">
        <v>0</v>
      </c>
      <c r="P647" s="269">
        <v>0</v>
      </c>
      <c r="Q647" s="269">
        <f>IFERROR(IF(-SUM(Q$20:Q646)+Q$15&lt;0.000001,0,IF($C647&gt;='H-32A-WP06 - Debt Service'!#REF!,'H-32A-WP06 - Debt Service'!#REF!/12,0)),"-")</f>
        <v>0</v>
      </c>
      <c r="R647" s="269"/>
      <c r="S647" s="269"/>
      <c r="T647" s="269"/>
      <c r="U647" s="269"/>
      <c r="V647" s="269"/>
      <c r="X647" s="260">
        <f t="shared" si="41"/>
        <v>2075</v>
      </c>
      <c r="Y647" s="281">
        <f t="shared" si="43"/>
        <v>64010</v>
      </c>
      <c r="Z647" s="281"/>
      <c r="AA647" s="269">
        <f>IFERROR(IF(-SUM(AA$20:AA646)+AA$15&lt;0.000001,0,IF($C647&gt;='H-32A-WP06 - Debt Service'!X$24,'H-32A-WP06 - Debt Service'!X$27/12,0)),"-")</f>
        <v>0</v>
      </c>
      <c r="AB647" s="269">
        <f>IFERROR(IF(-SUM(AB$20:AB646)+AB$15&lt;0.000001,0,IF($C647&gt;='H-32A-WP06 - Debt Service'!Y$24,'H-32A-WP06 - Debt Service'!Y$27/12,0)),"-")</f>
        <v>0</v>
      </c>
      <c r="AC647" s="269">
        <f>IFERROR(IF(-SUM(AC$20:AC646)+AC$15&lt;0.000001,0,IF($C647&gt;='H-32A-WP06 - Debt Service'!Z$24,'H-32A-WP06 - Debt Service'!Z$27/12,0)),"-")</f>
        <v>0</v>
      </c>
      <c r="AD647" s="269">
        <f>IFERROR(IF(-SUM(AD$20:AD646)+AD$15&lt;0.000001,0,IF($C647&gt;='H-32A-WP06 - Debt Service'!AA$24,'H-32A-WP06 - Debt Service'!AA$27/12,0)),"-")</f>
        <v>0</v>
      </c>
      <c r="AE647" s="269">
        <f>IFERROR(IF(-SUM(AE$20:AE646)+AE$15&lt;0.000001,0,IF($C647&gt;='H-32A-WP06 - Debt Service'!AB$24,'H-32A-WP06 - Debt Service'!AB$27/12,0)),"-")</f>
        <v>0</v>
      </c>
      <c r="AF647" s="269">
        <f>IFERROR(IF(-SUM(AF$20:AF646)+AF$15&lt;0.000001,0,IF($C647&gt;='H-32A-WP06 - Debt Service'!AC$24,'H-32A-WP06 - Debt Service'!AC$27/12,0)),"-")</f>
        <v>0</v>
      </c>
      <c r="AG647" s="269">
        <f>IFERROR(IF(-SUM(AG$20:AG646)+AG$15&lt;0.000001,0,IF($C647&gt;='H-32A-WP06 - Debt Service'!AD$24,'H-32A-WP06 - Debt Service'!AD$27/12,0)),"-")</f>
        <v>0</v>
      </c>
      <c r="AH647" s="269">
        <f>IFERROR(IF(-SUM(AH$20:AH646)+AH$15&lt;0.000001,0,IF($C647&gt;='H-32A-WP06 - Debt Service'!AE$24,'H-32A-WP06 - Debt Service'!AE$27/12,0)),"-")</f>
        <v>0</v>
      </c>
      <c r="AI647" s="269">
        <f>IFERROR(IF(-SUM(AI$20:AI646)+AI$15&lt;0.000001,0,IF($C647&gt;='H-32A-WP06 - Debt Service'!AF$24,'H-32A-WP06 - Debt Service'!AF$27/12,0)),"-")</f>
        <v>0</v>
      </c>
      <c r="AJ647" s="269">
        <f>IFERROR(IF(-SUM(AJ$20:AJ646)+AJ$15&lt;0.000001,0,IF($C647&gt;='H-32A-WP06 - Debt Service'!AG$24,'H-32A-WP06 - Debt Service'!AG$27/12,0)),"-")</f>
        <v>0</v>
      </c>
    </row>
    <row r="648" spans="2:36" hidden="1">
      <c r="B648" s="260">
        <f t="shared" si="40"/>
        <v>2075</v>
      </c>
      <c r="C648" s="281">
        <f t="shared" si="42"/>
        <v>64040</v>
      </c>
      <c r="D648" s="281"/>
      <c r="E648" s="269">
        <f>IFERROR(IF(-SUM(E$20:E647)+E$15&lt;0.000001,0,IF($C648&gt;='H-32A-WP06 - Debt Service'!C$24,'H-32A-WP06 - Debt Service'!C$27/12,0)),"-")</f>
        <v>0</v>
      </c>
      <c r="F648" s="269">
        <f>IFERROR(IF(-SUM(F$20:F647)+F$15&lt;0.000001,0,IF($C648&gt;='H-32A-WP06 - Debt Service'!D$24,'H-32A-WP06 - Debt Service'!D$27/12,0)),"-")</f>
        <v>0</v>
      </c>
      <c r="G648" s="269">
        <f>IFERROR(IF(-SUM(G$20:G647)+G$15&lt;0.000001,0,IF($C648&gt;='H-32A-WP06 - Debt Service'!E$24,'H-32A-WP06 - Debt Service'!E$27/12,0)),"-")</f>
        <v>0</v>
      </c>
      <c r="H648" s="269">
        <f>IFERROR(IF(-SUM(H$20:H647)+H$15&lt;0.000001,0,IF($C648&gt;='H-32A-WP06 - Debt Service'!F$24,'H-32A-WP06 - Debt Service'!F$27/12,0)),"-")</f>
        <v>0</v>
      </c>
      <c r="I648" s="269">
        <f>IFERROR(IF(-SUM(I$20:I647)+I$15&lt;0.000001,0,IF($C648&gt;='H-32A-WP06 - Debt Service'!G$24,'H-32A-WP06 - Debt Service'!#REF!/12,0)),"-")</f>
        <v>0</v>
      </c>
      <c r="J648" s="269">
        <f>IFERROR(IF(-SUM(J$20:J647)+J$15&lt;0.000001,0,IF($C648&gt;='H-32A-WP06 - Debt Service'!H$24,'H-32A-WP06 - Debt Service'!H$27/12,0)),"-")</f>
        <v>0</v>
      </c>
      <c r="K648" s="269">
        <f>IFERROR(IF(-SUM(K$20:K647)+K$15&lt;0.000001,0,IF($C648&gt;='H-32A-WP06 - Debt Service'!I$24,'H-32A-WP06 - Debt Service'!I$27/12,0)),"-")</f>
        <v>0</v>
      </c>
      <c r="L648" s="269">
        <f>IFERROR(IF(-SUM(L$20:L647)+L$15&lt;0.000001,0,IF($C648&gt;='H-32A-WP06 - Debt Service'!J$24,'H-32A-WP06 - Debt Service'!J$27/12,0)),"-")</f>
        <v>0</v>
      </c>
      <c r="M648" s="269">
        <f>IFERROR(IF(-SUM(M$20:M647)+M$15&lt;0.000001,0,IF($C648&gt;='H-32A-WP06 - Debt Service'!L$24,'H-32A-WP06 - Debt Service'!L$27/12,0)),"-")</f>
        <v>0</v>
      </c>
      <c r="N648" s="269">
        <v>0</v>
      </c>
      <c r="O648" s="269">
        <v>0</v>
      </c>
      <c r="P648" s="269">
        <v>0</v>
      </c>
      <c r="Q648" s="269">
        <f>IFERROR(IF(-SUM(Q$20:Q647)+Q$15&lt;0.000001,0,IF($C648&gt;='H-32A-WP06 - Debt Service'!#REF!,'H-32A-WP06 - Debt Service'!#REF!/12,0)),"-")</f>
        <v>0</v>
      </c>
      <c r="R648" s="269"/>
      <c r="S648" s="269"/>
      <c r="T648" s="269"/>
      <c r="U648" s="269"/>
      <c r="V648" s="269"/>
      <c r="X648" s="260">
        <f t="shared" si="41"/>
        <v>2075</v>
      </c>
      <c r="Y648" s="281">
        <f t="shared" si="43"/>
        <v>64040</v>
      </c>
      <c r="Z648" s="281"/>
      <c r="AA648" s="269">
        <f>IFERROR(IF(-SUM(AA$20:AA647)+AA$15&lt;0.000001,0,IF($C648&gt;='H-32A-WP06 - Debt Service'!X$24,'H-32A-WP06 - Debt Service'!X$27/12,0)),"-")</f>
        <v>0</v>
      </c>
      <c r="AB648" s="269">
        <f>IFERROR(IF(-SUM(AB$20:AB647)+AB$15&lt;0.000001,0,IF($C648&gt;='H-32A-WP06 - Debt Service'!Y$24,'H-32A-WP06 - Debt Service'!Y$27/12,0)),"-")</f>
        <v>0</v>
      </c>
      <c r="AC648" s="269">
        <f>IFERROR(IF(-SUM(AC$20:AC647)+AC$15&lt;0.000001,0,IF($C648&gt;='H-32A-WP06 - Debt Service'!Z$24,'H-32A-WP06 - Debt Service'!Z$27/12,0)),"-")</f>
        <v>0</v>
      </c>
      <c r="AD648" s="269">
        <f>IFERROR(IF(-SUM(AD$20:AD647)+AD$15&lt;0.000001,0,IF($C648&gt;='H-32A-WP06 - Debt Service'!AA$24,'H-32A-WP06 - Debt Service'!AA$27/12,0)),"-")</f>
        <v>0</v>
      </c>
      <c r="AE648" s="269">
        <f>IFERROR(IF(-SUM(AE$20:AE647)+AE$15&lt;0.000001,0,IF($C648&gt;='H-32A-WP06 - Debt Service'!AB$24,'H-32A-WP06 - Debt Service'!AB$27/12,0)),"-")</f>
        <v>0</v>
      </c>
      <c r="AF648" s="269">
        <f>IFERROR(IF(-SUM(AF$20:AF647)+AF$15&lt;0.000001,0,IF($C648&gt;='H-32A-WP06 - Debt Service'!AC$24,'H-32A-WP06 - Debt Service'!AC$27/12,0)),"-")</f>
        <v>0</v>
      </c>
      <c r="AG648" s="269">
        <f>IFERROR(IF(-SUM(AG$20:AG647)+AG$15&lt;0.000001,0,IF($C648&gt;='H-32A-WP06 - Debt Service'!AD$24,'H-32A-WP06 - Debt Service'!AD$27/12,0)),"-")</f>
        <v>0</v>
      </c>
      <c r="AH648" s="269">
        <f>IFERROR(IF(-SUM(AH$20:AH647)+AH$15&lt;0.000001,0,IF($C648&gt;='H-32A-WP06 - Debt Service'!AE$24,'H-32A-WP06 - Debt Service'!AE$27/12,0)),"-")</f>
        <v>0</v>
      </c>
      <c r="AI648" s="269">
        <f>IFERROR(IF(-SUM(AI$20:AI647)+AI$15&lt;0.000001,0,IF($C648&gt;='H-32A-WP06 - Debt Service'!AF$24,'H-32A-WP06 - Debt Service'!AF$27/12,0)),"-")</f>
        <v>0</v>
      </c>
      <c r="AJ648" s="269">
        <f>IFERROR(IF(-SUM(AJ$20:AJ647)+AJ$15&lt;0.000001,0,IF($C648&gt;='H-32A-WP06 - Debt Service'!AG$24,'H-32A-WP06 - Debt Service'!AG$27/12,0)),"-")</f>
        <v>0</v>
      </c>
    </row>
    <row r="649" spans="2:36" hidden="1">
      <c r="B649" s="260">
        <f t="shared" si="40"/>
        <v>2075</v>
      </c>
      <c r="C649" s="281">
        <f t="shared" si="42"/>
        <v>64071</v>
      </c>
      <c r="D649" s="281"/>
      <c r="E649" s="269">
        <f>IFERROR(IF(-SUM(E$20:E648)+E$15&lt;0.000001,0,IF($C649&gt;='H-32A-WP06 - Debt Service'!C$24,'H-32A-WP06 - Debt Service'!C$27/12,0)),"-")</f>
        <v>0</v>
      </c>
      <c r="F649" s="269">
        <f>IFERROR(IF(-SUM(F$20:F648)+F$15&lt;0.000001,0,IF($C649&gt;='H-32A-WP06 - Debt Service'!D$24,'H-32A-WP06 - Debt Service'!D$27/12,0)),"-")</f>
        <v>0</v>
      </c>
      <c r="G649" s="269">
        <f>IFERROR(IF(-SUM(G$20:G648)+G$15&lt;0.000001,0,IF($C649&gt;='H-32A-WP06 - Debt Service'!E$24,'H-32A-WP06 - Debt Service'!E$27/12,0)),"-")</f>
        <v>0</v>
      </c>
      <c r="H649" s="269">
        <f>IFERROR(IF(-SUM(H$20:H648)+H$15&lt;0.000001,0,IF($C649&gt;='H-32A-WP06 - Debt Service'!F$24,'H-32A-WP06 - Debt Service'!F$27/12,0)),"-")</f>
        <v>0</v>
      </c>
      <c r="I649" s="269">
        <f>IFERROR(IF(-SUM(I$20:I648)+I$15&lt;0.000001,0,IF($C649&gt;='H-32A-WP06 - Debt Service'!G$24,'H-32A-WP06 - Debt Service'!#REF!/12,0)),"-")</f>
        <v>0</v>
      </c>
      <c r="J649" s="269">
        <f>IFERROR(IF(-SUM(J$20:J648)+J$15&lt;0.000001,0,IF($C649&gt;='H-32A-WP06 - Debt Service'!H$24,'H-32A-WP06 - Debt Service'!H$27/12,0)),"-")</f>
        <v>0</v>
      </c>
      <c r="K649" s="269">
        <f>IFERROR(IF(-SUM(K$20:K648)+K$15&lt;0.000001,0,IF($C649&gt;='H-32A-WP06 - Debt Service'!I$24,'H-32A-WP06 - Debt Service'!I$27/12,0)),"-")</f>
        <v>0</v>
      </c>
      <c r="L649" s="269">
        <f>IFERROR(IF(-SUM(L$20:L648)+L$15&lt;0.000001,0,IF($C649&gt;='H-32A-WP06 - Debt Service'!J$24,'H-32A-WP06 - Debt Service'!J$27/12,0)),"-")</f>
        <v>0</v>
      </c>
      <c r="M649" s="269">
        <f>IFERROR(IF(-SUM(M$20:M648)+M$15&lt;0.000001,0,IF($C649&gt;='H-32A-WP06 - Debt Service'!L$24,'H-32A-WP06 - Debt Service'!L$27/12,0)),"-")</f>
        <v>0</v>
      </c>
      <c r="N649" s="269">
        <v>0</v>
      </c>
      <c r="O649" s="269">
        <v>0</v>
      </c>
      <c r="P649" s="269">
        <v>0</v>
      </c>
      <c r="Q649" s="269">
        <f>IFERROR(IF(-SUM(Q$20:Q648)+Q$15&lt;0.000001,0,IF($C649&gt;='H-32A-WP06 - Debt Service'!#REF!,'H-32A-WP06 - Debt Service'!#REF!/12,0)),"-")</f>
        <v>0</v>
      </c>
      <c r="R649" s="269"/>
      <c r="S649" s="269"/>
      <c r="T649" s="269"/>
      <c r="U649" s="269"/>
      <c r="V649" s="269"/>
      <c r="X649" s="260">
        <f t="shared" si="41"/>
        <v>2075</v>
      </c>
      <c r="Y649" s="281">
        <f t="shared" si="43"/>
        <v>64071</v>
      </c>
      <c r="Z649" s="281"/>
      <c r="AA649" s="269">
        <f>IFERROR(IF(-SUM(AA$20:AA648)+AA$15&lt;0.000001,0,IF($C649&gt;='H-32A-WP06 - Debt Service'!X$24,'H-32A-WP06 - Debt Service'!X$27/12,0)),"-")</f>
        <v>0</v>
      </c>
      <c r="AB649" s="269">
        <f>IFERROR(IF(-SUM(AB$20:AB648)+AB$15&lt;0.000001,0,IF($C649&gt;='H-32A-WP06 - Debt Service'!Y$24,'H-32A-WP06 - Debt Service'!Y$27/12,0)),"-")</f>
        <v>0</v>
      </c>
      <c r="AC649" s="269">
        <f>IFERROR(IF(-SUM(AC$20:AC648)+AC$15&lt;0.000001,0,IF($C649&gt;='H-32A-WP06 - Debt Service'!Z$24,'H-32A-WP06 - Debt Service'!Z$27/12,0)),"-")</f>
        <v>0</v>
      </c>
      <c r="AD649" s="269">
        <f>IFERROR(IF(-SUM(AD$20:AD648)+AD$15&lt;0.000001,0,IF($C649&gt;='H-32A-WP06 - Debt Service'!AA$24,'H-32A-WP06 - Debt Service'!AA$27/12,0)),"-")</f>
        <v>0</v>
      </c>
      <c r="AE649" s="269">
        <f>IFERROR(IF(-SUM(AE$20:AE648)+AE$15&lt;0.000001,0,IF($C649&gt;='H-32A-WP06 - Debt Service'!AB$24,'H-32A-WP06 - Debt Service'!AB$27/12,0)),"-")</f>
        <v>0</v>
      </c>
      <c r="AF649" s="269">
        <f>IFERROR(IF(-SUM(AF$20:AF648)+AF$15&lt;0.000001,0,IF($C649&gt;='H-32A-WP06 - Debt Service'!AC$24,'H-32A-WP06 - Debt Service'!AC$27/12,0)),"-")</f>
        <v>0</v>
      </c>
      <c r="AG649" s="269">
        <f>IFERROR(IF(-SUM(AG$20:AG648)+AG$15&lt;0.000001,0,IF($C649&gt;='H-32A-WP06 - Debt Service'!AD$24,'H-32A-WP06 - Debt Service'!AD$27/12,0)),"-")</f>
        <v>0</v>
      </c>
      <c r="AH649" s="269">
        <f>IFERROR(IF(-SUM(AH$20:AH648)+AH$15&lt;0.000001,0,IF($C649&gt;='H-32A-WP06 - Debt Service'!AE$24,'H-32A-WP06 - Debt Service'!AE$27/12,0)),"-")</f>
        <v>0</v>
      </c>
      <c r="AI649" s="269">
        <f>IFERROR(IF(-SUM(AI$20:AI648)+AI$15&lt;0.000001,0,IF($C649&gt;='H-32A-WP06 - Debt Service'!AF$24,'H-32A-WP06 - Debt Service'!AF$27/12,0)),"-")</f>
        <v>0</v>
      </c>
      <c r="AJ649" s="269">
        <f>IFERROR(IF(-SUM(AJ$20:AJ648)+AJ$15&lt;0.000001,0,IF($C649&gt;='H-32A-WP06 - Debt Service'!AG$24,'H-32A-WP06 - Debt Service'!AG$27/12,0)),"-")</f>
        <v>0</v>
      </c>
    </row>
    <row r="650" spans="2:36" hidden="1">
      <c r="B650" s="260">
        <f t="shared" si="40"/>
        <v>2075</v>
      </c>
      <c r="C650" s="281">
        <f t="shared" si="42"/>
        <v>64101</v>
      </c>
      <c r="D650" s="281"/>
      <c r="E650" s="269">
        <f>IFERROR(IF(-SUM(E$20:E649)+E$15&lt;0.000001,0,IF($C650&gt;='H-32A-WP06 - Debt Service'!C$24,'H-32A-WP06 - Debt Service'!C$27/12,0)),"-")</f>
        <v>0</v>
      </c>
      <c r="F650" s="269">
        <f>IFERROR(IF(-SUM(F$20:F649)+F$15&lt;0.000001,0,IF($C650&gt;='H-32A-WP06 - Debt Service'!D$24,'H-32A-WP06 - Debt Service'!D$27/12,0)),"-")</f>
        <v>0</v>
      </c>
      <c r="G650" s="269">
        <f>IFERROR(IF(-SUM(G$20:G649)+G$15&lt;0.000001,0,IF($C650&gt;='H-32A-WP06 - Debt Service'!E$24,'H-32A-WP06 - Debt Service'!E$27/12,0)),"-")</f>
        <v>0</v>
      </c>
      <c r="H650" s="269">
        <f>IFERROR(IF(-SUM(H$20:H649)+H$15&lt;0.000001,0,IF($C650&gt;='H-32A-WP06 - Debt Service'!F$24,'H-32A-WP06 - Debt Service'!F$27/12,0)),"-")</f>
        <v>0</v>
      </c>
      <c r="I650" s="269">
        <f>IFERROR(IF(-SUM(I$20:I649)+I$15&lt;0.000001,0,IF($C650&gt;='H-32A-WP06 - Debt Service'!G$24,'H-32A-WP06 - Debt Service'!#REF!/12,0)),"-")</f>
        <v>0</v>
      </c>
      <c r="J650" s="269">
        <f>IFERROR(IF(-SUM(J$20:J649)+J$15&lt;0.000001,0,IF($C650&gt;='H-32A-WP06 - Debt Service'!H$24,'H-32A-WP06 - Debt Service'!H$27/12,0)),"-")</f>
        <v>0</v>
      </c>
      <c r="K650" s="269">
        <f>IFERROR(IF(-SUM(K$20:K649)+K$15&lt;0.000001,0,IF($C650&gt;='H-32A-WP06 - Debt Service'!I$24,'H-32A-WP06 - Debt Service'!I$27/12,0)),"-")</f>
        <v>0</v>
      </c>
      <c r="L650" s="269">
        <f>IFERROR(IF(-SUM(L$20:L649)+L$15&lt;0.000001,0,IF($C650&gt;='H-32A-WP06 - Debt Service'!J$24,'H-32A-WP06 - Debt Service'!J$27/12,0)),"-")</f>
        <v>0</v>
      </c>
      <c r="M650" s="269">
        <f>IFERROR(IF(-SUM(M$20:M649)+M$15&lt;0.000001,0,IF($C650&gt;='H-32A-WP06 - Debt Service'!L$24,'H-32A-WP06 - Debt Service'!L$27/12,0)),"-")</f>
        <v>0</v>
      </c>
      <c r="N650" s="269">
        <v>0</v>
      </c>
      <c r="O650" s="269">
        <v>0</v>
      </c>
      <c r="P650" s="269">
        <v>0</v>
      </c>
      <c r="Q650" s="269">
        <f>IFERROR(IF(-SUM(Q$20:Q649)+Q$15&lt;0.000001,0,IF($C650&gt;='H-32A-WP06 - Debt Service'!#REF!,'H-32A-WP06 - Debt Service'!#REF!/12,0)),"-")</f>
        <v>0</v>
      </c>
      <c r="R650" s="269"/>
      <c r="S650" s="269"/>
      <c r="T650" s="269"/>
      <c r="U650" s="269"/>
      <c r="V650" s="269"/>
      <c r="X650" s="260">
        <f t="shared" si="41"/>
        <v>2075</v>
      </c>
      <c r="Y650" s="281">
        <f t="shared" si="43"/>
        <v>64101</v>
      </c>
      <c r="Z650" s="281"/>
      <c r="AA650" s="269">
        <f>IFERROR(IF(-SUM(AA$20:AA649)+AA$15&lt;0.000001,0,IF($C650&gt;='H-32A-WP06 - Debt Service'!X$24,'H-32A-WP06 - Debt Service'!X$27/12,0)),"-")</f>
        <v>0</v>
      </c>
      <c r="AB650" s="269">
        <f>IFERROR(IF(-SUM(AB$20:AB649)+AB$15&lt;0.000001,0,IF($C650&gt;='H-32A-WP06 - Debt Service'!Y$24,'H-32A-WP06 - Debt Service'!Y$27/12,0)),"-")</f>
        <v>0</v>
      </c>
      <c r="AC650" s="269">
        <f>IFERROR(IF(-SUM(AC$20:AC649)+AC$15&lt;0.000001,0,IF($C650&gt;='H-32A-WP06 - Debt Service'!Z$24,'H-32A-WP06 - Debt Service'!Z$27/12,0)),"-")</f>
        <v>0</v>
      </c>
      <c r="AD650" s="269">
        <f>IFERROR(IF(-SUM(AD$20:AD649)+AD$15&lt;0.000001,0,IF($C650&gt;='H-32A-WP06 - Debt Service'!AA$24,'H-32A-WP06 - Debt Service'!AA$27/12,0)),"-")</f>
        <v>0</v>
      </c>
      <c r="AE650" s="269">
        <f>IFERROR(IF(-SUM(AE$20:AE649)+AE$15&lt;0.000001,0,IF($C650&gt;='H-32A-WP06 - Debt Service'!AB$24,'H-32A-WP06 - Debt Service'!AB$27/12,0)),"-")</f>
        <v>0</v>
      </c>
      <c r="AF650" s="269">
        <f>IFERROR(IF(-SUM(AF$20:AF649)+AF$15&lt;0.000001,0,IF($C650&gt;='H-32A-WP06 - Debt Service'!AC$24,'H-32A-WP06 - Debt Service'!AC$27/12,0)),"-")</f>
        <v>0</v>
      </c>
      <c r="AG650" s="269">
        <f>IFERROR(IF(-SUM(AG$20:AG649)+AG$15&lt;0.000001,0,IF($C650&gt;='H-32A-WP06 - Debt Service'!AD$24,'H-32A-WP06 - Debt Service'!AD$27/12,0)),"-")</f>
        <v>0</v>
      </c>
      <c r="AH650" s="269">
        <f>IFERROR(IF(-SUM(AH$20:AH649)+AH$15&lt;0.000001,0,IF($C650&gt;='H-32A-WP06 - Debt Service'!AE$24,'H-32A-WP06 - Debt Service'!AE$27/12,0)),"-")</f>
        <v>0</v>
      </c>
      <c r="AI650" s="269">
        <f>IFERROR(IF(-SUM(AI$20:AI649)+AI$15&lt;0.000001,0,IF($C650&gt;='H-32A-WP06 - Debt Service'!AF$24,'H-32A-WP06 - Debt Service'!AF$27/12,0)),"-")</f>
        <v>0</v>
      </c>
      <c r="AJ650" s="269">
        <f>IFERROR(IF(-SUM(AJ$20:AJ649)+AJ$15&lt;0.000001,0,IF($C650&gt;='H-32A-WP06 - Debt Service'!AG$24,'H-32A-WP06 - Debt Service'!AG$27/12,0)),"-")</f>
        <v>0</v>
      </c>
    </row>
    <row r="651" spans="2:36" hidden="1">
      <c r="B651" s="260">
        <f t="shared" si="40"/>
        <v>2075</v>
      </c>
      <c r="C651" s="281">
        <f t="shared" si="42"/>
        <v>64132</v>
      </c>
      <c r="D651" s="281"/>
      <c r="E651" s="269">
        <f>IFERROR(IF(-SUM(E$20:E650)+E$15&lt;0.000001,0,IF($C651&gt;='H-32A-WP06 - Debt Service'!C$24,'H-32A-WP06 - Debt Service'!C$27/12,0)),"-")</f>
        <v>0</v>
      </c>
      <c r="F651" s="269">
        <f>IFERROR(IF(-SUM(F$20:F650)+F$15&lt;0.000001,0,IF($C651&gt;='H-32A-WP06 - Debt Service'!D$24,'H-32A-WP06 - Debt Service'!D$27/12,0)),"-")</f>
        <v>0</v>
      </c>
      <c r="G651" s="269">
        <f>IFERROR(IF(-SUM(G$20:G650)+G$15&lt;0.000001,0,IF($C651&gt;='H-32A-WP06 - Debt Service'!E$24,'H-32A-WP06 - Debt Service'!E$27/12,0)),"-")</f>
        <v>0</v>
      </c>
      <c r="H651" s="269">
        <f>IFERROR(IF(-SUM(H$20:H650)+H$15&lt;0.000001,0,IF($C651&gt;='H-32A-WP06 - Debt Service'!F$24,'H-32A-WP06 - Debt Service'!F$27/12,0)),"-")</f>
        <v>0</v>
      </c>
      <c r="I651" s="269">
        <f>IFERROR(IF(-SUM(I$20:I650)+I$15&lt;0.000001,0,IF($C651&gt;='H-32A-WP06 - Debt Service'!G$24,'H-32A-WP06 - Debt Service'!#REF!/12,0)),"-")</f>
        <v>0</v>
      </c>
      <c r="J651" s="269">
        <f>IFERROR(IF(-SUM(J$20:J650)+J$15&lt;0.000001,0,IF($C651&gt;='H-32A-WP06 - Debt Service'!H$24,'H-32A-WP06 - Debt Service'!H$27/12,0)),"-")</f>
        <v>0</v>
      </c>
      <c r="K651" s="269">
        <f>IFERROR(IF(-SUM(K$20:K650)+K$15&lt;0.000001,0,IF($C651&gt;='H-32A-WP06 - Debt Service'!I$24,'H-32A-WP06 - Debt Service'!I$27/12,0)),"-")</f>
        <v>0</v>
      </c>
      <c r="L651" s="269">
        <f>IFERROR(IF(-SUM(L$20:L650)+L$15&lt;0.000001,0,IF($C651&gt;='H-32A-WP06 - Debt Service'!J$24,'H-32A-WP06 - Debt Service'!J$27/12,0)),"-")</f>
        <v>0</v>
      </c>
      <c r="M651" s="269">
        <f>IFERROR(IF(-SUM(M$20:M650)+M$15&lt;0.000001,0,IF($C651&gt;='H-32A-WP06 - Debt Service'!L$24,'H-32A-WP06 - Debt Service'!L$27/12,0)),"-")</f>
        <v>0</v>
      </c>
      <c r="N651" s="269">
        <v>0</v>
      </c>
      <c r="O651" s="269">
        <v>0</v>
      </c>
      <c r="P651" s="269">
        <v>0</v>
      </c>
      <c r="Q651" s="269">
        <f>IFERROR(IF(-SUM(Q$20:Q650)+Q$15&lt;0.000001,0,IF($C651&gt;='H-32A-WP06 - Debt Service'!#REF!,'H-32A-WP06 - Debt Service'!#REF!/12,0)),"-")</f>
        <v>0</v>
      </c>
      <c r="R651" s="269"/>
      <c r="S651" s="269"/>
      <c r="T651" s="269"/>
      <c r="U651" s="269"/>
      <c r="V651" s="269"/>
      <c r="X651" s="260">
        <f t="shared" si="41"/>
        <v>2075</v>
      </c>
      <c r="Y651" s="281">
        <f t="shared" si="43"/>
        <v>64132</v>
      </c>
      <c r="Z651" s="281"/>
      <c r="AA651" s="269">
        <f>IFERROR(IF(-SUM(AA$20:AA650)+AA$15&lt;0.000001,0,IF($C651&gt;='H-32A-WP06 - Debt Service'!X$24,'H-32A-WP06 - Debt Service'!X$27/12,0)),"-")</f>
        <v>0</v>
      </c>
      <c r="AB651" s="269">
        <f>IFERROR(IF(-SUM(AB$20:AB650)+AB$15&lt;0.000001,0,IF($C651&gt;='H-32A-WP06 - Debt Service'!Y$24,'H-32A-WP06 - Debt Service'!Y$27/12,0)),"-")</f>
        <v>0</v>
      </c>
      <c r="AC651" s="269">
        <f>IFERROR(IF(-SUM(AC$20:AC650)+AC$15&lt;0.000001,0,IF($C651&gt;='H-32A-WP06 - Debt Service'!Z$24,'H-32A-WP06 - Debt Service'!Z$27/12,0)),"-")</f>
        <v>0</v>
      </c>
      <c r="AD651" s="269">
        <f>IFERROR(IF(-SUM(AD$20:AD650)+AD$15&lt;0.000001,0,IF($C651&gt;='H-32A-WP06 - Debt Service'!AA$24,'H-32A-WP06 - Debt Service'!AA$27/12,0)),"-")</f>
        <v>0</v>
      </c>
      <c r="AE651" s="269">
        <f>IFERROR(IF(-SUM(AE$20:AE650)+AE$15&lt;0.000001,0,IF($C651&gt;='H-32A-WP06 - Debt Service'!AB$24,'H-32A-WP06 - Debt Service'!AB$27/12,0)),"-")</f>
        <v>0</v>
      </c>
      <c r="AF651" s="269">
        <f>IFERROR(IF(-SUM(AF$20:AF650)+AF$15&lt;0.000001,0,IF($C651&gt;='H-32A-WP06 - Debt Service'!AC$24,'H-32A-WP06 - Debt Service'!AC$27/12,0)),"-")</f>
        <v>0</v>
      </c>
      <c r="AG651" s="269">
        <f>IFERROR(IF(-SUM(AG$20:AG650)+AG$15&lt;0.000001,0,IF($C651&gt;='H-32A-WP06 - Debt Service'!AD$24,'H-32A-WP06 - Debt Service'!AD$27/12,0)),"-")</f>
        <v>0</v>
      </c>
      <c r="AH651" s="269">
        <f>IFERROR(IF(-SUM(AH$20:AH650)+AH$15&lt;0.000001,0,IF($C651&gt;='H-32A-WP06 - Debt Service'!AE$24,'H-32A-WP06 - Debt Service'!AE$27/12,0)),"-")</f>
        <v>0</v>
      </c>
      <c r="AI651" s="269">
        <f>IFERROR(IF(-SUM(AI$20:AI650)+AI$15&lt;0.000001,0,IF($C651&gt;='H-32A-WP06 - Debt Service'!AF$24,'H-32A-WP06 - Debt Service'!AF$27/12,0)),"-")</f>
        <v>0</v>
      </c>
      <c r="AJ651" s="269">
        <f>IFERROR(IF(-SUM(AJ$20:AJ650)+AJ$15&lt;0.000001,0,IF($C651&gt;='H-32A-WP06 - Debt Service'!AG$24,'H-32A-WP06 - Debt Service'!AG$27/12,0)),"-")</f>
        <v>0</v>
      </c>
    </row>
    <row r="652" spans="2:36" hidden="1">
      <c r="B652" s="260">
        <f t="shared" si="40"/>
        <v>2075</v>
      </c>
      <c r="C652" s="281">
        <f t="shared" si="42"/>
        <v>64163</v>
      </c>
      <c r="D652" s="281"/>
      <c r="E652" s="269">
        <f>IFERROR(IF(-SUM(E$20:E651)+E$15&lt;0.000001,0,IF($C652&gt;='H-32A-WP06 - Debt Service'!C$24,'H-32A-WP06 - Debt Service'!C$27/12,0)),"-")</f>
        <v>0</v>
      </c>
      <c r="F652" s="269">
        <f>IFERROR(IF(-SUM(F$20:F651)+F$15&lt;0.000001,0,IF($C652&gt;='H-32A-WP06 - Debt Service'!D$24,'H-32A-WP06 - Debt Service'!D$27/12,0)),"-")</f>
        <v>0</v>
      </c>
      <c r="G652" s="269">
        <f>IFERROR(IF(-SUM(G$20:G651)+G$15&lt;0.000001,0,IF($C652&gt;='H-32A-WP06 - Debt Service'!E$24,'H-32A-WP06 - Debt Service'!E$27/12,0)),"-")</f>
        <v>0</v>
      </c>
      <c r="H652" s="269">
        <f>IFERROR(IF(-SUM(H$20:H651)+H$15&lt;0.000001,0,IF($C652&gt;='H-32A-WP06 - Debt Service'!F$24,'H-32A-WP06 - Debt Service'!F$27/12,0)),"-")</f>
        <v>0</v>
      </c>
      <c r="I652" s="269">
        <f>IFERROR(IF(-SUM(I$20:I651)+I$15&lt;0.000001,0,IF($C652&gt;='H-32A-WP06 - Debt Service'!G$24,'H-32A-WP06 - Debt Service'!#REF!/12,0)),"-")</f>
        <v>0</v>
      </c>
      <c r="J652" s="269">
        <f>IFERROR(IF(-SUM(J$20:J651)+J$15&lt;0.000001,0,IF($C652&gt;='H-32A-WP06 - Debt Service'!H$24,'H-32A-WP06 - Debt Service'!H$27/12,0)),"-")</f>
        <v>0</v>
      </c>
      <c r="K652" s="269">
        <f>IFERROR(IF(-SUM(K$20:K651)+K$15&lt;0.000001,0,IF($C652&gt;='H-32A-WP06 - Debt Service'!I$24,'H-32A-WP06 - Debt Service'!I$27/12,0)),"-")</f>
        <v>0</v>
      </c>
      <c r="L652" s="269">
        <f>IFERROR(IF(-SUM(L$20:L651)+L$15&lt;0.000001,0,IF($C652&gt;='H-32A-WP06 - Debt Service'!J$24,'H-32A-WP06 - Debt Service'!J$27/12,0)),"-")</f>
        <v>0</v>
      </c>
      <c r="M652" s="269">
        <f>IFERROR(IF(-SUM(M$20:M651)+M$15&lt;0.000001,0,IF($C652&gt;='H-32A-WP06 - Debt Service'!L$24,'H-32A-WP06 - Debt Service'!L$27/12,0)),"-")</f>
        <v>0</v>
      </c>
      <c r="N652" s="269">
        <v>0</v>
      </c>
      <c r="O652" s="269">
        <v>0</v>
      </c>
      <c r="P652" s="269">
        <v>0</v>
      </c>
      <c r="Q652" s="269">
        <f>IFERROR(IF(-SUM(Q$20:Q651)+Q$15&lt;0.000001,0,IF($C652&gt;='H-32A-WP06 - Debt Service'!#REF!,'H-32A-WP06 - Debt Service'!#REF!/12,0)),"-")</f>
        <v>0</v>
      </c>
      <c r="R652" s="269"/>
      <c r="S652" s="269"/>
      <c r="T652" s="269"/>
      <c r="U652" s="269"/>
      <c r="V652" s="269"/>
      <c r="X652" s="260">
        <f t="shared" si="41"/>
        <v>2075</v>
      </c>
      <c r="Y652" s="281">
        <f t="shared" si="43"/>
        <v>64163</v>
      </c>
      <c r="Z652" s="281"/>
      <c r="AA652" s="269">
        <f>IFERROR(IF(-SUM(AA$20:AA651)+AA$15&lt;0.000001,0,IF($C652&gt;='H-32A-WP06 - Debt Service'!X$24,'H-32A-WP06 - Debt Service'!X$27/12,0)),"-")</f>
        <v>0</v>
      </c>
      <c r="AB652" s="269">
        <f>IFERROR(IF(-SUM(AB$20:AB651)+AB$15&lt;0.000001,0,IF($C652&gt;='H-32A-WP06 - Debt Service'!Y$24,'H-32A-WP06 - Debt Service'!Y$27/12,0)),"-")</f>
        <v>0</v>
      </c>
      <c r="AC652" s="269">
        <f>IFERROR(IF(-SUM(AC$20:AC651)+AC$15&lt;0.000001,0,IF($C652&gt;='H-32A-WP06 - Debt Service'!Z$24,'H-32A-WP06 - Debt Service'!Z$27/12,0)),"-")</f>
        <v>0</v>
      </c>
      <c r="AD652" s="269">
        <f>IFERROR(IF(-SUM(AD$20:AD651)+AD$15&lt;0.000001,0,IF($C652&gt;='H-32A-WP06 - Debt Service'!AA$24,'H-32A-WP06 - Debt Service'!AA$27/12,0)),"-")</f>
        <v>0</v>
      </c>
      <c r="AE652" s="269">
        <f>IFERROR(IF(-SUM(AE$20:AE651)+AE$15&lt;0.000001,0,IF($C652&gt;='H-32A-WP06 - Debt Service'!AB$24,'H-32A-WP06 - Debt Service'!AB$27/12,0)),"-")</f>
        <v>0</v>
      </c>
      <c r="AF652" s="269">
        <f>IFERROR(IF(-SUM(AF$20:AF651)+AF$15&lt;0.000001,0,IF($C652&gt;='H-32A-WP06 - Debt Service'!AC$24,'H-32A-WP06 - Debt Service'!AC$27/12,0)),"-")</f>
        <v>0</v>
      </c>
      <c r="AG652" s="269">
        <f>IFERROR(IF(-SUM(AG$20:AG651)+AG$15&lt;0.000001,0,IF($C652&gt;='H-32A-WP06 - Debt Service'!AD$24,'H-32A-WP06 - Debt Service'!AD$27/12,0)),"-")</f>
        <v>0</v>
      </c>
      <c r="AH652" s="269">
        <f>IFERROR(IF(-SUM(AH$20:AH651)+AH$15&lt;0.000001,0,IF($C652&gt;='H-32A-WP06 - Debt Service'!AE$24,'H-32A-WP06 - Debt Service'!AE$27/12,0)),"-")</f>
        <v>0</v>
      </c>
      <c r="AI652" s="269">
        <f>IFERROR(IF(-SUM(AI$20:AI651)+AI$15&lt;0.000001,0,IF($C652&gt;='H-32A-WP06 - Debt Service'!AF$24,'H-32A-WP06 - Debt Service'!AF$27/12,0)),"-")</f>
        <v>0</v>
      </c>
      <c r="AJ652" s="269">
        <f>IFERROR(IF(-SUM(AJ$20:AJ651)+AJ$15&lt;0.000001,0,IF($C652&gt;='H-32A-WP06 - Debt Service'!AG$24,'H-32A-WP06 - Debt Service'!AG$27/12,0)),"-")</f>
        <v>0</v>
      </c>
    </row>
    <row r="653" spans="2:36" hidden="1">
      <c r="B653" s="260">
        <f t="shared" si="40"/>
        <v>2075</v>
      </c>
      <c r="C653" s="281">
        <f t="shared" si="42"/>
        <v>64193</v>
      </c>
      <c r="D653" s="281"/>
      <c r="E653" s="269">
        <f>IFERROR(IF(-SUM(E$20:E652)+E$15&lt;0.000001,0,IF($C653&gt;='H-32A-WP06 - Debt Service'!C$24,'H-32A-WP06 - Debt Service'!C$27/12,0)),"-")</f>
        <v>0</v>
      </c>
      <c r="F653" s="269">
        <f>IFERROR(IF(-SUM(F$20:F652)+F$15&lt;0.000001,0,IF($C653&gt;='H-32A-WP06 - Debt Service'!D$24,'H-32A-WP06 - Debt Service'!D$27/12,0)),"-")</f>
        <v>0</v>
      </c>
      <c r="G653" s="269">
        <f>IFERROR(IF(-SUM(G$20:G652)+G$15&lt;0.000001,0,IF($C653&gt;='H-32A-WP06 - Debt Service'!E$24,'H-32A-WP06 - Debt Service'!E$27/12,0)),"-")</f>
        <v>0</v>
      </c>
      <c r="H653" s="269">
        <f>IFERROR(IF(-SUM(H$20:H652)+H$15&lt;0.000001,0,IF($C653&gt;='H-32A-WP06 - Debt Service'!F$24,'H-32A-WP06 - Debt Service'!F$27/12,0)),"-")</f>
        <v>0</v>
      </c>
      <c r="I653" s="269">
        <f>IFERROR(IF(-SUM(I$20:I652)+I$15&lt;0.000001,0,IF($C653&gt;='H-32A-WP06 - Debt Service'!G$24,'H-32A-WP06 - Debt Service'!#REF!/12,0)),"-")</f>
        <v>0</v>
      </c>
      <c r="J653" s="269">
        <f>IFERROR(IF(-SUM(J$20:J652)+J$15&lt;0.000001,0,IF($C653&gt;='H-32A-WP06 - Debt Service'!H$24,'H-32A-WP06 - Debt Service'!H$27/12,0)),"-")</f>
        <v>0</v>
      </c>
      <c r="K653" s="269">
        <f>IFERROR(IF(-SUM(K$20:K652)+K$15&lt;0.000001,0,IF($C653&gt;='H-32A-WP06 - Debt Service'!I$24,'H-32A-WP06 - Debt Service'!I$27/12,0)),"-")</f>
        <v>0</v>
      </c>
      <c r="L653" s="269">
        <f>IFERROR(IF(-SUM(L$20:L652)+L$15&lt;0.000001,0,IF($C653&gt;='H-32A-WP06 - Debt Service'!J$24,'H-32A-WP06 - Debt Service'!J$27/12,0)),"-")</f>
        <v>0</v>
      </c>
      <c r="M653" s="269">
        <f>IFERROR(IF(-SUM(M$20:M652)+M$15&lt;0.000001,0,IF($C653&gt;='H-32A-WP06 - Debt Service'!L$24,'H-32A-WP06 - Debt Service'!L$27/12,0)),"-")</f>
        <v>0</v>
      </c>
      <c r="N653" s="269">
        <v>0</v>
      </c>
      <c r="O653" s="269">
        <v>0</v>
      </c>
      <c r="P653" s="269">
        <v>0</v>
      </c>
      <c r="Q653" s="269">
        <f>IFERROR(IF(-SUM(Q$20:Q652)+Q$15&lt;0.000001,0,IF($C653&gt;='H-32A-WP06 - Debt Service'!#REF!,'H-32A-WP06 - Debt Service'!#REF!/12,0)),"-")</f>
        <v>0</v>
      </c>
      <c r="R653" s="269"/>
      <c r="S653" s="269"/>
      <c r="T653" s="269"/>
      <c r="U653" s="269"/>
      <c r="V653" s="269"/>
      <c r="X653" s="260">
        <f t="shared" si="41"/>
        <v>2075</v>
      </c>
      <c r="Y653" s="281">
        <f t="shared" si="43"/>
        <v>64193</v>
      </c>
      <c r="Z653" s="281"/>
      <c r="AA653" s="269">
        <f>IFERROR(IF(-SUM(AA$20:AA652)+AA$15&lt;0.000001,0,IF($C653&gt;='H-32A-WP06 - Debt Service'!X$24,'H-32A-WP06 - Debt Service'!X$27/12,0)),"-")</f>
        <v>0</v>
      </c>
      <c r="AB653" s="269">
        <f>IFERROR(IF(-SUM(AB$20:AB652)+AB$15&lt;0.000001,0,IF($C653&gt;='H-32A-WP06 - Debt Service'!Y$24,'H-32A-WP06 - Debt Service'!Y$27/12,0)),"-")</f>
        <v>0</v>
      </c>
      <c r="AC653" s="269">
        <f>IFERROR(IF(-SUM(AC$20:AC652)+AC$15&lt;0.000001,0,IF($C653&gt;='H-32A-WP06 - Debt Service'!Z$24,'H-32A-WP06 - Debt Service'!Z$27/12,0)),"-")</f>
        <v>0</v>
      </c>
      <c r="AD653" s="269">
        <f>IFERROR(IF(-SUM(AD$20:AD652)+AD$15&lt;0.000001,0,IF($C653&gt;='H-32A-WP06 - Debt Service'!AA$24,'H-32A-WP06 - Debt Service'!AA$27/12,0)),"-")</f>
        <v>0</v>
      </c>
      <c r="AE653" s="269">
        <f>IFERROR(IF(-SUM(AE$20:AE652)+AE$15&lt;0.000001,0,IF($C653&gt;='H-32A-WP06 - Debt Service'!AB$24,'H-32A-WP06 - Debt Service'!AB$27/12,0)),"-")</f>
        <v>0</v>
      </c>
      <c r="AF653" s="269">
        <f>IFERROR(IF(-SUM(AF$20:AF652)+AF$15&lt;0.000001,0,IF($C653&gt;='H-32A-WP06 - Debt Service'!AC$24,'H-32A-WP06 - Debt Service'!AC$27/12,0)),"-")</f>
        <v>0</v>
      </c>
      <c r="AG653" s="269">
        <f>IFERROR(IF(-SUM(AG$20:AG652)+AG$15&lt;0.000001,0,IF($C653&gt;='H-32A-WP06 - Debt Service'!AD$24,'H-32A-WP06 - Debt Service'!AD$27/12,0)),"-")</f>
        <v>0</v>
      </c>
      <c r="AH653" s="269">
        <f>IFERROR(IF(-SUM(AH$20:AH652)+AH$15&lt;0.000001,0,IF($C653&gt;='H-32A-WP06 - Debt Service'!AE$24,'H-32A-WP06 - Debt Service'!AE$27/12,0)),"-")</f>
        <v>0</v>
      </c>
      <c r="AI653" s="269">
        <f>IFERROR(IF(-SUM(AI$20:AI652)+AI$15&lt;0.000001,0,IF($C653&gt;='H-32A-WP06 - Debt Service'!AF$24,'H-32A-WP06 - Debt Service'!AF$27/12,0)),"-")</f>
        <v>0</v>
      </c>
      <c r="AJ653" s="269">
        <f>IFERROR(IF(-SUM(AJ$20:AJ652)+AJ$15&lt;0.000001,0,IF($C653&gt;='H-32A-WP06 - Debt Service'!AG$24,'H-32A-WP06 - Debt Service'!AG$27/12,0)),"-")</f>
        <v>0</v>
      </c>
    </row>
    <row r="654" spans="2:36" hidden="1">
      <c r="B654" s="260">
        <f t="shared" si="40"/>
        <v>2075</v>
      </c>
      <c r="C654" s="281">
        <f t="shared" si="42"/>
        <v>64224</v>
      </c>
      <c r="D654" s="281"/>
      <c r="E654" s="269">
        <f>IFERROR(IF(-SUM(E$20:E653)+E$15&lt;0.000001,0,IF($C654&gt;='H-32A-WP06 - Debt Service'!C$24,'H-32A-WP06 - Debt Service'!C$27/12,0)),"-")</f>
        <v>0</v>
      </c>
      <c r="F654" s="269">
        <f>IFERROR(IF(-SUM(F$20:F653)+F$15&lt;0.000001,0,IF($C654&gt;='H-32A-WP06 - Debt Service'!D$24,'H-32A-WP06 - Debt Service'!D$27/12,0)),"-")</f>
        <v>0</v>
      </c>
      <c r="G654" s="269">
        <f>IFERROR(IF(-SUM(G$20:G653)+G$15&lt;0.000001,0,IF($C654&gt;='H-32A-WP06 - Debt Service'!E$24,'H-32A-WP06 - Debt Service'!E$27/12,0)),"-")</f>
        <v>0</v>
      </c>
      <c r="H654" s="269">
        <f>IFERROR(IF(-SUM(H$20:H653)+H$15&lt;0.000001,0,IF($C654&gt;='H-32A-WP06 - Debt Service'!F$24,'H-32A-WP06 - Debt Service'!F$27/12,0)),"-")</f>
        <v>0</v>
      </c>
      <c r="I654" s="269">
        <f>IFERROR(IF(-SUM(I$20:I653)+I$15&lt;0.000001,0,IF($C654&gt;='H-32A-WP06 - Debt Service'!G$24,'H-32A-WP06 - Debt Service'!#REF!/12,0)),"-")</f>
        <v>0</v>
      </c>
      <c r="J654" s="269">
        <f>IFERROR(IF(-SUM(J$20:J653)+J$15&lt;0.000001,0,IF($C654&gt;='H-32A-WP06 - Debt Service'!H$24,'H-32A-WP06 - Debt Service'!H$27/12,0)),"-")</f>
        <v>0</v>
      </c>
      <c r="K654" s="269">
        <f>IFERROR(IF(-SUM(K$20:K653)+K$15&lt;0.000001,0,IF($C654&gt;='H-32A-WP06 - Debt Service'!I$24,'H-32A-WP06 - Debt Service'!I$27/12,0)),"-")</f>
        <v>0</v>
      </c>
      <c r="L654" s="269">
        <f>IFERROR(IF(-SUM(L$20:L653)+L$15&lt;0.000001,0,IF($C654&gt;='H-32A-WP06 - Debt Service'!J$24,'H-32A-WP06 - Debt Service'!J$27/12,0)),"-")</f>
        <v>0</v>
      </c>
      <c r="M654" s="269">
        <f>IFERROR(IF(-SUM(M$20:M653)+M$15&lt;0.000001,0,IF($C654&gt;='H-32A-WP06 - Debt Service'!L$24,'H-32A-WP06 - Debt Service'!L$27/12,0)),"-")</f>
        <v>0</v>
      </c>
      <c r="N654" s="269">
        <v>0</v>
      </c>
      <c r="O654" s="269">
        <v>0</v>
      </c>
      <c r="P654" s="269">
        <v>0</v>
      </c>
      <c r="Q654" s="269">
        <f>IFERROR(IF(-SUM(Q$20:Q653)+Q$15&lt;0.000001,0,IF($C654&gt;='H-32A-WP06 - Debt Service'!#REF!,'H-32A-WP06 - Debt Service'!#REF!/12,0)),"-")</f>
        <v>0</v>
      </c>
      <c r="R654" s="269"/>
      <c r="S654" s="269"/>
      <c r="T654" s="269"/>
      <c r="U654" s="269"/>
      <c r="V654" s="269"/>
      <c r="X654" s="260">
        <f t="shared" si="41"/>
        <v>2075</v>
      </c>
      <c r="Y654" s="281">
        <f t="shared" si="43"/>
        <v>64224</v>
      </c>
      <c r="Z654" s="281"/>
      <c r="AA654" s="269">
        <f>IFERROR(IF(-SUM(AA$20:AA653)+AA$15&lt;0.000001,0,IF($C654&gt;='H-32A-WP06 - Debt Service'!X$24,'H-32A-WP06 - Debt Service'!X$27/12,0)),"-")</f>
        <v>0</v>
      </c>
      <c r="AB654" s="269">
        <f>IFERROR(IF(-SUM(AB$20:AB653)+AB$15&lt;0.000001,0,IF($C654&gt;='H-32A-WP06 - Debt Service'!Y$24,'H-32A-WP06 - Debt Service'!Y$27/12,0)),"-")</f>
        <v>0</v>
      </c>
      <c r="AC654" s="269">
        <f>IFERROR(IF(-SUM(AC$20:AC653)+AC$15&lt;0.000001,0,IF($C654&gt;='H-32A-WP06 - Debt Service'!Z$24,'H-32A-WP06 - Debt Service'!Z$27/12,0)),"-")</f>
        <v>0</v>
      </c>
      <c r="AD654" s="269">
        <f>IFERROR(IF(-SUM(AD$20:AD653)+AD$15&lt;0.000001,0,IF($C654&gt;='H-32A-WP06 - Debt Service'!AA$24,'H-32A-WP06 - Debt Service'!AA$27/12,0)),"-")</f>
        <v>0</v>
      </c>
      <c r="AE654" s="269">
        <f>IFERROR(IF(-SUM(AE$20:AE653)+AE$15&lt;0.000001,0,IF($C654&gt;='H-32A-WP06 - Debt Service'!AB$24,'H-32A-WP06 - Debt Service'!AB$27/12,0)),"-")</f>
        <v>0</v>
      </c>
      <c r="AF654" s="269">
        <f>IFERROR(IF(-SUM(AF$20:AF653)+AF$15&lt;0.000001,0,IF($C654&gt;='H-32A-WP06 - Debt Service'!AC$24,'H-32A-WP06 - Debt Service'!AC$27/12,0)),"-")</f>
        <v>0</v>
      </c>
      <c r="AG654" s="269">
        <f>IFERROR(IF(-SUM(AG$20:AG653)+AG$15&lt;0.000001,0,IF($C654&gt;='H-32A-WP06 - Debt Service'!AD$24,'H-32A-WP06 - Debt Service'!AD$27/12,0)),"-")</f>
        <v>0</v>
      </c>
      <c r="AH654" s="269">
        <f>IFERROR(IF(-SUM(AH$20:AH653)+AH$15&lt;0.000001,0,IF($C654&gt;='H-32A-WP06 - Debt Service'!AE$24,'H-32A-WP06 - Debt Service'!AE$27/12,0)),"-")</f>
        <v>0</v>
      </c>
      <c r="AI654" s="269">
        <f>IFERROR(IF(-SUM(AI$20:AI653)+AI$15&lt;0.000001,0,IF($C654&gt;='H-32A-WP06 - Debt Service'!AF$24,'H-32A-WP06 - Debt Service'!AF$27/12,0)),"-")</f>
        <v>0</v>
      </c>
      <c r="AJ654" s="269">
        <f>IFERROR(IF(-SUM(AJ$20:AJ653)+AJ$15&lt;0.000001,0,IF($C654&gt;='H-32A-WP06 - Debt Service'!AG$24,'H-32A-WP06 - Debt Service'!AG$27/12,0)),"-")</f>
        <v>0</v>
      </c>
    </row>
    <row r="655" spans="2:36" hidden="1">
      <c r="B655" s="260">
        <f t="shared" si="40"/>
        <v>2075</v>
      </c>
      <c r="C655" s="281">
        <f t="shared" si="42"/>
        <v>64254</v>
      </c>
      <c r="D655" s="281"/>
      <c r="E655" s="269">
        <f>IFERROR(IF(-SUM(E$20:E654)+E$15&lt;0.000001,0,IF($C655&gt;='H-32A-WP06 - Debt Service'!C$24,'H-32A-WP06 - Debt Service'!C$27/12,0)),"-")</f>
        <v>0</v>
      </c>
      <c r="F655" s="269">
        <f>IFERROR(IF(-SUM(F$20:F654)+F$15&lt;0.000001,0,IF($C655&gt;='H-32A-WP06 - Debt Service'!D$24,'H-32A-WP06 - Debt Service'!D$27/12,0)),"-")</f>
        <v>0</v>
      </c>
      <c r="G655" s="269">
        <f>IFERROR(IF(-SUM(G$20:G654)+G$15&lt;0.000001,0,IF($C655&gt;='H-32A-WP06 - Debt Service'!E$24,'H-32A-WP06 - Debt Service'!E$27/12,0)),"-")</f>
        <v>0</v>
      </c>
      <c r="H655" s="269">
        <f>IFERROR(IF(-SUM(H$20:H654)+H$15&lt;0.000001,0,IF($C655&gt;='H-32A-WP06 - Debt Service'!F$24,'H-32A-WP06 - Debt Service'!F$27/12,0)),"-")</f>
        <v>0</v>
      </c>
      <c r="I655" s="269">
        <f>IFERROR(IF(-SUM(I$20:I654)+I$15&lt;0.000001,0,IF($C655&gt;='H-32A-WP06 - Debt Service'!G$24,'H-32A-WP06 - Debt Service'!#REF!/12,0)),"-")</f>
        <v>0</v>
      </c>
      <c r="J655" s="269">
        <f>IFERROR(IF(-SUM(J$20:J654)+J$15&lt;0.000001,0,IF($C655&gt;='H-32A-WP06 - Debt Service'!H$24,'H-32A-WP06 - Debt Service'!H$27/12,0)),"-")</f>
        <v>0</v>
      </c>
      <c r="K655" s="269">
        <f>IFERROR(IF(-SUM(K$20:K654)+K$15&lt;0.000001,0,IF($C655&gt;='H-32A-WP06 - Debt Service'!I$24,'H-32A-WP06 - Debt Service'!I$27/12,0)),"-")</f>
        <v>0</v>
      </c>
      <c r="L655" s="269">
        <f>IFERROR(IF(-SUM(L$20:L654)+L$15&lt;0.000001,0,IF($C655&gt;='H-32A-WP06 - Debt Service'!J$24,'H-32A-WP06 - Debt Service'!J$27/12,0)),"-")</f>
        <v>0</v>
      </c>
      <c r="M655" s="269">
        <f>IFERROR(IF(-SUM(M$20:M654)+M$15&lt;0.000001,0,IF($C655&gt;='H-32A-WP06 - Debt Service'!L$24,'H-32A-WP06 - Debt Service'!L$27/12,0)),"-")</f>
        <v>0</v>
      </c>
      <c r="N655" s="269">
        <v>0</v>
      </c>
      <c r="O655" s="269">
        <v>0</v>
      </c>
      <c r="P655" s="269">
        <v>0</v>
      </c>
      <c r="Q655" s="269">
        <f>IFERROR(IF(-SUM(Q$20:Q654)+Q$15&lt;0.000001,0,IF($C655&gt;='H-32A-WP06 - Debt Service'!#REF!,'H-32A-WP06 - Debt Service'!#REF!/12,0)),"-")</f>
        <v>0</v>
      </c>
      <c r="R655" s="269"/>
      <c r="S655" s="269"/>
      <c r="T655" s="269"/>
      <c r="U655" s="269"/>
      <c r="V655" s="269"/>
      <c r="X655" s="260">
        <f t="shared" si="41"/>
        <v>2075</v>
      </c>
      <c r="Y655" s="281">
        <f t="shared" si="43"/>
        <v>64254</v>
      </c>
      <c r="Z655" s="281"/>
      <c r="AA655" s="269">
        <f>IFERROR(IF(-SUM(AA$20:AA654)+AA$15&lt;0.000001,0,IF($C655&gt;='H-32A-WP06 - Debt Service'!X$24,'H-32A-WP06 - Debt Service'!X$27/12,0)),"-")</f>
        <v>0</v>
      </c>
      <c r="AB655" s="269">
        <f>IFERROR(IF(-SUM(AB$20:AB654)+AB$15&lt;0.000001,0,IF($C655&gt;='H-32A-WP06 - Debt Service'!Y$24,'H-32A-WP06 - Debt Service'!Y$27/12,0)),"-")</f>
        <v>0</v>
      </c>
      <c r="AC655" s="269">
        <f>IFERROR(IF(-SUM(AC$20:AC654)+AC$15&lt;0.000001,0,IF($C655&gt;='H-32A-WP06 - Debt Service'!Z$24,'H-32A-WP06 - Debt Service'!Z$27/12,0)),"-")</f>
        <v>0</v>
      </c>
      <c r="AD655" s="269">
        <f>IFERROR(IF(-SUM(AD$20:AD654)+AD$15&lt;0.000001,0,IF($C655&gt;='H-32A-WP06 - Debt Service'!AA$24,'H-32A-WP06 - Debt Service'!AA$27/12,0)),"-")</f>
        <v>0</v>
      </c>
      <c r="AE655" s="269">
        <f>IFERROR(IF(-SUM(AE$20:AE654)+AE$15&lt;0.000001,0,IF($C655&gt;='H-32A-WP06 - Debt Service'!AB$24,'H-32A-WP06 - Debt Service'!AB$27/12,0)),"-")</f>
        <v>0</v>
      </c>
      <c r="AF655" s="269">
        <f>IFERROR(IF(-SUM(AF$20:AF654)+AF$15&lt;0.000001,0,IF($C655&gt;='H-32A-WP06 - Debt Service'!AC$24,'H-32A-WP06 - Debt Service'!AC$27/12,0)),"-")</f>
        <v>0</v>
      </c>
      <c r="AG655" s="269">
        <f>IFERROR(IF(-SUM(AG$20:AG654)+AG$15&lt;0.000001,0,IF($C655&gt;='H-32A-WP06 - Debt Service'!AD$24,'H-32A-WP06 - Debt Service'!AD$27/12,0)),"-")</f>
        <v>0</v>
      </c>
      <c r="AH655" s="269">
        <f>IFERROR(IF(-SUM(AH$20:AH654)+AH$15&lt;0.000001,0,IF($C655&gt;='H-32A-WP06 - Debt Service'!AE$24,'H-32A-WP06 - Debt Service'!AE$27/12,0)),"-")</f>
        <v>0</v>
      </c>
      <c r="AI655" s="269">
        <f>IFERROR(IF(-SUM(AI$20:AI654)+AI$15&lt;0.000001,0,IF($C655&gt;='H-32A-WP06 - Debt Service'!AF$24,'H-32A-WP06 - Debt Service'!AF$27/12,0)),"-")</f>
        <v>0</v>
      </c>
      <c r="AJ655" s="269">
        <f>IFERROR(IF(-SUM(AJ$20:AJ654)+AJ$15&lt;0.000001,0,IF($C655&gt;='H-32A-WP06 - Debt Service'!AG$24,'H-32A-WP06 - Debt Service'!AG$27/12,0)),"-")</f>
        <v>0</v>
      </c>
    </row>
    <row r="656" spans="2:36" hidden="1">
      <c r="B656" s="260">
        <f t="shared" si="40"/>
        <v>2076</v>
      </c>
      <c r="C656" s="281">
        <f t="shared" si="42"/>
        <v>64285</v>
      </c>
      <c r="D656" s="281"/>
      <c r="E656" s="269">
        <f>IFERROR(IF(-SUM(E$20:E655)+E$15&lt;0.000001,0,IF($C656&gt;='H-32A-WP06 - Debt Service'!C$24,'H-32A-WP06 - Debt Service'!C$27/12,0)),"-")</f>
        <v>0</v>
      </c>
      <c r="F656" s="269">
        <f>IFERROR(IF(-SUM(F$20:F655)+F$15&lt;0.000001,0,IF($C656&gt;='H-32A-WP06 - Debt Service'!D$24,'H-32A-WP06 - Debt Service'!D$27/12,0)),"-")</f>
        <v>0</v>
      </c>
      <c r="G656" s="269">
        <f>IFERROR(IF(-SUM(G$20:G655)+G$15&lt;0.000001,0,IF($C656&gt;='H-32A-WP06 - Debt Service'!E$24,'H-32A-WP06 - Debt Service'!E$27/12,0)),"-")</f>
        <v>0</v>
      </c>
      <c r="H656" s="269">
        <f>IFERROR(IF(-SUM(H$20:H655)+H$15&lt;0.000001,0,IF($C656&gt;='H-32A-WP06 - Debt Service'!F$24,'H-32A-WP06 - Debt Service'!F$27/12,0)),"-")</f>
        <v>0</v>
      </c>
      <c r="I656" s="269">
        <f>IFERROR(IF(-SUM(I$20:I655)+I$15&lt;0.000001,0,IF($C656&gt;='H-32A-WP06 - Debt Service'!G$24,'H-32A-WP06 - Debt Service'!#REF!/12,0)),"-")</f>
        <v>0</v>
      </c>
      <c r="J656" s="269">
        <f>IFERROR(IF(-SUM(J$20:J655)+J$15&lt;0.000001,0,IF($C656&gt;='H-32A-WP06 - Debt Service'!H$24,'H-32A-WP06 - Debt Service'!H$27/12,0)),"-")</f>
        <v>0</v>
      </c>
      <c r="K656" s="269">
        <f>IFERROR(IF(-SUM(K$20:K655)+K$15&lt;0.000001,0,IF($C656&gt;='H-32A-WP06 - Debt Service'!I$24,'H-32A-WP06 - Debt Service'!I$27/12,0)),"-")</f>
        <v>0</v>
      </c>
      <c r="L656" s="269">
        <f>IFERROR(IF(-SUM(L$20:L655)+L$15&lt;0.000001,0,IF($C656&gt;='H-32A-WP06 - Debt Service'!J$24,'H-32A-WP06 - Debt Service'!J$27/12,0)),"-")</f>
        <v>0</v>
      </c>
      <c r="M656" s="269">
        <f>IFERROR(IF(-SUM(M$20:M655)+M$15&lt;0.000001,0,IF($C656&gt;='H-32A-WP06 - Debt Service'!L$24,'H-32A-WP06 - Debt Service'!L$27/12,0)),"-")</f>
        <v>0</v>
      </c>
      <c r="N656" s="269">
        <v>0</v>
      </c>
      <c r="O656" s="269">
        <v>0</v>
      </c>
      <c r="P656" s="269">
        <v>0</v>
      </c>
      <c r="Q656" s="269">
        <f>IFERROR(IF(-SUM(Q$20:Q655)+Q$15&lt;0.000001,0,IF($C656&gt;='H-32A-WP06 - Debt Service'!#REF!,'H-32A-WP06 - Debt Service'!#REF!/12,0)),"-")</f>
        <v>0</v>
      </c>
      <c r="R656" s="269"/>
      <c r="S656" s="269"/>
      <c r="T656" s="269"/>
      <c r="U656" s="269"/>
      <c r="V656" s="269"/>
      <c r="X656" s="260">
        <f t="shared" si="41"/>
        <v>2076</v>
      </c>
      <c r="Y656" s="281">
        <f t="shared" si="43"/>
        <v>64285</v>
      </c>
      <c r="Z656" s="281"/>
      <c r="AA656" s="269">
        <f>IFERROR(IF(-SUM(AA$20:AA655)+AA$15&lt;0.000001,0,IF($C656&gt;='H-32A-WP06 - Debt Service'!X$24,'H-32A-WP06 - Debt Service'!X$27/12,0)),"-")</f>
        <v>0</v>
      </c>
      <c r="AB656" s="269">
        <f>IFERROR(IF(-SUM(AB$20:AB655)+AB$15&lt;0.000001,0,IF($C656&gt;='H-32A-WP06 - Debt Service'!Y$24,'H-32A-WP06 - Debt Service'!Y$27/12,0)),"-")</f>
        <v>0</v>
      </c>
      <c r="AC656" s="269">
        <f>IFERROR(IF(-SUM(AC$20:AC655)+AC$15&lt;0.000001,0,IF($C656&gt;='H-32A-WP06 - Debt Service'!Z$24,'H-32A-WP06 - Debt Service'!Z$27/12,0)),"-")</f>
        <v>0</v>
      </c>
      <c r="AD656" s="269">
        <f>IFERROR(IF(-SUM(AD$20:AD655)+AD$15&lt;0.000001,0,IF($C656&gt;='H-32A-WP06 - Debt Service'!AA$24,'H-32A-WP06 - Debt Service'!AA$27/12,0)),"-")</f>
        <v>0</v>
      </c>
      <c r="AE656" s="269">
        <f>IFERROR(IF(-SUM(AE$20:AE655)+AE$15&lt;0.000001,0,IF($C656&gt;='H-32A-WP06 - Debt Service'!AB$24,'H-32A-WP06 - Debt Service'!AB$27/12,0)),"-")</f>
        <v>0</v>
      </c>
      <c r="AF656" s="269">
        <f>IFERROR(IF(-SUM(AF$20:AF655)+AF$15&lt;0.000001,0,IF($C656&gt;='H-32A-WP06 - Debt Service'!AC$24,'H-32A-WP06 - Debt Service'!AC$27/12,0)),"-")</f>
        <v>0</v>
      </c>
      <c r="AG656" s="269">
        <f>IFERROR(IF(-SUM(AG$20:AG655)+AG$15&lt;0.000001,0,IF($C656&gt;='H-32A-WP06 - Debt Service'!AD$24,'H-32A-WP06 - Debt Service'!AD$27/12,0)),"-")</f>
        <v>0</v>
      </c>
      <c r="AH656" s="269">
        <f>IFERROR(IF(-SUM(AH$20:AH655)+AH$15&lt;0.000001,0,IF($C656&gt;='H-32A-WP06 - Debt Service'!AE$24,'H-32A-WP06 - Debt Service'!AE$27/12,0)),"-")</f>
        <v>0</v>
      </c>
      <c r="AI656" s="269">
        <f>IFERROR(IF(-SUM(AI$20:AI655)+AI$15&lt;0.000001,0,IF($C656&gt;='H-32A-WP06 - Debt Service'!AF$24,'H-32A-WP06 - Debt Service'!AF$27/12,0)),"-")</f>
        <v>0</v>
      </c>
      <c r="AJ656" s="269">
        <f>IFERROR(IF(-SUM(AJ$20:AJ655)+AJ$15&lt;0.000001,0,IF($C656&gt;='H-32A-WP06 - Debt Service'!AG$24,'H-32A-WP06 - Debt Service'!AG$27/12,0)),"-")</f>
        <v>0</v>
      </c>
    </row>
    <row r="657" spans="2:36" hidden="1">
      <c r="B657" s="260">
        <f t="shared" si="40"/>
        <v>2076</v>
      </c>
      <c r="C657" s="281">
        <f t="shared" si="42"/>
        <v>64316</v>
      </c>
      <c r="D657" s="281"/>
      <c r="E657" s="269">
        <f>IFERROR(IF(-SUM(E$20:E656)+E$15&lt;0.000001,0,IF($C657&gt;='H-32A-WP06 - Debt Service'!C$24,'H-32A-WP06 - Debt Service'!C$27/12,0)),"-")</f>
        <v>0</v>
      </c>
      <c r="F657" s="269">
        <f>IFERROR(IF(-SUM(F$20:F656)+F$15&lt;0.000001,0,IF($C657&gt;='H-32A-WP06 - Debt Service'!D$24,'H-32A-WP06 - Debt Service'!D$27/12,0)),"-")</f>
        <v>0</v>
      </c>
      <c r="G657" s="269">
        <f>IFERROR(IF(-SUM(G$20:G656)+G$15&lt;0.000001,0,IF($C657&gt;='H-32A-WP06 - Debt Service'!E$24,'H-32A-WP06 - Debt Service'!E$27/12,0)),"-")</f>
        <v>0</v>
      </c>
      <c r="H657" s="269">
        <f>IFERROR(IF(-SUM(H$20:H656)+H$15&lt;0.000001,0,IF($C657&gt;='H-32A-WP06 - Debt Service'!F$24,'H-32A-WP06 - Debt Service'!F$27/12,0)),"-")</f>
        <v>0</v>
      </c>
      <c r="I657" s="269">
        <f>IFERROR(IF(-SUM(I$20:I656)+I$15&lt;0.000001,0,IF($C657&gt;='H-32A-WP06 - Debt Service'!G$24,'H-32A-WP06 - Debt Service'!#REF!/12,0)),"-")</f>
        <v>0</v>
      </c>
      <c r="J657" s="269">
        <f>IFERROR(IF(-SUM(J$20:J656)+J$15&lt;0.000001,0,IF($C657&gt;='H-32A-WP06 - Debt Service'!H$24,'H-32A-WP06 - Debt Service'!H$27/12,0)),"-")</f>
        <v>0</v>
      </c>
      <c r="K657" s="269">
        <f>IFERROR(IF(-SUM(K$20:K656)+K$15&lt;0.000001,0,IF($C657&gt;='H-32A-WP06 - Debt Service'!I$24,'H-32A-WP06 - Debt Service'!I$27/12,0)),"-")</f>
        <v>0</v>
      </c>
      <c r="L657" s="269">
        <f>IFERROR(IF(-SUM(L$20:L656)+L$15&lt;0.000001,0,IF($C657&gt;='H-32A-WP06 - Debt Service'!J$24,'H-32A-WP06 - Debt Service'!J$27/12,0)),"-")</f>
        <v>0</v>
      </c>
      <c r="M657" s="269">
        <f>IFERROR(IF(-SUM(M$20:M656)+M$15&lt;0.000001,0,IF($C657&gt;='H-32A-WP06 - Debt Service'!L$24,'H-32A-WP06 - Debt Service'!L$27/12,0)),"-")</f>
        <v>0</v>
      </c>
      <c r="N657" s="269">
        <v>0</v>
      </c>
      <c r="O657" s="269">
        <v>0</v>
      </c>
      <c r="P657" s="269">
        <v>0</v>
      </c>
      <c r="Q657" s="269">
        <f>IFERROR(IF(-SUM(Q$20:Q656)+Q$15&lt;0.000001,0,IF($C657&gt;='H-32A-WP06 - Debt Service'!#REF!,'H-32A-WP06 - Debt Service'!#REF!/12,0)),"-")</f>
        <v>0</v>
      </c>
      <c r="R657" s="269"/>
      <c r="S657" s="269"/>
      <c r="T657" s="269"/>
      <c r="U657" s="269"/>
      <c r="V657" s="269"/>
      <c r="X657" s="260">
        <f t="shared" si="41"/>
        <v>2076</v>
      </c>
      <c r="Y657" s="281">
        <f t="shared" si="43"/>
        <v>64316</v>
      </c>
      <c r="Z657" s="281"/>
      <c r="AA657" s="269">
        <f>IFERROR(IF(-SUM(AA$20:AA656)+AA$15&lt;0.000001,0,IF($C657&gt;='H-32A-WP06 - Debt Service'!X$24,'H-32A-WP06 - Debt Service'!X$27/12,0)),"-")</f>
        <v>0</v>
      </c>
      <c r="AB657" s="269">
        <f>IFERROR(IF(-SUM(AB$20:AB656)+AB$15&lt;0.000001,0,IF($C657&gt;='H-32A-WP06 - Debt Service'!Y$24,'H-32A-WP06 - Debt Service'!Y$27/12,0)),"-")</f>
        <v>0</v>
      </c>
      <c r="AC657" s="269">
        <f>IFERROR(IF(-SUM(AC$20:AC656)+AC$15&lt;0.000001,0,IF($C657&gt;='H-32A-WP06 - Debt Service'!Z$24,'H-32A-WP06 - Debt Service'!Z$27/12,0)),"-")</f>
        <v>0</v>
      </c>
      <c r="AD657" s="269">
        <f>IFERROR(IF(-SUM(AD$20:AD656)+AD$15&lt;0.000001,0,IF($C657&gt;='H-32A-WP06 - Debt Service'!AA$24,'H-32A-WP06 - Debt Service'!AA$27/12,0)),"-")</f>
        <v>0</v>
      </c>
      <c r="AE657" s="269">
        <f>IFERROR(IF(-SUM(AE$20:AE656)+AE$15&lt;0.000001,0,IF($C657&gt;='H-32A-WP06 - Debt Service'!AB$24,'H-32A-WP06 - Debt Service'!AB$27/12,0)),"-")</f>
        <v>0</v>
      </c>
      <c r="AF657" s="269">
        <f>IFERROR(IF(-SUM(AF$20:AF656)+AF$15&lt;0.000001,0,IF($C657&gt;='H-32A-WP06 - Debt Service'!AC$24,'H-32A-WP06 - Debt Service'!AC$27/12,0)),"-")</f>
        <v>0</v>
      </c>
      <c r="AG657" s="269">
        <f>IFERROR(IF(-SUM(AG$20:AG656)+AG$15&lt;0.000001,0,IF($C657&gt;='H-32A-WP06 - Debt Service'!AD$24,'H-32A-WP06 - Debt Service'!AD$27/12,0)),"-")</f>
        <v>0</v>
      </c>
      <c r="AH657" s="269">
        <f>IFERROR(IF(-SUM(AH$20:AH656)+AH$15&lt;0.000001,0,IF($C657&gt;='H-32A-WP06 - Debt Service'!AE$24,'H-32A-WP06 - Debt Service'!AE$27/12,0)),"-")</f>
        <v>0</v>
      </c>
      <c r="AI657" s="269">
        <f>IFERROR(IF(-SUM(AI$20:AI656)+AI$15&lt;0.000001,0,IF($C657&gt;='H-32A-WP06 - Debt Service'!AF$24,'H-32A-WP06 - Debt Service'!AF$27/12,0)),"-")</f>
        <v>0</v>
      </c>
      <c r="AJ657" s="269">
        <f>IFERROR(IF(-SUM(AJ$20:AJ656)+AJ$15&lt;0.000001,0,IF($C657&gt;='H-32A-WP06 - Debt Service'!AG$24,'H-32A-WP06 - Debt Service'!AG$27/12,0)),"-")</f>
        <v>0</v>
      </c>
    </row>
    <row r="658" spans="2:36" hidden="1">
      <c r="B658" s="260">
        <f t="shared" si="40"/>
        <v>2076</v>
      </c>
      <c r="C658" s="281">
        <f t="shared" si="42"/>
        <v>64345</v>
      </c>
      <c r="D658" s="281"/>
      <c r="E658" s="269">
        <f>IFERROR(IF(-SUM(E$20:E657)+E$15&lt;0.000001,0,IF($C658&gt;='H-32A-WP06 - Debt Service'!C$24,'H-32A-WP06 - Debt Service'!C$27/12,0)),"-")</f>
        <v>0</v>
      </c>
      <c r="F658" s="269">
        <f>IFERROR(IF(-SUM(F$20:F657)+F$15&lt;0.000001,0,IF($C658&gt;='H-32A-WP06 - Debt Service'!D$24,'H-32A-WP06 - Debt Service'!D$27/12,0)),"-")</f>
        <v>0</v>
      </c>
      <c r="G658" s="269">
        <f>IFERROR(IF(-SUM(G$20:G657)+G$15&lt;0.000001,0,IF($C658&gt;='H-32A-WP06 - Debt Service'!E$24,'H-32A-WP06 - Debt Service'!E$27/12,0)),"-")</f>
        <v>0</v>
      </c>
      <c r="H658" s="269">
        <f>IFERROR(IF(-SUM(H$20:H657)+H$15&lt;0.000001,0,IF($C658&gt;='H-32A-WP06 - Debt Service'!F$24,'H-32A-WP06 - Debt Service'!F$27/12,0)),"-")</f>
        <v>0</v>
      </c>
      <c r="I658" s="269">
        <f>IFERROR(IF(-SUM(I$20:I657)+I$15&lt;0.000001,0,IF($C658&gt;='H-32A-WP06 - Debt Service'!G$24,'H-32A-WP06 - Debt Service'!#REF!/12,0)),"-")</f>
        <v>0</v>
      </c>
      <c r="J658" s="269">
        <f>IFERROR(IF(-SUM(J$20:J657)+J$15&lt;0.000001,0,IF($C658&gt;='H-32A-WP06 - Debt Service'!H$24,'H-32A-WP06 - Debt Service'!H$27/12,0)),"-")</f>
        <v>0</v>
      </c>
      <c r="K658" s="269">
        <f>IFERROR(IF(-SUM(K$20:K657)+K$15&lt;0.000001,0,IF($C658&gt;='H-32A-WP06 - Debt Service'!I$24,'H-32A-WP06 - Debt Service'!I$27/12,0)),"-")</f>
        <v>0</v>
      </c>
      <c r="L658" s="269">
        <f>IFERROR(IF(-SUM(L$20:L657)+L$15&lt;0.000001,0,IF($C658&gt;='H-32A-WP06 - Debt Service'!J$24,'H-32A-WP06 - Debt Service'!J$27/12,0)),"-")</f>
        <v>0</v>
      </c>
      <c r="M658" s="269">
        <f>IFERROR(IF(-SUM(M$20:M657)+M$15&lt;0.000001,0,IF($C658&gt;='H-32A-WP06 - Debt Service'!L$24,'H-32A-WP06 - Debt Service'!L$27/12,0)),"-")</f>
        <v>0</v>
      </c>
      <c r="N658" s="269">
        <v>0</v>
      </c>
      <c r="O658" s="269">
        <v>0</v>
      </c>
      <c r="P658" s="269">
        <v>0</v>
      </c>
      <c r="Q658" s="269">
        <f>IFERROR(IF(-SUM(Q$20:Q657)+Q$15&lt;0.000001,0,IF($C658&gt;='H-32A-WP06 - Debt Service'!#REF!,'H-32A-WP06 - Debt Service'!#REF!/12,0)),"-")</f>
        <v>0</v>
      </c>
      <c r="R658" s="269"/>
      <c r="S658" s="269"/>
      <c r="T658" s="269"/>
      <c r="U658" s="269"/>
      <c r="V658" s="269"/>
      <c r="X658" s="260">
        <f t="shared" si="41"/>
        <v>2076</v>
      </c>
      <c r="Y658" s="281">
        <f t="shared" si="43"/>
        <v>64345</v>
      </c>
      <c r="Z658" s="281"/>
      <c r="AA658" s="269">
        <f>IFERROR(IF(-SUM(AA$20:AA657)+AA$15&lt;0.000001,0,IF($C658&gt;='H-32A-WP06 - Debt Service'!X$24,'H-32A-WP06 - Debt Service'!X$27/12,0)),"-")</f>
        <v>0</v>
      </c>
      <c r="AB658" s="269">
        <f>IFERROR(IF(-SUM(AB$20:AB657)+AB$15&lt;0.000001,0,IF($C658&gt;='H-32A-WP06 - Debt Service'!Y$24,'H-32A-WP06 - Debt Service'!Y$27/12,0)),"-")</f>
        <v>0</v>
      </c>
      <c r="AC658" s="269">
        <f>IFERROR(IF(-SUM(AC$20:AC657)+AC$15&lt;0.000001,0,IF($C658&gt;='H-32A-WP06 - Debt Service'!Z$24,'H-32A-WP06 - Debt Service'!Z$27/12,0)),"-")</f>
        <v>0</v>
      </c>
      <c r="AD658" s="269">
        <f>IFERROR(IF(-SUM(AD$20:AD657)+AD$15&lt;0.000001,0,IF($C658&gt;='H-32A-WP06 - Debt Service'!AA$24,'H-32A-WP06 - Debt Service'!AA$27/12,0)),"-")</f>
        <v>0</v>
      </c>
      <c r="AE658" s="269">
        <f>IFERROR(IF(-SUM(AE$20:AE657)+AE$15&lt;0.000001,0,IF($C658&gt;='H-32A-WP06 - Debt Service'!AB$24,'H-32A-WP06 - Debt Service'!AB$27/12,0)),"-")</f>
        <v>0</v>
      </c>
      <c r="AF658" s="269">
        <f>IFERROR(IF(-SUM(AF$20:AF657)+AF$15&lt;0.000001,0,IF($C658&gt;='H-32A-WP06 - Debt Service'!AC$24,'H-32A-WP06 - Debt Service'!AC$27/12,0)),"-")</f>
        <v>0</v>
      </c>
      <c r="AG658" s="269">
        <f>IFERROR(IF(-SUM(AG$20:AG657)+AG$15&lt;0.000001,0,IF($C658&gt;='H-32A-WP06 - Debt Service'!AD$24,'H-32A-WP06 - Debt Service'!AD$27/12,0)),"-")</f>
        <v>0</v>
      </c>
      <c r="AH658" s="269">
        <f>IFERROR(IF(-SUM(AH$20:AH657)+AH$15&lt;0.000001,0,IF($C658&gt;='H-32A-WP06 - Debt Service'!AE$24,'H-32A-WP06 - Debt Service'!AE$27/12,0)),"-")</f>
        <v>0</v>
      </c>
      <c r="AI658" s="269">
        <f>IFERROR(IF(-SUM(AI$20:AI657)+AI$15&lt;0.000001,0,IF($C658&gt;='H-32A-WP06 - Debt Service'!AF$24,'H-32A-WP06 - Debt Service'!AF$27/12,0)),"-")</f>
        <v>0</v>
      </c>
      <c r="AJ658" s="269">
        <f>IFERROR(IF(-SUM(AJ$20:AJ657)+AJ$15&lt;0.000001,0,IF($C658&gt;='H-32A-WP06 - Debt Service'!AG$24,'H-32A-WP06 - Debt Service'!AG$27/12,0)),"-")</f>
        <v>0</v>
      </c>
    </row>
    <row r="659" spans="2:36" hidden="1">
      <c r="B659" s="260">
        <f t="shared" si="40"/>
        <v>2076</v>
      </c>
      <c r="C659" s="281">
        <f t="shared" si="42"/>
        <v>64376</v>
      </c>
      <c r="D659" s="281"/>
      <c r="E659" s="269">
        <f>IFERROR(IF(-SUM(E$20:E658)+E$15&lt;0.000001,0,IF($C659&gt;='H-32A-WP06 - Debt Service'!C$24,'H-32A-WP06 - Debt Service'!C$27/12,0)),"-")</f>
        <v>0</v>
      </c>
      <c r="F659" s="269">
        <f>IFERROR(IF(-SUM(F$20:F658)+F$15&lt;0.000001,0,IF($C659&gt;='H-32A-WP06 - Debt Service'!D$24,'H-32A-WP06 - Debt Service'!D$27/12,0)),"-")</f>
        <v>0</v>
      </c>
      <c r="G659" s="269">
        <f>IFERROR(IF(-SUM(G$20:G658)+G$15&lt;0.000001,0,IF($C659&gt;='H-32A-WP06 - Debt Service'!E$24,'H-32A-WP06 - Debt Service'!E$27/12,0)),"-")</f>
        <v>0</v>
      </c>
      <c r="H659" s="269">
        <f>IFERROR(IF(-SUM(H$20:H658)+H$15&lt;0.000001,0,IF($C659&gt;='H-32A-WP06 - Debt Service'!F$24,'H-32A-WP06 - Debt Service'!F$27/12,0)),"-")</f>
        <v>0</v>
      </c>
      <c r="I659" s="269">
        <f>IFERROR(IF(-SUM(I$20:I658)+I$15&lt;0.000001,0,IF($C659&gt;='H-32A-WP06 - Debt Service'!G$24,'H-32A-WP06 - Debt Service'!#REF!/12,0)),"-")</f>
        <v>0</v>
      </c>
      <c r="J659" s="269">
        <f>IFERROR(IF(-SUM(J$20:J658)+J$15&lt;0.000001,0,IF($C659&gt;='H-32A-WP06 - Debt Service'!H$24,'H-32A-WP06 - Debt Service'!H$27/12,0)),"-")</f>
        <v>0</v>
      </c>
      <c r="K659" s="269">
        <f>IFERROR(IF(-SUM(K$20:K658)+K$15&lt;0.000001,0,IF($C659&gt;='H-32A-WP06 - Debt Service'!I$24,'H-32A-WP06 - Debt Service'!I$27/12,0)),"-")</f>
        <v>0</v>
      </c>
      <c r="L659" s="269">
        <f>IFERROR(IF(-SUM(L$20:L658)+L$15&lt;0.000001,0,IF($C659&gt;='H-32A-WP06 - Debt Service'!J$24,'H-32A-WP06 - Debt Service'!J$27/12,0)),"-")</f>
        <v>0</v>
      </c>
      <c r="M659" s="269">
        <f>IFERROR(IF(-SUM(M$20:M658)+M$15&lt;0.000001,0,IF($C659&gt;='H-32A-WP06 - Debt Service'!L$24,'H-32A-WP06 - Debt Service'!L$27/12,0)),"-")</f>
        <v>0</v>
      </c>
      <c r="N659" s="269">
        <v>0</v>
      </c>
      <c r="O659" s="269">
        <v>0</v>
      </c>
      <c r="P659" s="269">
        <v>0</v>
      </c>
      <c r="Q659" s="269">
        <f>IFERROR(IF(-SUM(Q$20:Q658)+Q$15&lt;0.000001,0,IF($C659&gt;='H-32A-WP06 - Debt Service'!#REF!,'H-32A-WP06 - Debt Service'!#REF!/12,0)),"-")</f>
        <v>0</v>
      </c>
      <c r="R659" s="269"/>
      <c r="S659" s="269"/>
      <c r="T659" s="269"/>
      <c r="U659" s="269"/>
      <c r="V659" s="269"/>
      <c r="X659" s="260">
        <f t="shared" si="41"/>
        <v>2076</v>
      </c>
      <c r="Y659" s="281">
        <f t="shared" si="43"/>
        <v>64376</v>
      </c>
      <c r="Z659" s="281"/>
      <c r="AA659" s="269">
        <f>IFERROR(IF(-SUM(AA$20:AA658)+AA$15&lt;0.000001,0,IF($C659&gt;='H-32A-WP06 - Debt Service'!X$24,'H-32A-WP06 - Debt Service'!X$27/12,0)),"-")</f>
        <v>0</v>
      </c>
      <c r="AB659" s="269">
        <f>IFERROR(IF(-SUM(AB$20:AB658)+AB$15&lt;0.000001,0,IF($C659&gt;='H-32A-WP06 - Debt Service'!Y$24,'H-32A-WP06 - Debt Service'!Y$27/12,0)),"-")</f>
        <v>0</v>
      </c>
      <c r="AC659" s="269">
        <f>IFERROR(IF(-SUM(AC$20:AC658)+AC$15&lt;0.000001,0,IF($C659&gt;='H-32A-WP06 - Debt Service'!Z$24,'H-32A-WP06 - Debt Service'!Z$27/12,0)),"-")</f>
        <v>0</v>
      </c>
      <c r="AD659" s="269">
        <f>IFERROR(IF(-SUM(AD$20:AD658)+AD$15&lt;0.000001,0,IF($C659&gt;='H-32A-WP06 - Debt Service'!AA$24,'H-32A-WP06 - Debt Service'!AA$27/12,0)),"-")</f>
        <v>0</v>
      </c>
      <c r="AE659" s="269">
        <f>IFERROR(IF(-SUM(AE$20:AE658)+AE$15&lt;0.000001,0,IF($C659&gt;='H-32A-WP06 - Debt Service'!AB$24,'H-32A-WP06 - Debt Service'!AB$27/12,0)),"-")</f>
        <v>0</v>
      </c>
      <c r="AF659" s="269">
        <f>IFERROR(IF(-SUM(AF$20:AF658)+AF$15&lt;0.000001,0,IF($C659&gt;='H-32A-WP06 - Debt Service'!AC$24,'H-32A-WP06 - Debt Service'!AC$27/12,0)),"-")</f>
        <v>0</v>
      </c>
      <c r="AG659" s="269">
        <f>IFERROR(IF(-SUM(AG$20:AG658)+AG$15&lt;0.000001,0,IF($C659&gt;='H-32A-WP06 - Debt Service'!AD$24,'H-32A-WP06 - Debt Service'!AD$27/12,0)),"-")</f>
        <v>0</v>
      </c>
      <c r="AH659" s="269">
        <f>IFERROR(IF(-SUM(AH$20:AH658)+AH$15&lt;0.000001,0,IF($C659&gt;='H-32A-WP06 - Debt Service'!AE$24,'H-32A-WP06 - Debt Service'!AE$27/12,0)),"-")</f>
        <v>0</v>
      </c>
      <c r="AI659" s="269">
        <f>IFERROR(IF(-SUM(AI$20:AI658)+AI$15&lt;0.000001,0,IF($C659&gt;='H-32A-WP06 - Debt Service'!AF$24,'H-32A-WP06 - Debt Service'!AF$27/12,0)),"-")</f>
        <v>0</v>
      </c>
      <c r="AJ659" s="269">
        <f>IFERROR(IF(-SUM(AJ$20:AJ658)+AJ$15&lt;0.000001,0,IF($C659&gt;='H-32A-WP06 - Debt Service'!AG$24,'H-32A-WP06 - Debt Service'!AG$27/12,0)),"-")</f>
        <v>0</v>
      </c>
    </row>
    <row r="660" spans="2:36" hidden="1">
      <c r="B660" s="260">
        <f t="shared" si="40"/>
        <v>2076</v>
      </c>
      <c r="C660" s="281">
        <f t="shared" si="42"/>
        <v>64406</v>
      </c>
      <c r="D660" s="281"/>
      <c r="E660" s="269">
        <f>IFERROR(IF(-SUM(E$20:E659)+E$15&lt;0.000001,0,IF($C660&gt;='H-32A-WP06 - Debt Service'!C$24,'H-32A-WP06 - Debt Service'!C$27/12,0)),"-")</f>
        <v>0</v>
      </c>
      <c r="F660" s="269">
        <f>IFERROR(IF(-SUM(F$20:F659)+F$15&lt;0.000001,0,IF($C660&gt;='H-32A-WP06 - Debt Service'!D$24,'H-32A-WP06 - Debt Service'!D$27/12,0)),"-")</f>
        <v>0</v>
      </c>
      <c r="G660" s="269">
        <f>IFERROR(IF(-SUM(G$20:G659)+G$15&lt;0.000001,0,IF($C660&gt;='H-32A-WP06 - Debt Service'!E$24,'H-32A-WP06 - Debt Service'!E$27/12,0)),"-")</f>
        <v>0</v>
      </c>
      <c r="H660" s="269">
        <f>IFERROR(IF(-SUM(H$20:H659)+H$15&lt;0.000001,0,IF($C660&gt;='H-32A-WP06 - Debt Service'!F$24,'H-32A-WP06 - Debt Service'!F$27/12,0)),"-")</f>
        <v>0</v>
      </c>
      <c r="I660" s="269">
        <f>IFERROR(IF(-SUM(I$20:I659)+I$15&lt;0.000001,0,IF($C660&gt;='H-32A-WP06 - Debt Service'!G$24,'H-32A-WP06 - Debt Service'!#REF!/12,0)),"-")</f>
        <v>0</v>
      </c>
      <c r="J660" s="269">
        <f>IFERROR(IF(-SUM(J$20:J659)+J$15&lt;0.000001,0,IF($C660&gt;='H-32A-WP06 - Debt Service'!H$24,'H-32A-WP06 - Debt Service'!H$27/12,0)),"-")</f>
        <v>0</v>
      </c>
      <c r="K660" s="269">
        <f>IFERROR(IF(-SUM(K$20:K659)+K$15&lt;0.000001,0,IF($C660&gt;='H-32A-WP06 - Debt Service'!I$24,'H-32A-WP06 - Debt Service'!I$27/12,0)),"-")</f>
        <v>0</v>
      </c>
      <c r="L660" s="269">
        <f>IFERROR(IF(-SUM(L$20:L659)+L$15&lt;0.000001,0,IF($C660&gt;='H-32A-WP06 - Debt Service'!J$24,'H-32A-WP06 - Debt Service'!J$27/12,0)),"-")</f>
        <v>0</v>
      </c>
      <c r="M660" s="269">
        <f>IFERROR(IF(-SUM(M$20:M659)+M$15&lt;0.000001,0,IF($C660&gt;='H-32A-WP06 - Debt Service'!L$24,'H-32A-WP06 - Debt Service'!L$27/12,0)),"-")</f>
        <v>0</v>
      </c>
      <c r="N660" s="269">
        <v>0</v>
      </c>
      <c r="O660" s="269">
        <v>0</v>
      </c>
      <c r="P660" s="269">
        <v>0</v>
      </c>
      <c r="Q660" s="269">
        <f>IFERROR(IF(-SUM(Q$20:Q659)+Q$15&lt;0.000001,0,IF($C660&gt;='H-32A-WP06 - Debt Service'!#REF!,'H-32A-WP06 - Debt Service'!#REF!/12,0)),"-")</f>
        <v>0</v>
      </c>
      <c r="R660" s="269"/>
      <c r="S660" s="269"/>
      <c r="T660" s="269"/>
      <c r="U660" s="269"/>
      <c r="V660" s="269"/>
      <c r="X660" s="260">
        <f t="shared" si="41"/>
        <v>2076</v>
      </c>
      <c r="Y660" s="281">
        <f t="shared" si="43"/>
        <v>64406</v>
      </c>
      <c r="Z660" s="281"/>
      <c r="AA660" s="269">
        <f>IFERROR(IF(-SUM(AA$20:AA659)+AA$15&lt;0.000001,0,IF($C660&gt;='H-32A-WP06 - Debt Service'!X$24,'H-32A-WP06 - Debt Service'!X$27/12,0)),"-")</f>
        <v>0</v>
      </c>
      <c r="AB660" s="269">
        <f>IFERROR(IF(-SUM(AB$20:AB659)+AB$15&lt;0.000001,0,IF($C660&gt;='H-32A-WP06 - Debt Service'!Y$24,'H-32A-WP06 - Debt Service'!Y$27/12,0)),"-")</f>
        <v>0</v>
      </c>
      <c r="AC660" s="269">
        <f>IFERROR(IF(-SUM(AC$20:AC659)+AC$15&lt;0.000001,0,IF($C660&gt;='H-32A-WP06 - Debt Service'!Z$24,'H-32A-WP06 - Debt Service'!Z$27/12,0)),"-")</f>
        <v>0</v>
      </c>
      <c r="AD660" s="269">
        <f>IFERROR(IF(-SUM(AD$20:AD659)+AD$15&lt;0.000001,0,IF($C660&gt;='H-32A-WP06 - Debt Service'!AA$24,'H-32A-WP06 - Debt Service'!AA$27/12,0)),"-")</f>
        <v>0</v>
      </c>
      <c r="AE660" s="269">
        <f>IFERROR(IF(-SUM(AE$20:AE659)+AE$15&lt;0.000001,0,IF($C660&gt;='H-32A-WP06 - Debt Service'!AB$24,'H-32A-WP06 - Debt Service'!AB$27/12,0)),"-")</f>
        <v>0</v>
      </c>
      <c r="AF660" s="269">
        <f>IFERROR(IF(-SUM(AF$20:AF659)+AF$15&lt;0.000001,0,IF($C660&gt;='H-32A-WP06 - Debt Service'!AC$24,'H-32A-WP06 - Debt Service'!AC$27/12,0)),"-")</f>
        <v>0</v>
      </c>
      <c r="AG660" s="269">
        <f>IFERROR(IF(-SUM(AG$20:AG659)+AG$15&lt;0.000001,0,IF($C660&gt;='H-32A-WP06 - Debt Service'!AD$24,'H-32A-WP06 - Debt Service'!AD$27/12,0)),"-")</f>
        <v>0</v>
      </c>
      <c r="AH660" s="269">
        <f>IFERROR(IF(-SUM(AH$20:AH659)+AH$15&lt;0.000001,0,IF($C660&gt;='H-32A-WP06 - Debt Service'!AE$24,'H-32A-WP06 - Debt Service'!AE$27/12,0)),"-")</f>
        <v>0</v>
      </c>
      <c r="AI660" s="269">
        <f>IFERROR(IF(-SUM(AI$20:AI659)+AI$15&lt;0.000001,0,IF($C660&gt;='H-32A-WP06 - Debt Service'!AF$24,'H-32A-WP06 - Debt Service'!AF$27/12,0)),"-")</f>
        <v>0</v>
      </c>
      <c r="AJ660" s="269">
        <f>IFERROR(IF(-SUM(AJ$20:AJ659)+AJ$15&lt;0.000001,0,IF($C660&gt;='H-32A-WP06 - Debt Service'!AG$24,'H-32A-WP06 - Debt Service'!AG$27/12,0)),"-")</f>
        <v>0</v>
      </c>
    </row>
    <row r="661" spans="2:36" hidden="1">
      <c r="B661" s="260">
        <f t="shared" si="40"/>
        <v>2076</v>
      </c>
      <c r="C661" s="281">
        <f t="shared" si="42"/>
        <v>64437</v>
      </c>
      <c r="D661" s="281"/>
      <c r="E661" s="269">
        <f>IFERROR(IF(-SUM(E$20:E660)+E$15&lt;0.000001,0,IF($C661&gt;='H-32A-WP06 - Debt Service'!C$24,'H-32A-WP06 - Debt Service'!C$27/12,0)),"-")</f>
        <v>0</v>
      </c>
      <c r="F661" s="269">
        <f>IFERROR(IF(-SUM(F$20:F660)+F$15&lt;0.000001,0,IF($C661&gt;='H-32A-WP06 - Debt Service'!D$24,'H-32A-WP06 - Debt Service'!D$27/12,0)),"-")</f>
        <v>0</v>
      </c>
      <c r="G661" s="269">
        <f>IFERROR(IF(-SUM(G$20:G660)+G$15&lt;0.000001,0,IF($C661&gt;='H-32A-WP06 - Debt Service'!E$24,'H-32A-WP06 - Debt Service'!E$27/12,0)),"-")</f>
        <v>0</v>
      </c>
      <c r="H661" s="269">
        <f>IFERROR(IF(-SUM(H$20:H660)+H$15&lt;0.000001,0,IF($C661&gt;='H-32A-WP06 - Debt Service'!F$24,'H-32A-WP06 - Debt Service'!F$27/12,0)),"-")</f>
        <v>0</v>
      </c>
      <c r="I661" s="269">
        <f>IFERROR(IF(-SUM(I$20:I660)+I$15&lt;0.000001,0,IF($C661&gt;='H-32A-WP06 - Debt Service'!G$24,'H-32A-WP06 - Debt Service'!#REF!/12,0)),"-")</f>
        <v>0</v>
      </c>
      <c r="J661" s="269">
        <f>IFERROR(IF(-SUM(J$20:J660)+J$15&lt;0.000001,0,IF($C661&gt;='H-32A-WP06 - Debt Service'!H$24,'H-32A-WP06 - Debt Service'!H$27/12,0)),"-")</f>
        <v>0</v>
      </c>
      <c r="K661" s="269">
        <f>IFERROR(IF(-SUM(K$20:K660)+K$15&lt;0.000001,0,IF($C661&gt;='H-32A-WP06 - Debt Service'!I$24,'H-32A-WP06 - Debt Service'!I$27/12,0)),"-")</f>
        <v>0</v>
      </c>
      <c r="L661" s="269">
        <f>IFERROR(IF(-SUM(L$20:L660)+L$15&lt;0.000001,0,IF($C661&gt;='H-32A-WP06 - Debt Service'!J$24,'H-32A-WP06 - Debt Service'!J$27/12,0)),"-")</f>
        <v>0</v>
      </c>
      <c r="M661" s="269">
        <f>IFERROR(IF(-SUM(M$20:M660)+M$15&lt;0.000001,0,IF($C661&gt;='H-32A-WP06 - Debt Service'!L$24,'H-32A-WP06 - Debt Service'!L$27/12,0)),"-")</f>
        <v>0</v>
      </c>
      <c r="N661" s="269">
        <v>0</v>
      </c>
      <c r="O661" s="269">
        <v>0</v>
      </c>
      <c r="P661" s="269">
        <v>0</v>
      </c>
      <c r="Q661" s="269">
        <f>IFERROR(IF(-SUM(Q$20:Q660)+Q$15&lt;0.000001,0,IF($C661&gt;='H-32A-WP06 - Debt Service'!#REF!,'H-32A-WP06 - Debt Service'!#REF!/12,0)),"-")</f>
        <v>0</v>
      </c>
      <c r="R661" s="269"/>
      <c r="S661" s="269"/>
      <c r="T661" s="269"/>
      <c r="U661" s="269"/>
      <c r="V661" s="269"/>
      <c r="X661" s="260">
        <f t="shared" si="41"/>
        <v>2076</v>
      </c>
      <c r="Y661" s="281">
        <f t="shared" si="43"/>
        <v>64437</v>
      </c>
      <c r="Z661" s="281"/>
      <c r="AA661" s="269">
        <f>IFERROR(IF(-SUM(AA$20:AA660)+AA$15&lt;0.000001,0,IF($C661&gt;='H-32A-WP06 - Debt Service'!X$24,'H-32A-WP06 - Debt Service'!X$27/12,0)),"-")</f>
        <v>0</v>
      </c>
      <c r="AB661" s="269">
        <f>IFERROR(IF(-SUM(AB$20:AB660)+AB$15&lt;0.000001,0,IF($C661&gt;='H-32A-WP06 - Debt Service'!Y$24,'H-32A-WP06 - Debt Service'!Y$27/12,0)),"-")</f>
        <v>0</v>
      </c>
      <c r="AC661" s="269">
        <f>IFERROR(IF(-SUM(AC$20:AC660)+AC$15&lt;0.000001,0,IF($C661&gt;='H-32A-WP06 - Debt Service'!Z$24,'H-32A-WP06 - Debt Service'!Z$27/12,0)),"-")</f>
        <v>0</v>
      </c>
      <c r="AD661" s="269">
        <f>IFERROR(IF(-SUM(AD$20:AD660)+AD$15&lt;0.000001,0,IF($C661&gt;='H-32A-WP06 - Debt Service'!AA$24,'H-32A-WP06 - Debt Service'!AA$27/12,0)),"-")</f>
        <v>0</v>
      </c>
      <c r="AE661" s="269">
        <f>IFERROR(IF(-SUM(AE$20:AE660)+AE$15&lt;0.000001,0,IF($C661&gt;='H-32A-WP06 - Debt Service'!AB$24,'H-32A-WP06 - Debt Service'!AB$27/12,0)),"-")</f>
        <v>0</v>
      </c>
      <c r="AF661" s="269">
        <f>IFERROR(IF(-SUM(AF$20:AF660)+AF$15&lt;0.000001,0,IF($C661&gt;='H-32A-WP06 - Debt Service'!AC$24,'H-32A-WP06 - Debt Service'!AC$27/12,0)),"-")</f>
        <v>0</v>
      </c>
      <c r="AG661" s="269">
        <f>IFERROR(IF(-SUM(AG$20:AG660)+AG$15&lt;0.000001,0,IF($C661&gt;='H-32A-WP06 - Debt Service'!AD$24,'H-32A-WP06 - Debt Service'!AD$27/12,0)),"-")</f>
        <v>0</v>
      </c>
      <c r="AH661" s="269">
        <f>IFERROR(IF(-SUM(AH$20:AH660)+AH$15&lt;0.000001,0,IF($C661&gt;='H-32A-WP06 - Debt Service'!AE$24,'H-32A-WP06 - Debt Service'!AE$27/12,0)),"-")</f>
        <v>0</v>
      </c>
      <c r="AI661" s="269">
        <f>IFERROR(IF(-SUM(AI$20:AI660)+AI$15&lt;0.000001,0,IF($C661&gt;='H-32A-WP06 - Debt Service'!AF$24,'H-32A-WP06 - Debt Service'!AF$27/12,0)),"-")</f>
        <v>0</v>
      </c>
      <c r="AJ661" s="269">
        <f>IFERROR(IF(-SUM(AJ$20:AJ660)+AJ$15&lt;0.000001,0,IF($C661&gt;='H-32A-WP06 - Debt Service'!AG$24,'H-32A-WP06 - Debt Service'!AG$27/12,0)),"-")</f>
        <v>0</v>
      </c>
    </row>
    <row r="662" spans="2:36" hidden="1">
      <c r="B662" s="260">
        <f t="shared" si="40"/>
        <v>2076</v>
      </c>
      <c r="C662" s="281">
        <f t="shared" si="42"/>
        <v>64467</v>
      </c>
      <c r="D662" s="281"/>
      <c r="E662" s="269">
        <f>IFERROR(IF(-SUM(E$20:E661)+E$15&lt;0.000001,0,IF($C662&gt;='H-32A-WP06 - Debt Service'!C$24,'H-32A-WP06 - Debt Service'!C$27/12,0)),"-")</f>
        <v>0</v>
      </c>
      <c r="F662" s="269">
        <f>IFERROR(IF(-SUM(F$20:F661)+F$15&lt;0.000001,0,IF($C662&gt;='H-32A-WP06 - Debt Service'!D$24,'H-32A-WP06 - Debt Service'!D$27/12,0)),"-")</f>
        <v>0</v>
      </c>
      <c r="G662" s="269">
        <f>IFERROR(IF(-SUM(G$20:G661)+G$15&lt;0.000001,0,IF($C662&gt;='H-32A-WP06 - Debt Service'!E$24,'H-32A-WP06 - Debt Service'!E$27/12,0)),"-")</f>
        <v>0</v>
      </c>
      <c r="H662" s="269">
        <f>IFERROR(IF(-SUM(H$20:H661)+H$15&lt;0.000001,0,IF($C662&gt;='H-32A-WP06 - Debt Service'!F$24,'H-32A-WP06 - Debt Service'!F$27/12,0)),"-")</f>
        <v>0</v>
      </c>
      <c r="I662" s="269">
        <f>IFERROR(IF(-SUM(I$20:I661)+I$15&lt;0.000001,0,IF($C662&gt;='H-32A-WP06 - Debt Service'!G$24,'H-32A-WP06 - Debt Service'!#REF!/12,0)),"-")</f>
        <v>0</v>
      </c>
      <c r="J662" s="269">
        <f>IFERROR(IF(-SUM(J$20:J661)+J$15&lt;0.000001,0,IF($C662&gt;='H-32A-WP06 - Debt Service'!H$24,'H-32A-WP06 - Debt Service'!H$27/12,0)),"-")</f>
        <v>0</v>
      </c>
      <c r="K662" s="269">
        <f>IFERROR(IF(-SUM(K$20:K661)+K$15&lt;0.000001,0,IF($C662&gt;='H-32A-WP06 - Debt Service'!I$24,'H-32A-WP06 - Debt Service'!I$27/12,0)),"-")</f>
        <v>0</v>
      </c>
      <c r="L662" s="269">
        <f>IFERROR(IF(-SUM(L$20:L661)+L$15&lt;0.000001,0,IF($C662&gt;='H-32A-WP06 - Debt Service'!J$24,'H-32A-WP06 - Debt Service'!J$27/12,0)),"-")</f>
        <v>0</v>
      </c>
      <c r="M662" s="269">
        <f>IFERROR(IF(-SUM(M$20:M661)+M$15&lt;0.000001,0,IF($C662&gt;='H-32A-WP06 - Debt Service'!L$24,'H-32A-WP06 - Debt Service'!L$27/12,0)),"-")</f>
        <v>0</v>
      </c>
      <c r="N662" s="269">
        <v>0</v>
      </c>
      <c r="O662" s="269">
        <v>0</v>
      </c>
      <c r="P662" s="269">
        <v>0</v>
      </c>
      <c r="Q662" s="269">
        <f>IFERROR(IF(-SUM(Q$20:Q661)+Q$15&lt;0.000001,0,IF($C662&gt;='H-32A-WP06 - Debt Service'!#REF!,'H-32A-WP06 - Debt Service'!#REF!/12,0)),"-")</f>
        <v>0</v>
      </c>
      <c r="R662" s="269"/>
      <c r="S662" s="269"/>
      <c r="T662" s="269"/>
      <c r="U662" s="269"/>
      <c r="V662" s="269"/>
      <c r="X662" s="260">
        <f t="shared" si="41"/>
        <v>2076</v>
      </c>
      <c r="Y662" s="281">
        <f t="shared" si="43"/>
        <v>64467</v>
      </c>
      <c r="Z662" s="281"/>
      <c r="AA662" s="269">
        <f>IFERROR(IF(-SUM(AA$20:AA661)+AA$15&lt;0.000001,0,IF($C662&gt;='H-32A-WP06 - Debt Service'!X$24,'H-32A-WP06 - Debt Service'!X$27/12,0)),"-")</f>
        <v>0</v>
      </c>
      <c r="AB662" s="269">
        <f>IFERROR(IF(-SUM(AB$20:AB661)+AB$15&lt;0.000001,0,IF($C662&gt;='H-32A-WP06 - Debt Service'!Y$24,'H-32A-WP06 - Debt Service'!Y$27/12,0)),"-")</f>
        <v>0</v>
      </c>
      <c r="AC662" s="269">
        <f>IFERROR(IF(-SUM(AC$20:AC661)+AC$15&lt;0.000001,0,IF($C662&gt;='H-32A-WP06 - Debt Service'!Z$24,'H-32A-WP06 - Debt Service'!Z$27/12,0)),"-")</f>
        <v>0</v>
      </c>
      <c r="AD662" s="269">
        <f>IFERROR(IF(-SUM(AD$20:AD661)+AD$15&lt;0.000001,0,IF($C662&gt;='H-32A-WP06 - Debt Service'!AA$24,'H-32A-WP06 - Debt Service'!AA$27/12,0)),"-")</f>
        <v>0</v>
      </c>
      <c r="AE662" s="269">
        <f>IFERROR(IF(-SUM(AE$20:AE661)+AE$15&lt;0.000001,0,IF($C662&gt;='H-32A-WP06 - Debt Service'!AB$24,'H-32A-WP06 - Debt Service'!AB$27/12,0)),"-")</f>
        <v>0</v>
      </c>
      <c r="AF662" s="269">
        <f>IFERROR(IF(-SUM(AF$20:AF661)+AF$15&lt;0.000001,0,IF($C662&gt;='H-32A-WP06 - Debt Service'!AC$24,'H-32A-WP06 - Debt Service'!AC$27/12,0)),"-")</f>
        <v>0</v>
      </c>
      <c r="AG662" s="269">
        <f>IFERROR(IF(-SUM(AG$20:AG661)+AG$15&lt;0.000001,0,IF($C662&gt;='H-32A-WP06 - Debt Service'!AD$24,'H-32A-WP06 - Debt Service'!AD$27/12,0)),"-")</f>
        <v>0</v>
      </c>
      <c r="AH662" s="269">
        <f>IFERROR(IF(-SUM(AH$20:AH661)+AH$15&lt;0.000001,0,IF($C662&gt;='H-32A-WP06 - Debt Service'!AE$24,'H-32A-WP06 - Debt Service'!AE$27/12,0)),"-")</f>
        <v>0</v>
      </c>
      <c r="AI662" s="269">
        <f>IFERROR(IF(-SUM(AI$20:AI661)+AI$15&lt;0.000001,0,IF($C662&gt;='H-32A-WP06 - Debt Service'!AF$24,'H-32A-WP06 - Debt Service'!AF$27/12,0)),"-")</f>
        <v>0</v>
      </c>
      <c r="AJ662" s="269">
        <f>IFERROR(IF(-SUM(AJ$20:AJ661)+AJ$15&lt;0.000001,0,IF($C662&gt;='H-32A-WP06 - Debt Service'!AG$24,'H-32A-WP06 - Debt Service'!AG$27/12,0)),"-")</f>
        <v>0</v>
      </c>
    </row>
    <row r="663" spans="2:36" hidden="1">
      <c r="B663" s="260">
        <f t="shared" si="40"/>
        <v>2076</v>
      </c>
      <c r="C663" s="281">
        <f t="shared" si="42"/>
        <v>64498</v>
      </c>
      <c r="D663" s="281"/>
      <c r="E663" s="269">
        <f>IFERROR(IF(-SUM(E$20:E662)+E$15&lt;0.000001,0,IF($C663&gt;='H-32A-WP06 - Debt Service'!C$24,'H-32A-WP06 - Debt Service'!C$27/12,0)),"-")</f>
        <v>0</v>
      </c>
      <c r="F663" s="269">
        <f>IFERROR(IF(-SUM(F$20:F662)+F$15&lt;0.000001,0,IF($C663&gt;='H-32A-WP06 - Debt Service'!D$24,'H-32A-WP06 - Debt Service'!D$27/12,0)),"-")</f>
        <v>0</v>
      </c>
      <c r="G663" s="269">
        <f>IFERROR(IF(-SUM(G$20:G662)+G$15&lt;0.000001,0,IF($C663&gt;='H-32A-WP06 - Debt Service'!E$24,'H-32A-WP06 - Debt Service'!E$27/12,0)),"-")</f>
        <v>0</v>
      </c>
      <c r="H663" s="269">
        <f>IFERROR(IF(-SUM(H$20:H662)+H$15&lt;0.000001,0,IF($C663&gt;='H-32A-WP06 - Debt Service'!F$24,'H-32A-WP06 - Debt Service'!F$27/12,0)),"-")</f>
        <v>0</v>
      </c>
      <c r="I663" s="269">
        <f>IFERROR(IF(-SUM(I$20:I662)+I$15&lt;0.000001,0,IF($C663&gt;='H-32A-WP06 - Debt Service'!G$24,'H-32A-WP06 - Debt Service'!#REF!/12,0)),"-")</f>
        <v>0</v>
      </c>
      <c r="J663" s="269">
        <f>IFERROR(IF(-SUM(J$20:J662)+J$15&lt;0.000001,0,IF($C663&gt;='H-32A-WP06 - Debt Service'!H$24,'H-32A-WP06 - Debt Service'!H$27/12,0)),"-")</f>
        <v>0</v>
      </c>
      <c r="K663" s="269">
        <f>IFERROR(IF(-SUM(K$20:K662)+K$15&lt;0.000001,0,IF($C663&gt;='H-32A-WP06 - Debt Service'!I$24,'H-32A-WP06 - Debt Service'!I$27/12,0)),"-")</f>
        <v>0</v>
      </c>
      <c r="L663" s="269">
        <f>IFERROR(IF(-SUM(L$20:L662)+L$15&lt;0.000001,0,IF($C663&gt;='H-32A-WP06 - Debt Service'!J$24,'H-32A-WP06 - Debt Service'!J$27/12,0)),"-")</f>
        <v>0</v>
      </c>
      <c r="M663" s="269">
        <f>IFERROR(IF(-SUM(M$20:M662)+M$15&lt;0.000001,0,IF($C663&gt;='H-32A-WP06 - Debt Service'!L$24,'H-32A-WP06 - Debt Service'!L$27/12,0)),"-")</f>
        <v>0</v>
      </c>
      <c r="N663" s="269">
        <v>0</v>
      </c>
      <c r="O663" s="269">
        <v>0</v>
      </c>
      <c r="P663" s="269">
        <v>0</v>
      </c>
      <c r="Q663" s="269">
        <f>IFERROR(IF(-SUM(Q$20:Q662)+Q$15&lt;0.000001,0,IF($C663&gt;='H-32A-WP06 - Debt Service'!#REF!,'H-32A-WP06 - Debt Service'!#REF!/12,0)),"-")</f>
        <v>0</v>
      </c>
      <c r="R663" s="269"/>
      <c r="S663" s="269"/>
      <c r="T663" s="269"/>
      <c r="U663" s="269"/>
      <c r="V663" s="269"/>
      <c r="X663" s="260">
        <f t="shared" si="41"/>
        <v>2076</v>
      </c>
      <c r="Y663" s="281">
        <f t="shared" si="43"/>
        <v>64498</v>
      </c>
      <c r="Z663" s="281"/>
      <c r="AA663" s="269">
        <f>IFERROR(IF(-SUM(AA$20:AA662)+AA$15&lt;0.000001,0,IF($C663&gt;='H-32A-WP06 - Debt Service'!X$24,'H-32A-WP06 - Debt Service'!X$27/12,0)),"-")</f>
        <v>0</v>
      </c>
      <c r="AB663" s="269">
        <f>IFERROR(IF(-SUM(AB$20:AB662)+AB$15&lt;0.000001,0,IF($C663&gt;='H-32A-WP06 - Debt Service'!Y$24,'H-32A-WP06 - Debt Service'!Y$27/12,0)),"-")</f>
        <v>0</v>
      </c>
      <c r="AC663" s="269">
        <f>IFERROR(IF(-SUM(AC$20:AC662)+AC$15&lt;0.000001,0,IF($C663&gt;='H-32A-WP06 - Debt Service'!Z$24,'H-32A-WP06 - Debt Service'!Z$27/12,0)),"-")</f>
        <v>0</v>
      </c>
      <c r="AD663" s="269">
        <f>IFERROR(IF(-SUM(AD$20:AD662)+AD$15&lt;0.000001,0,IF($C663&gt;='H-32A-WP06 - Debt Service'!AA$24,'H-32A-WP06 - Debt Service'!AA$27/12,0)),"-")</f>
        <v>0</v>
      </c>
      <c r="AE663" s="269">
        <f>IFERROR(IF(-SUM(AE$20:AE662)+AE$15&lt;0.000001,0,IF($C663&gt;='H-32A-WP06 - Debt Service'!AB$24,'H-32A-WP06 - Debt Service'!AB$27/12,0)),"-")</f>
        <v>0</v>
      </c>
      <c r="AF663" s="269">
        <f>IFERROR(IF(-SUM(AF$20:AF662)+AF$15&lt;0.000001,0,IF($C663&gt;='H-32A-WP06 - Debt Service'!AC$24,'H-32A-WP06 - Debt Service'!AC$27/12,0)),"-")</f>
        <v>0</v>
      </c>
      <c r="AG663" s="269">
        <f>IFERROR(IF(-SUM(AG$20:AG662)+AG$15&lt;0.000001,0,IF($C663&gt;='H-32A-WP06 - Debt Service'!AD$24,'H-32A-WP06 - Debt Service'!AD$27/12,0)),"-")</f>
        <v>0</v>
      </c>
      <c r="AH663" s="269">
        <f>IFERROR(IF(-SUM(AH$20:AH662)+AH$15&lt;0.000001,0,IF($C663&gt;='H-32A-WP06 - Debt Service'!AE$24,'H-32A-WP06 - Debt Service'!AE$27/12,0)),"-")</f>
        <v>0</v>
      </c>
      <c r="AI663" s="269">
        <f>IFERROR(IF(-SUM(AI$20:AI662)+AI$15&lt;0.000001,0,IF($C663&gt;='H-32A-WP06 - Debt Service'!AF$24,'H-32A-WP06 - Debt Service'!AF$27/12,0)),"-")</f>
        <v>0</v>
      </c>
      <c r="AJ663" s="269">
        <f>IFERROR(IF(-SUM(AJ$20:AJ662)+AJ$15&lt;0.000001,0,IF($C663&gt;='H-32A-WP06 - Debt Service'!AG$24,'H-32A-WP06 - Debt Service'!AG$27/12,0)),"-")</f>
        <v>0</v>
      </c>
    </row>
    <row r="664" spans="2:36" hidden="1">
      <c r="B664" s="260">
        <f t="shared" si="40"/>
        <v>2076</v>
      </c>
      <c r="C664" s="281">
        <f t="shared" si="42"/>
        <v>64529</v>
      </c>
      <c r="D664" s="281"/>
      <c r="E664" s="269">
        <f>IFERROR(IF(-SUM(E$20:E663)+E$15&lt;0.000001,0,IF($C664&gt;='H-32A-WP06 - Debt Service'!C$24,'H-32A-WP06 - Debt Service'!C$27/12,0)),"-")</f>
        <v>0</v>
      </c>
      <c r="F664" s="269">
        <f>IFERROR(IF(-SUM(F$20:F663)+F$15&lt;0.000001,0,IF($C664&gt;='H-32A-WP06 - Debt Service'!D$24,'H-32A-WP06 - Debt Service'!D$27/12,0)),"-")</f>
        <v>0</v>
      </c>
      <c r="G664" s="269">
        <f>IFERROR(IF(-SUM(G$20:G663)+G$15&lt;0.000001,0,IF($C664&gt;='H-32A-WP06 - Debt Service'!E$24,'H-32A-WP06 - Debt Service'!E$27/12,0)),"-")</f>
        <v>0</v>
      </c>
      <c r="H664" s="269">
        <f>IFERROR(IF(-SUM(H$20:H663)+H$15&lt;0.000001,0,IF($C664&gt;='H-32A-WP06 - Debt Service'!F$24,'H-32A-WP06 - Debt Service'!F$27/12,0)),"-")</f>
        <v>0</v>
      </c>
      <c r="I664" s="269">
        <f>IFERROR(IF(-SUM(I$20:I663)+I$15&lt;0.000001,0,IF($C664&gt;='H-32A-WP06 - Debt Service'!G$24,'H-32A-WP06 - Debt Service'!#REF!/12,0)),"-")</f>
        <v>0</v>
      </c>
      <c r="J664" s="269">
        <f>IFERROR(IF(-SUM(J$20:J663)+J$15&lt;0.000001,0,IF($C664&gt;='H-32A-WP06 - Debt Service'!H$24,'H-32A-WP06 - Debt Service'!H$27/12,0)),"-")</f>
        <v>0</v>
      </c>
      <c r="K664" s="269">
        <f>IFERROR(IF(-SUM(K$20:K663)+K$15&lt;0.000001,0,IF($C664&gt;='H-32A-WP06 - Debt Service'!I$24,'H-32A-WP06 - Debt Service'!I$27/12,0)),"-")</f>
        <v>0</v>
      </c>
      <c r="L664" s="269">
        <f>IFERROR(IF(-SUM(L$20:L663)+L$15&lt;0.000001,0,IF($C664&gt;='H-32A-WP06 - Debt Service'!J$24,'H-32A-WP06 - Debt Service'!J$27/12,0)),"-")</f>
        <v>0</v>
      </c>
      <c r="M664" s="269">
        <f>IFERROR(IF(-SUM(M$20:M663)+M$15&lt;0.000001,0,IF($C664&gt;='H-32A-WP06 - Debt Service'!L$24,'H-32A-WP06 - Debt Service'!L$27/12,0)),"-")</f>
        <v>0</v>
      </c>
      <c r="N664" s="269">
        <v>0</v>
      </c>
      <c r="O664" s="269">
        <v>0</v>
      </c>
      <c r="P664" s="269">
        <v>0</v>
      </c>
      <c r="Q664" s="269">
        <f>IFERROR(IF(-SUM(Q$20:Q663)+Q$15&lt;0.000001,0,IF($C664&gt;='H-32A-WP06 - Debt Service'!#REF!,'H-32A-WP06 - Debt Service'!#REF!/12,0)),"-")</f>
        <v>0</v>
      </c>
      <c r="R664" s="269"/>
      <c r="S664" s="269"/>
      <c r="T664" s="269"/>
      <c r="U664" s="269"/>
      <c r="V664" s="269"/>
      <c r="X664" s="260">
        <f t="shared" si="41"/>
        <v>2076</v>
      </c>
      <c r="Y664" s="281">
        <f t="shared" si="43"/>
        <v>64529</v>
      </c>
      <c r="Z664" s="281"/>
      <c r="AA664" s="269">
        <f>IFERROR(IF(-SUM(AA$20:AA663)+AA$15&lt;0.000001,0,IF($C664&gt;='H-32A-WP06 - Debt Service'!X$24,'H-32A-WP06 - Debt Service'!X$27/12,0)),"-")</f>
        <v>0</v>
      </c>
      <c r="AB664" s="269">
        <f>IFERROR(IF(-SUM(AB$20:AB663)+AB$15&lt;0.000001,0,IF($C664&gt;='H-32A-WP06 - Debt Service'!Y$24,'H-32A-WP06 - Debt Service'!Y$27/12,0)),"-")</f>
        <v>0</v>
      </c>
      <c r="AC664" s="269">
        <f>IFERROR(IF(-SUM(AC$20:AC663)+AC$15&lt;0.000001,0,IF($C664&gt;='H-32A-WP06 - Debt Service'!Z$24,'H-32A-WP06 - Debt Service'!Z$27/12,0)),"-")</f>
        <v>0</v>
      </c>
      <c r="AD664" s="269">
        <f>IFERROR(IF(-SUM(AD$20:AD663)+AD$15&lt;0.000001,0,IF($C664&gt;='H-32A-WP06 - Debt Service'!AA$24,'H-32A-WP06 - Debt Service'!AA$27/12,0)),"-")</f>
        <v>0</v>
      </c>
      <c r="AE664" s="269">
        <f>IFERROR(IF(-SUM(AE$20:AE663)+AE$15&lt;0.000001,0,IF($C664&gt;='H-32A-WP06 - Debt Service'!AB$24,'H-32A-WP06 - Debt Service'!AB$27/12,0)),"-")</f>
        <v>0</v>
      </c>
      <c r="AF664" s="269">
        <f>IFERROR(IF(-SUM(AF$20:AF663)+AF$15&lt;0.000001,0,IF($C664&gt;='H-32A-WP06 - Debt Service'!AC$24,'H-32A-WP06 - Debt Service'!AC$27/12,0)),"-")</f>
        <v>0</v>
      </c>
      <c r="AG664" s="269">
        <f>IFERROR(IF(-SUM(AG$20:AG663)+AG$15&lt;0.000001,0,IF($C664&gt;='H-32A-WP06 - Debt Service'!AD$24,'H-32A-WP06 - Debt Service'!AD$27/12,0)),"-")</f>
        <v>0</v>
      </c>
      <c r="AH664" s="269">
        <f>IFERROR(IF(-SUM(AH$20:AH663)+AH$15&lt;0.000001,0,IF($C664&gt;='H-32A-WP06 - Debt Service'!AE$24,'H-32A-WP06 - Debt Service'!AE$27/12,0)),"-")</f>
        <v>0</v>
      </c>
      <c r="AI664" s="269">
        <f>IFERROR(IF(-SUM(AI$20:AI663)+AI$15&lt;0.000001,0,IF($C664&gt;='H-32A-WP06 - Debt Service'!AF$24,'H-32A-WP06 - Debt Service'!AF$27/12,0)),"-")</f>
        <v>0</v>
      </c>
      <c r="AJ664" s="269">
        <f>IFERROR(IF(-SUM(AJ$20:AJ663)+AJ$15&lt;0.000001,0,IF($C664&gt;='H-32A-WP06 - Debt Service'!AG$24,'H-32A-WP06 - Debt Service'!AG$27/12,0)),"-")</f>
        <v>0</v>
      </c>
    </row>
    <row r="665" spans="2:36" hidden="1">
      <c r="B665" s="260">
        <f t="shared" si="40"/>
        <v>2076</v>
      </c>
      <c r="C665" s="281">
        <f t="shared" si="42"/>
        <v>64559</v>
      </c>
      <c r="D665" s="281"/>
      <c r="E665" s="269">
        <f>IFERROR(IF(-SUM(E$20:E664)+E$15&lt;0.000001,0,IF($C665&gt;='H-32A-WP06 - Debt Service'!C$24,'H-32A-WP06 - Debt Service'!C$27/12,0)),"-")</f>
        <v>0</v>
      </c>
      <c r="F665" s="269">
        <f>IFERROR(IF(-SUM(F$20:F664)+F$15&lt;0.000001,0,IF($C665&gt;='H-32A-WP06 - Debt Service'!D$24,'H-32A-WP06 - Debt Service'!D$27/12,0)),"-")</f>
        <v>0</v>
      </c>
      <c r="G665" s="269">
        <f>IFERROR(IF(-SUM(G$20:G664)+G$15&lt;0.000001,0,IF($C665&gt;='H-32A-WP06 - Debt Service'!E$24,'H-32A-WP06 - Debt Service'!E$27/12,0)),"-")</f>
        <v>0</v>
      </c>
      <c r="H665" s="269">
        <f>IFERROR(IF(-SUM(H$20:H664)+H$15&lt;0.000001,0,IF($C665&gt;='H-32A-WP06 - Debt Service'!F$24,'H-32A-WP06 - Debt Service'!F$27/12,0)),"-")</f>
        <v>0</v>
      </c>
      <c r="I665" s="269">
        <f>IFERROR(IF(-SUM(I$20:I664)+I$15&lt;0.000001,0,IF($C665&gt;='H-32A-WP06 - Debt Service'!G$24,'H-32A-WP06 - Debt Service'!#REF!/12,0)),"-")</f>
        <v>0</v>
      </c>
      <c r="J665" s="269">
        <f>IFERROR(IF(-SUM(J$20:J664)+J$15&lt;0.000001,0,IF($C665&gt;='H-32A-WP06 - Debt Service'!H$24,'H-32A-WP06 - Debt Service'!H$27/12,0)),"-")</f>
        <v>0</v>
      </c>
      <c r="K665" s="269">
        <f>IFERROR(IF(-SUM(K$20:K664)+K$15&lt;0.000001,0,IF($C665&gt;='H-32A-WP06 - Debt Service'!I$24,'H-32A-WP06 - Debt Service'!I$27/12,0)),"-")</f>
        <v>0</v>
      </c>
      <c r="L665" s="269">
        <f>IFERROR(IF(-SUM(L$20:L664)+L$15&lt;0.000001,0,IF($C665&gt;='H-32A-WP06 - Debt Service'!J$24,'H-32A-WP06 - Debt Service'!J$27/12,0)),"-")</f>
        <v>0</v>
      </c>
      <c r="M665" s="269">
        <f>IFERROR(IF(-SUM(M$20:M664)+M$15&lt;0.000001,0,IF($C665&gt;='H-32A-WP06 - Debt Service'!L$24,'H-32A-WP06 - Debt Service'!L$27/12,0)),"-")</f>
        <v>0</v>
      </c>
      <c r="N665" s="269">
        <v>0</v>
      </c>
      <c r="O665" s="269">
        <v>0</v>
      </c>
      <c r="P665" s="269">
        <v>0</v>
      </c>
      <c r="Q665" s="269">
        <f>IFERROR(IF(-SUM(Q$20:Q664)+Q$15&lt;0.000001,0,IF($C665&gt;='H-32A-WP06 - Debt Service'!#REF!,'H-32A-WP06 - Debt Service'!#REF!/12,0)),"-")</f>
        <v>0</v>
      </c>
      <c r="R665" s="269"/>
      <c r="S665" s="269"/>
      <c r="T665" s="269"/>
      <c r="U665" s="269"/>
      <c r="V665" s="269"/>
      <c r="X665" s="260">
        <f t="shared" si="41"/>
        <v>2076</v>
      </c>
      <c r="Y665" s="281">
        <f t="shared" si="43"/>
        <v>64559</v>
      </c>
      <c r="Z665" s="281"/>
      <c r="AA665" s="269">
        <f>IFERROR(IF(-SUM(AA$20:AA664)+AA$15&lt;0.000001,0,IF($C665&gt;='H-32A-WP06 - Debt Service'!X$24,'H-32A-WP06 - Debt Service'!X$27/12,0)),"-")</f>
        <v>0</v>
      </c>
      <c r="AB665" s="269">
        <f>IFERROR(IF(-SUM(AB$20:AB664)+AB$15&lt;0.000001,0,IF($C665&gt;='H-32A-WP06 - Debt Service'!Y$24,'H-32A-WP06 - Debt Service'!Y$27/12,0)),"-")</f>
        <v>0</v>
      </c>
      <c r="AC665" s="269">
        <f>IFERROR(IF(-SUM(AC$20:AC664)+AC$15&lt;0.000001,0,IF($C665&gt;='H-32A-WP06 - Debt Service'!Z$24,'H-32A-WP06 - Debt Service'!Z$27/12,0)),"-")</f>
        <v>0</v>
      </c>
      <c r="AD665" s="269">
        <f>IFERROR(IF(-SUM(AD$20:AD664)+AD$15&lt;0.000001,0,IF($C665&gt;='H-32A-WP06 - Debt Service'!AA$24,'H-32A-WP06 - Debt Service'!AA$27/12,0)),"-")</f>
        <v>0</v>
      </c>
      <c r="AE665" s="269">
        <f>IFERROR(IF(-SUM(AE$20:AE664)+AE$15&lt;0.000001,0,IF($C665&gt;='H-32A-WP06 - Debt Service'!AB$24,'H-32A-WP06 - Debt Service'!AB$27/12,0)),"-")</f>
        <v>0</v>
      </c>
      <c r="AF665" s="269">
        <f>IFERROR(IF(-SUM(AF$20:AF664)+AF$15&lt;0.000001,0,IF($C665&gt;='H-32A-WP06 - Debt Service'!AC$24,'H-32A-WP06 - Debt Service'!AC$27/12,0)),"-")</f>
        <v>0</v>
      </c>
      <c r="AG665" s="269">
        <f>IFERROR(IF(-SUM(AG$20:AG664)+AG$15&lt;0.000001,0,IF($C665&gt;='H-32A-WP06 - Debt Service'!AD$24,'H-32A-WP06 - Debt Service'!AD$27/12,0)),"-")</f>
        <v>0</v>
      </c>
      <c r="AH665" s="269">
        <f>IFERROR(IF(-SUM(AH$20:AH664)+AH$15&lt;0.000001,0,IF($C665&gt;='H-32A-WP06 - Debt Service'!AE$24,'H-32A-WP06 - Debt Service'!AE$27/12,0)),"-")</f>
        <v>0</v>
      </c>
      <c r="AI665" s="269">
        <f>IFERROR(IF(-SUM(AI$20:AI664)+AI$15&lt;0.000001,0,IF($C665&gt;='H-32A-WP06 - Debt Service'!AF$24,'H-32A-WP06 - Debt Service'!AF$27/12,0)),"-")</f>
        <v>0</v>
      </c>
      <c r="AJ665" s="269">
        <f>IFERROR(IF(-SUM(AJ$20:AJ664)+AJ$15&lt;0.000001,0,IF($C665&gt;='H-32A-WP06 - Debt Service'!AG$24,'H-32A-WP06 - Debt Service'!AG$27/12,0)),"-")</f>
        <v>0</v>
      </c>
    </row>
    <row r="666" spans="2:36" hidden="1">
      <c r="B666" s="260">
        <f t="shared" si="40"/>
        <v>2076</v>
      </c>
      <c r="C666" s="281">
        <f t="shared" si="42"/>
        <v>64590</v>
      </c>
      <c r="D666" s="281"/>
      <c r="E666" s="269">
        <f>IFERROR(IF(-SUM(E$20:E665)+E$15&lt;0.000001,0,IF($C666&gt;='H-32A-WP06 - Debt Service'!C$24,'H-32A-WP06 - Debt Service'!C$27/12,0)),"-")</f>
        <v>0</v>
      </c>
      <c r="F666" s="269">
        <f>IFERROR(IF(-SUM(F$20:F665)+F$15&lt;0.000001,0,IF($C666&gt;='H-32A-WP06 - Debt Service'!D$24,'H-32A-WP06 - Debt Service'!D$27/12,0)),"-")</f>
        <v>0</v>
      </c>
      <c r="G666" s="269">
        <f>IFERROR(IF(-SUM(G$20:G665)+G$15&lt;0.000001,0,IF($C666&gt;='H-32A-WP06 - Debt Service'!E$24,'H-32A-WP06 - Debt Service'!E$27/12,0)),"-")</f>
        <v>0</v>
      </c>
      <c r="H666" s="269">
        <f>IFERROR(IF(-SUM(H$20:H665)+H$15&lt;0.000001,0,IF($C666&gt;='H-32A-WP06 - Debt Service'!F$24,'H-32A-WP06 - Debt Service'!F$27/12,0)),"-")</f>
        <v>0</v>
      </c>
      <c r="I666" s="269">
        <f>IFERROR(IF(-SUM(I$20:I665)+I$15&lt;0.000001,0,IF($C666&gt;='H-32A-WP06 - Debt Service'!G$24,'H-32A-WP06 - Debt Service'!#REF!/12,0)),"-")</f>
        <v>0</v>
      </c>
      <c r="J666" s="269">
        <f>IFERROR(IF(-SUM(J$20:J665)+J$15&lt;0.000001,0,IF($C666&gt;='H-32A-WP06 - Debt Service'!H$24,'H-32A-WP06 - Debt Service'!H$27/12,0)),"-")</f>
        <v>0</v>
      </c>
      <c r="K666" s="269">
        <f>IFERROR(IF(-SUM(K$20:K665)+K$15&lt;0.000001,0,IF($C666&gt;='H-32A-WP06 - Debt Service'!I$24,'H-32A-WP06 - Debt Service'!I$27/12,0)),"-")</f>
        <v>0</v>
      </c>
      <c r="L666" s="269">
        <f>IFERROR(IF(-SUM(L$20:L665)+L$15&lt;0.000001,0,IF($C666&gt;='H-32A-WP06 - Debt Service'!J$24,'H-32A-WP06 - Debt Service'!J$27/12,0)),"-")</f>
        <v>0</v>
      </c>
      <c r="M666" s="269">
        <f>IFERROR(IF(-SUM(M$20:M665)+M$15&lt;0.000001,0,IF($C666&gt;='H-32A-WP06 - Debt Service'!L$24,'H-32A-WP06 - Debt Service'!L$27/12,0)),"-")</f>
        <v>0</v>
      </c>
      <c r="N666" s="269">
        <v>0</v>
      </c>
      <c r="O666" s="269">
        <v>0</v>
      </c>
      <c r="P666" s="269">
        <v>0</v>
      </c>
      <c r="Q666" s="269">
        <f>IFERROR(IF(-SUM(Q$20:Q665)+Q$15&lt;0.000001,0,IF($C666&gt;='H-32A-WP06 - Debt Service'!#REF!,'H-32A-WP06 - Debt Service'!#REF!/12,0)),"-")</f>
        <v>0</v>
      </c>
      <c r="R666" s="269"/>
      <c r="S666" s="269"/>
      <c r="T666" s="269"/>
      <c r="U666" s="269"/>
      <c r="V666" s="269"/>
      <c r="X666" s="260">
        <f t="shared" si="41"/>
        <v>2076</v>
      </c>
      <c r="Y666" s="281">
        <f t="shared" si="43"/>
        <v>64590</v>
      </c>
      <c r="Z666" s="281"/>
      <c r="AA666" s="269">
        <f>IFERROR(IF(-SUM(AA$20:AA665)+AA$15&lt;0.000001,0,IF($C666&gt;='H-32A-WP06 - Debt Service'!X$24,'H-32A-WP06 - Debt Service'!X$27/12,0)),"-")</f>
        <v>0</v>
      </c>
      <c r="AB666" s="269">
        <f>IFERROR(IF(-SUM(AB$20:AB665)+AB$15&lt;0.000001,0,IF($C666&gt;='H-32A-WP06 - Debt Service'!Y$24,'H-32A-WP06 - Debt Service'!Y$27/12,0)),"-")</f>
        <v>0</v>
      </c>
      <c r="AC666" s="269">
        <f>IFERROR(IF(-SUM(AC$20:AC665)+AC$15&lt;0.000001,0,IF($C666&gt;='H-32A-WP06 - Debt Service'!Z$24,'H-32A-WP06 - Debt Service'!Z$27/12,0)),"-")</f>
        <v>0</v>
      </c>
      <c r="AD666" s="269">
        <f>IFERROR(IF(-SUM(AD$20:AD665)+AD$15&lt;0.000001,0,IF($C666&gt;='H-32A-WP06 - Debt Service'!AA$24,'H-32A-WP06 - Debt Service'!AA$27/12,0)),"-")</f>
        <v>0</v>
      </c>
      <c r="AE666" s="269">
        <f>IFERROR(IF(-SUM(AE$20:AE665)+AE$15&lt;0.000001,0,IF($C666&gt;='H-32A-WP06 - Debt Service'!AB$24,'H-32A-WP06 - Debt Service'!AB$27/12,0)),"-")</f>
        <v>0</v>
      </c>
      <c r="AF666" s="269">
        <f>IFERROR(IF(-SUM(AF$20:AF665)+AF$15&lt;0.000001,0,IF($C666&gt;='H-32A-WP06 - Debt Service'!AC$24,'H-32A-WP06 - Debt Service'!AC$27/12,0)),"-")</f>
        <v>0</v>
      </c>
      <c r="AG666" s="269">
        <f>IFERROR(IF(-SUM(AG$20:AG665)+AG$15&lt;0.000001,0,IF($C666&gt;='H-32A-WP06 - Debt Service'!AD$24,'H-32A-WP06 - Debt Service'!AD$27/12,0)),"-")</f>
        <v>0</v>
      </c>
      <c r="AH666" s="269">
        <f>IFERROR(IF(-SUM(AH$20:AH665)+AH$15&lt;0.000001,0,IF($C666&gt;='H-32A-WP06 - Debt Service'!AE$24,'H-32A-WP06 - Debt Service'!AE$27/12,0)),"-")</f>
        <v>0</v>
      </c>
      <c r="AI666" s="269">
        <f>IFERROR(IF(-SUM(AI$20:AI665)+AI$15&lt;0.000001,0,IF($C666&gt;='H-32A-WP06 - Debt Service'!AF$24,'H-32A-WP06 - Debt Service'!AF$27/12,0)),"-")</f>
        <v>0</v>
      </c>
      <c r="AJ666" s="269">
        <f>IFERROR(IF(-SUM(AJ$20:AJ665)+AJ$15&lt;0.000001,0,IF($C666&gt;='H-32A-WP06 - Debt Service'!AG$24,'H-32A-WP06 - Debt Service'!AG$27/12,0)),"-")</f>
        <v>0</v>
      </c>
    </row>
    <row r="667" spans="2:36" hidden="1">
      <c r="B667" s="260">
        <f t="shared" si="40"/>
        <v>2076</v>
      </c>
      <c r="C667" s="281">
        <f t="shared" si="42"/>
        <v>64620</v>
      </c>
      <c r="D667" s="281"/>
      <c r="E667" s="269">
        <f>IFERROR(IF(-SUM(E$20:E666)+E$15&lt;0.000001,0,IF($C667&gt;='H-32A-WP06 - Debt Service'!C$24,'H-32A-WP06 - Debt Service'!C$27/12,0)),"-")</f>
        <v>0</v>
      </c>
      <c r="F667" s="269">
        <f>IFERROR(IF(-SUM(F$20:F666)+F$15&lt;0.000001,0,IF($C667&gt;='H-32A-WP06 - Debt Service'!D$24,'H-32A-WP06 - Debt Service'!D$27/12,0)),"-")</f>
        <v>0</v>
      </c>
      <c r="G667" s="269">
        <f>IFERROR(IF(-SUM(G$20:G666)+G$15&lt;0.000001,0,IF($C667&gt;='H-32A-WP06 - Debt Service'!E$24,'H-32A-WP06 - Debt Service'!E$27/12,0)),"-")</f>
        <v>0</v>
      </c>
      <c r="H667" s="269">
        <f>IFERROR(IF(-SUM(H$20:H666)+H$15&lt;0.000001,0,IF($C667&gt;='H-32A-WP06 - Debt Service'!F$24,'H-32A-WP06 - Debt Service'!F$27/12,0)),"-")</f>
        <v>0</v>
      </c>
      <c r="I667" s="269">
        <f>IFERROR(IF(-SUM(I$20:I666)+I$15&lt;0.000001,0,IF($C667&gt;='H-32A-WP06 - Debt Service'!G$24,'H-32A-WP06 - Debt Service'!#REF!/12,0)),"-")</f>
        <v>0</v>
      </c>
      <c r="J667" s="269">
        <f>IFERROR(IF(-SUM(J$20:J666)+J$15&lt;0.000001,0,IF($C667&gt;='H-32A-WP06 - Debt Service'!H$24,'H-32A-WP06 - Debt Service'!H$27/12,0)),"-")</f>
        <v>0</v>
      </c>
      <c r="K667" s="269">
        <f>IFERROR(IF(-SUM(K$20:K666)+K$15&lt;0.000001,0,IF($C667&gt;='H-32A-WP06 - Debt Service'!I$24,'H-32A-WP06 - Debt Service'!I$27/12,0)),"-")</f>
        <v>0</v>
      </c>
      <c r="L667" s="269">
        <f>IFERROR(IF(-SUM(L$20:L666)+L$15&lt;0.000001,0,IF($C667&gt;='H-32A-WP06 - Debt Service'!J$24,'H-32A-WP06 - Debt Service'!J$27/12,0)),"-")</f>
        <v>0</v>
      </c>
      <c r="M667" s="269">
        <f>IFERROR(IF(-SUM(M$20:M666)+M$15&lt;0.000001,0,IF($C667&gt;='H-32A-WP06 - Debt Service'!L$24,'H-32A-WP06 - Debt Service'!L$27/12,0)),"-")</f>
        <v>0</v>
      </c>
      <c r="N667" s="269">
        <v>0</v>
      </c>
      <c r="O667" s="269">
        <v>0</v>
      </c>
      <c r="P667" s="269">
        <v>0</v>
      </c>
      <c r="Q667" s="269">
        <f>IFERROR(IF(-SUM(Q$20:Q666)+Q$15&lt;0.000001,0,IF($C667&gt;='H-32A-WP06 - Debt Service'!#REF!,'H-32A-WP06 - Debt Service'!#REF!/12,0)),"-")</f>
        <v>0</v>
      </c>
      <c r="R667" s="269"/>
      <c r="S667" s="269"/>
      <c r="T667" s="269"/>
      <c r="U667" s="269"/>
      <c r="V667" s="269"/>
      <c r="X667" s="260">
        <f t="shared" si="41"/>
        <v>2076</v>
      </c>
      <c r="Y667" s="281">
        <f t="shared" si="43"/>
        <v>64620</v>
      </c>
      <c r="Z667" s="281"/>
      <c r="AA667" s="269">
        <f>IFERROR(IF(-SUM(AA$20:AA666)+AA$15&lt;0.000001,0,IF($C667&gt;='H-32A-WP06 - Debt Service'!X$24,'H-32A-WP06 - Debt Service'!X$27/12,0)),"-")</f>
        <v>0</v>
      </c>
      <c r="AB667" s="269">
        <f>IFERROR(IF(-SUM(AB$20:AB666)+AB$15&lt;0.000001,0,IF($C667&gt;='H-32A-WP06 - Debt Service'!Y$24,'H-32A-WP06 - Debt Service'!Y$27/12,0)),"-")</f>
        <v>0</v>
      </c>
      <c r="AC667" s="269">
        <f>IFERROR(IF(-SUM(AC$20:AC666)+AC$15&lt;0.000001,0,IF($C667&gt;='H-32A-WP06 - Debt Service'!Z$24,'H-32A-WP06 - Debt Service'!Z$27/12,0)),"-")</f>
        <v>0</v>
      </c>
      <c r="AD667" s="269">
        <f>IFERROR(IF(-SUM(AD$20:AD666)+AD$15&lt;0.000001,0,IF($C667&gt;='H-32A-WP06 - Debt Service'!AA$24,'H-32A-WP06 - Debt Service'!AA$27/12,0)),"-")</f>
        <v>0</v>
      </c>
      <c r="AE667" s="269">
        <f>IFERROR(IF(-SUM(AE$20:AE666)+AE$15&lt;0.000001,0,IF($C667&gt;='H-32A-WP06 - Debt Service'!AB$24,'H-32A-WP06 - Debt Service'!AB$27/12,0)),"-")</f>
        <v>0</v>
      </c>
      <c r="AF667" s="269">
        <f>IFERROR(IF(-SUM(AF$20:AF666)+AF$15&lt;0.000001,0,IF($C667&gt;='H-32A-WP06 - Debt Service'!AC$24,'H-32A-WP06 - Debt Service'!AC$27/12,0)),"-")</f>
        <v>0</v>
      </c>
      <c r="AG667" s="269">
        <f>IFERROR(IF(-SUM(AG$20:AG666)+AG$15&lt;0.000001,0,IF($C667&gt;='H-32A-WP06 - Debt Service'!AD$24,'H-32A-WP06 - Debt Service'!AD$27/12,0)),"-")</f>
        <v>0</v>
      </c>
      <c r="AH667" s="269">
        <f>IFERROR(IF(-SUM(AH$20:AH666)+AH$15&lt;0.000001,0,IF($C667&gt;='H-32A-WP06 - Debt Service'!AE$24,'H-32A-WP06 - Debt Service'!AE$27/12,0)),"-")</f>
        <v>0</v>
      </c>
      <c r="AI667" s="269">
        <f>IFERROR(IF(-SUM(AI$20:AI666)+AI$15&lt;0.000001,0,IF($C667&gt;='H-32A-WP06 - Debt Service'!AF$24,'H-32A-WP06 - Debt Service'!AF$27/12,0)),"-")</f>
        <v>0</v>
      </c>
      <c r="AJ667" s="269">
        <f>IFERROR(IF(-SUM(AJ$20:AJ666)+AJ$15&lt;0.000001,0,IF($C667&gt;='H-32A-WP06 - Debt Service'!AG$24,'H-32A-WP06 - Debt Service'!AG$27/12,0)),"-")</f>
        <v>0</v>
      </c>
    </row>
    <row r="668" spans="2:36" hidden="1">
      <c r="B668" s="260">
        <f t="shared" si="40"/>
        <v>2077</v>
      </c>
      <c r="C668" s="281">
        <f t="shared" si="42"/>
        <v>64651</v>
      </c>
      <c r="D668" s="281"/>
      <c r="E668" s="269">
        <f>IFERROR(IF(-SUM(E$20:E667)+E$15&lt;0.000001,0,IF($C668&gt;='H-32A-WP06 - Debt Service'!C$24,'H-32A-WP06 - Debt Service'!C$27/12,0)),"-")</f>
        <v>0</v>
      </c>
      <c r="F668" s="269">
        <f>IFERROR(IF(-SUM(F$20:F667)+F$15&lt;0.000001,0,IF($C668&gt;='H-32A-WP06 - Debt Service'!D$24,'H-32A-WP06 - Debt Service'!D$27/12,0)),"-")</f>
        <v>0</v>
      </c>
      <c r="G668" s="269">
        <f>IFERROR(IF(-SUM(G$20:G667)+G$15&lt;0.000001,0,IF($C668&gt;='H-32A-WP06 - Debt Service'!E$24,'H-32A-WP06 - Debt Service'!E$27/12,0)),"-")</f>
        <v>0</v>
      </c>
      <c r="H668" s="269">
        <f>IFERROR(IF(-SUM(H$20:H667)+H$15&lt;0.000001,0,IF($C668&gt;='H-32A-WP06 - Debt Service'!F$24,'H-32A-WP06 - Debt Service'!F$27/12,0)),"-")</f>
        <v>0</v>
      </c>
      <c r="I668" s="269">
        <f>IFERROR(IF(-SUM(I$20:I667)+I$15&lt;0.000001,0,IF($C668&gt;='H-32A-WP06 - Debt Service'!G$24,'H-32A-WP06 - Debt Service'!#REF!/12,0)),"-")</f>
        <v>0</v>
      </c>
      <c r="J668" s="269">
        <f>IFERROR(IF(-SUM(J$20:J667)+J$15&lt;0.000001,0,IF($C668&gt;='H-32A-WP06 - Debt Service'!H$24,'H-32A-WP06 - Debt Service'!H$27/12,0)),"-")</f>
        <v>0</v>
      </c>
      <c r="K668" s="269">
        <f>IFERROR(IF(-SUM(K$20:K667)+K$15&lt;0.000001,0,IF($C668&gt;='H-32A-WP06 - Debt Service'!I$24,'H-32A-WP06 - Debt Service'!I$27/12,0)),"-")</f>
        <v>0</v>
      </c>
      <c r="L668" s="269">
        <f>IFERROR(IF(-SUM(L$20:L667)+L$15&lt;0.000001,0,IF($C668&gt;='H-32A-WP06 - Debt Service'!J$24,'H-32A-WP06 - Debt Service'!J$27/12,0)),"-")</f>
        <v>0</v>
      </c>
      <c r="M668" s="269">
        <f>IFERROR(IF(-SUM(M$20:M667)+M$15&lt;0.000001,0,IF($C668&gt;='H-32A-WP06 - Debt Service'!L$24,'H-32A-WP06 - Debt Service'!L$27/12,0)),"-")</f>
        <v>0</v>
      </c>
      <c r="N668" s="269">
        <v>0</v>
      </c>
      <c r="O668" s="269">
        <v>0</v>
      </c>
      <c r="P668" s="269">
        <v>0</v>
      </c>
      <c r="Q668" s="269">
        <f>IFERROR(IF(-SUM(Q$20:Q667)+Q$15&lt;0.000001,0,IF($C668&gt;='H-32A-WP06 - Debt Service'!#REF!,'H-32A-WP06 - Debt Service'!#REF!/12,0)),"-")</f>
        <v>0</v>
      </c>
      <c r="R668" s="269"/>
      <c r="S668" s="269"/>
      <c r="T668" s="269"/>
      <c r="U668" s="269"/>
      <c r="V668" s="269"/>
      <c r="X668" s="260">
        <f t="shared" si="41"/>
        <v>2077</v>
      </c>
      <c r="Y668" s="281">
        <f t="shared" si="43"/>
        <v>64651</v>
      </c>
      <c r="Z668" s="281"/>
      <c r="AA668" s="269">
        <f>IFERROR(IF(-SUM(AA$20:AA667)+AA$15&lt;0.000001,0,IF($C668&gt;='H-32A-WP06 - Debt Service'!X$24,'H-32A-WP06 - Debt Service'!X$27/12,0)),"-")</f>
        <v>0</v>
      </c>
      <c r="AB668" s="269">
        <f>IFERROR(IF(-SUM(AB$20:AB667)+AB$15&lt;0.000001,0,IF($C668&gt;='H-32A-WP06 - Debt Service'!Y$24,'H-32A-WP06 - Debt Service'!Y$27/12,0)),"-")</f>
        <v>0</v>
      </c>
      <c r="AC668" s="269">
        <f>IFERROR(IF(-SUM(AC$20:AC667)+AC$15&lt;0.000001,0,IF($C668&gt;='H-32A-WP06 - Debt Service'!Z$24,'H-32A-WP06 - Debt Service'!Z$27/12,0)),"-")</f>
        <v>0</v>
      </c>
      <c r="AD668" s="269">
        <f>IFERROR(IF(-SUM(AD$20:AD667)+AD$15&lt;0.000001,0,IF($C668&gt;='H-32A-WP06 - Debt Service'!AA$24,'H-32A-WP06 - Debt Service'!AA$27/12,0)),"-")</f>
        <v>0</v>
      </c>
      <c r="AE668" s="269">
        <f>IFERROR(IF(-SUM(AE$20:AE667)+AE$15&lt;0.000001,0,IF($C668&gt;='H-32A-WP06 - Debt Service'!AB$24,'H-32A-WP06 - Debt Service'!AB$27/12,0)),"-")</f>
        <v>0</v>
      </c>
      <c r="AF668" s="269">
        <f>IFERROR(IF(-SUM(AF$20:AF667)+AF$15&lt;0.000001,0,IF($C668&gt;='H-32A-WP06 - Debt Service'!AC$24,'H-32A-WP06 - Debt Service'!AC$27/12,0)),"-")</f>
        <v>0</v>
      </c>
      <c r="AG668" s="269">
        <f>IFERROR(IF(-SUM(AG$20:AG667)+AG$15&lt;0.000001,0,IF($C668&gt;='H-32A-WP06 - Debt Service'!AD$24,'H-32A-WP06 - Debt Service'!AD$27/12,0)),"-")</f>
        <v>0</v>
      </c>
      <c r="AH668" s="269">
        <f>IFERROR(IF(-SUM(AH$20:AH667)+AH$15&lt;0.000001,0,IF($C668&gt;='H-32A-WP06 - Debt Service'!AE$24,'H-32A-WP06 - Debt Service'!AE$27/12,0)),"-")</f>
        <v>0</v>
      </c>
      <c r="AI668" s="269">
        <f>IFERROR(IF(-SUM(AI$20:AI667)+AI$15&lt;0.000001,0,IF($C668&gt;='H-32A-WP06 - Debt Service'!AF$24,'H-32A-WP06 - Debt Service'!AF$27/12,0)),"-")</f>
        <v>0</v>
      </c>
      <c r="AJ668" s="269">
        <f>IFERROR(IF(-SUM(AJ$20:AJ667)+AJ$15&lt;0.000001,0,IF($C668&gt;='H-32A-WP06 - Debt Service'!AG$24,'H-32A-WP06 - Debt Service'!AG$27/12,0)),"-")</f>
        <v>0</v>
      </c>
    </row>
    <row r="669" spans="2:36" hidden="1">
      <c r="B669" s="260">
        <f t="shared" si="40"/>
        <v>2077</v>
      </c>
      <c r="C669" s="281">
        <f t="shared" si="42"/>
        <v>64682</v>
      </c>
      <c r="D669" s="281"/>
      <c r="E669" s="269">
        <f>IFERROR(IF(-SUM(E$20:E668)+E$15&lt;0.000001,0,IF($C669&gt;='H-32A-WP06 - Debt Service'!C$24,'H-32A-WP06 - Debt Service'!C$27/12,0)),"-")</f>
        <v>0</v>
      </c>
      <c r="F669" s="269">
        <f>IFERROR(IF(-SUM(F$20:F668)+F$15&lt;0.000001,0,IF($C669&gt;='H-32A-WP06 - Debt Service'!D$24,'H-32A-WP06 - Debt Service'!D$27/12,0)),"-")</f>
        <v>0</v>
      </c>
      <c r="G669" s="269">
        <f>IFERROR(IF(-SUM(G$20:G668)+G$15&lt;0.000001,0,IF($C669&gt;='H-32A-WP06 - Debt Service'!E$24,'H-32A-WP06 - Debt Service'!E$27/12,0)),"-")</f>
        <v>0</v>
      </c>
      <c r="H669" s="269">
        <f>IFERROR(IF(-SUM(H$20:H668)+H$15&lt;0.000001,0,IF($C669&gt;='H-32A-WP06 - Debt Service'!F$24,'H-32A-WP06 - Debt Service'!F$27/12,0)),"-")</f>
        <v>0</v>
      </c>
      <c r="I669" s="269">
        <f>IFERROR(IF(-SUM(I$20:I668)+I$15&lt;0.000001,0,IF($C669&gt;='H-32A-WP06 - Debt Service'!G$24,'H-32A-WP06 - Debt Service'!#REF!/12,0)),"-")</f>
        <v>0</v>
      </c>
      <c r="J669" s="269">
        <f>IFERROR(IF(-SUM(J$20:J668)+J$15&lt;0.000001,0,IF($C669&gt;='H-32A-WP06 - Debt Service'!H$24,'H-32A-WP06 - Debt Service'!H$27/12,0)),"-")</f>
        <v>0</v>
      </c>
      <c r="K669" s="269">
        <f>IFERROR(IF(-SUM(K$20:K668)+K$15&lt;0.000001,0,IF($C669&gt;='H-32A-WP06 - Debt Service'!I$24,'H-32A-WP06 - Debt Service'!I$27/12,0)),"-")</f>
        <v>0</v>
      </c>
      <c r="L669" s="269">
        <f>IFERROR(IF(-SUM(L$20:L668)+L$15&lt;0.000001,0,IF($C669&gt;='H-32A-WP06 - Debt Service'!J$24,'H-32A-WP06 - Debt Service'!J$27/12,0)),"-")</f>
        <v>0</v>
      </c>
      <c r="M669" s="269">
        <f>IFERROR(IF(-SUM(M$20:M668)+M$15&lt;0.000001,0,IF($C669&gt;='H-32A-WP06 - Debt Service'!L$24,'H-32A-WP06 - Debt Service'!L$27/12,0)),"-")</f>
        <v>0</v>
      </c>
      <c r="N669" s="269">
        <v>0</v>
      </c>
      <c r="O669" s="269">
        <v>0</v>
      </c>
      <c r="P669" s="269">
        <v>0</v>
      </c>
      <c r="Q669" s="269">
        <f>IFERROR(IF(-SUM(Q$20:Q668)+Q$15&lt;0.000001,0,IF($C669&gt;='H-32A-WP06 - Debt Service'!#REF!,'H-32A-WP06 - Debt Service'!#REF!/12,0)),"-")</f>
        <v>0</v>
      </c>
      <c r="R669" s="269"/>
      <c r="S669" s="269"/>
      <c r="T669" s="269"/>
      <c r="U669" s="269"/>
      <c r="V669" s="269"/>
      <c r="X669" s="260">
        <f t="shared" si="41"/>
        <v>2077</v>
      </c>
      <c r="Y669" s="281">
        <f t="shared" si="43"/>
        <v>64682</v>
      </c>
      <c r="Z669" s="281"/>
      <c r="AA669" s="269">
        <f>IFERROR(IF(-SUM(AA$20:AA668)+AA$15&lt;0.000001,0,IF($C669&gt;='H-32A-WP06 - Debt Service'!X$24,'H-32A-WP06 - Debt Service'!X$27/12,0)),"-")</f>
        <v>0</v>
      </c>
      <c r="AB669" s="269">
        <f>IFERROR(IF(-SUM(AB$20:AB668)+AB$15&lt;0.000001,0,IF($C669&gt;='H-32A-WP06 - Debt Service'!Y$24,'H-32A-WP06 - Debt Service'!Y$27/12,0)),"-")</f>
        <v>0</v>
      </c>
      <c r="AC669" s="269">
        <f>IFERROR(IF(-SUM(AC$20:AC668)+AC$15&lt;0.000001,0,IF($C669&gt;='H-32A-WP06 - Debt Service'!Z$24,'H-32A-WP06 - Debt Service'!Z$27/12,0)),"-")</f>
        <v>0</v>
      </c>
      <c r="AD669" s="269">
        <f>IFERROR(IF(-SUM(AD$20:AD668)+AD$15&lt;0.000001,0,IF($C669&gt;='H-32A-WP06 - Debt Service'!AA$24,'H-32A-WP06 - Debt Service'!AA$27/12,0)),"-")</f>
        <v>0</v>
      </c>
      <c r="AE669" s="269">
        <f>IFERROR(IF(-SUM(AE$20:AE668)+AE$15&lt;0.000001,0,IF($C669&gt;='H-32A-WP06 - Debt Service'!AB$24,'H-32A-WP06 - Debt Service'!AB$27/12,0)),"-")</f>
        <v>0</v>
      </c>
      <c r="AF669" s="269">
        <f>IFERROR(IF(-SUM(AF$20:AF668)+AF$15&lt;0.000001,0,IF($C669&gt;='H-32A-WP06 - Debt Service'!AC$24,'H-32A-WP06 - Debt Service'!AC$27/12,0)),"-")</f>
        <v>0</v>
      </c>
      <c r="AG669" s="269">
        <f>IFERROR(IF(-SUM(AG$20:AG668)+AG$15&lt;0.000001,0,IF($C669&gt;='H-32A-WP06 - Debt Service'!AD$24,'H-32A-WP06 - Debt Service'!AD$27/12,0)),"-")</f>
        <v>0</v>
      </c>
      <c r="AH669" s="269">
        <f>IFERROR(IF(-SUM(AH$20:AH668)+AH$15&lt;0.000001,0,IF($C669&gt;='H-32A-WP06 - Debt Service'!AE$24,'H-32A-WP06 - Debt Service'!AE$27/12,0)),"-")</f>
        <v>0</v>
      </c>
      <c r="AI669" s="269">
        <f>IFERROR(IF(-SUM(AI$20:AI668)+AI$15&lt;0.000001,0,IF($C669&gt;='H-32A-WP06 - Debt Service'!AF$24,'H-32A-WP06 - Debt Service'!AF$27/12,0)),"-")</f>
        <v>0</v>
      </c>
      <c r="AJ669" s="269">
        <f>IFERROR(IF(-SUM(AJ$20:AJ668)+AJ$15&lt;0.000001,0,IF($C669&gt;='H-32A-WP06 - Debt Service'!AG$24,'H-32A-WP06 - Debt Service'!AG$27/12,0)),"-")</f>
        <v>0</v>
      </c>
    </row>
    <row r="670" spans="2:36" hidden="1">
      <c r="B670" s="260">
        <f t="shared" si="40"/>
        <v>2077</v>
      </c>
      <c r="C670" s="281">
        <f t="shared" si="42"/>
        <v>64710</v>
      </c>
      <c r="D670" s="281"/>
      <c r="E670" s="269">
        <f>IFERROR(IF(-SUM(E$20:E669)+E$15&lt;0.000001,0,IF($C670&gt;='H-32A-WP06 - Debt Service'!C$24,'H-32A-WP06 - Debt Service'!C$27/12,0)),"-")</f>
        <v>0</v>
      </c>
      <c r="F670" s="269">
        <f>IFERROR(IF(-SUM(F$20:F669)+F$15&lt;0.000001,0,IF($C670&gt;='H-32A-WP06 - Debt Service'!D$24,'H-32A-WP06 - Debt Service'!D$27/12,0)),"-")</f>
        <v>0</v>
      </c>
      <c r="G670" s="269">
        <f>IFERROR(IF(-SUM(G$20:G669)+G$15&lt;0.000001,0,IF($C670&gt;='H-32A-WP06 - Debt Service'!E$24,'H-32A-WP06 - Debt Service'!E$27/12,0)),"-")</f>
        <v>0</v>
      </c>
      <c r="H670" s="269">
        <f>IFERROR(IF(-SUM(H$20:H669)+H$15&lt;0.000001,0,IF($C670&gt;='H-32A-WP06 - Debt Service'!F$24,'H-32A-WP06 - Debt Service'!F$27/12,0)),"-")</f>
        <v>0</v>
      </c>
      <c r="I670" s="269">
        <f>IFERROR(IF(-SUM(I$20:I669)+I$15&lt;0.000001,0,IF($C670&gt;='H-32A-WP06 - Debt Service'!G$24,'H-32A-WP06 - Debt Service'!#REF!/12,0)),"-")</f>
        <v>0</v>
      </c>
      <c r="J670" s="269">
        <f>IFERROR(IF(-SUM(J$20:J669)+J$15&lt;0.000001,0,IF($C670&gt;='H-32A-WP06 - Debt Service'!H$24,'H-32A-WP06 - Debt Service'!H$27/12,0)),"-")</f>
        <v>0</v>
      </c>
      <c r="K670" s="269">
        <f>IFERROR(IF(-SUM(K$20:K669)+K$15&lt;0.000001,0,IF($C670&gt;='H-32A-WP06 - Debt Service'!I$24,'H-32A-WP06 - Debt Service'!I$27/12,0)),"-")</f>
        <v>0</v>
      </c>
      <c r="L670" s="269">
        <f>IFERROR(IF(-SUM(L$20:L669)+L$15&lt;0.000001,0,IF($C670&gt;='H-32A-WP06 - Debt Service'!J$24,'H-32A-WP06 - Debt Service'!J$27/12,0)),"-")</f>
        <v>0</v>
      </c>
      <c r="M670" s="269">
        <f>IFERROR(IF(-SUM(M$20:M669)+M$15&lt;0.000001,0,IF($C670&gt;='H-32A-WP06 - Debt Service'!L$24,'H-32A-WP06 - Debt Service'!L$27/12,0)),"-")</f>
        <v>0</v>
      </c>
      <c r="N670" s="269">
        <v>0</v>
      </c>
      <c r="O670" s="269">
        <v>0</v>
      </c>
      <c r="P670" s="269">
        <v>0</v>
      </c>
      <c r="Q670" s="269">
        <f>IFERROR(IF(-SUM(Q$20:Q669)+Q$15&lt;0.000001,0,IF($C670&gt;='H-32A-WP06 - Debt Service'!#REF!,'H-32A-WP06 - Debt Service'!#REF!/12,0)),"-")</f>
        <v>0</v>
      </c>
      <c r="R670" s="269"/>
      <c r="S670" s="269"/>
      <c r="T670" s="269"/>
      <c r="U670" s="269"/>
      <c r="V670" s="269"/>
      <c r="X670" s="260">
        <f t="shared" si="41"/>
        <v>2077</v>
      </c>
      <c r="Y670" s="281">
        <f t="shared" si="43"/>
        <v>64710</v>
      </c>
      <c r="Z670" s="281"/>
      <c r="AA670" s="269">
        <f>IFERROR(IF(-SUM(AA$20:AA669)+AA$15&lt;0.000001,0,IF($C670&gt;='H-32A-WP06 - Debt Service'!X$24,'H-32A-WP06 - Debt Service'!X$27/12,0)),"-")</f>
        <v>0</v>
      </c>
      <c r="AB670" s="269">
        <f>IFERROR(IF(-SUM(AB$20:AB669)+AB$15&lt;0.000001,0,IF($C670&gt;='H-32A-WP06 - Debt Service'!Y$24,'H-32A-WP06 - Debt Service'!Y$27/12,0)),"-")</f>
        <v>0</v>
      </c>
      <c r="AC670" s="269">
        <f>IFERROR(IF(-SUM(AC$20:AC669)+AC$15&lt;0.000001,0,IF($C670&gt;='H-32A-WP06 - Debt Service'!Z$24,'H-32A-WP06 - Debt Service'!Z$27/12,0)),"-")</f>
        <v>0</v>
      </c>
      <c r="AD670" s="269">
        <f>IFERROR(IF(-SUM(AD$20:AD669)+AD$15&lt;0.000001,0,IF($C670&gt;='H-32A-WP06 - Debt Service'!AA$24,'H-32A-WP06 - Debt Service'!AA$27/12,0)),"-")</f>
        <v>0</v>
      </c>
      <c r="AE670" s="269">
        <f>IFERROR(IF(-SUM(AE$20:AE669)+AE$15&lt;0.000001,0,IF($C670&gt;='H-32A-WP06 - Debt Service'!AB$24,'H-32A-WP06 - Debt Service'!AB$27/12,0)),"-")</f>
        <v>0</v>
      </c>
      <c r="AF670" s="269">
        <f>IFERROR(IF(-SUM(AF$20:AF669)+AF$15&lt;0.000001,0,IF($C670&gt;='H-32A-WP06 - Debt Service'!AC$24,'H-32A-WP06 - Debt Service'!AC$27/12,0)),"-")</f>
        <v>0</v>
      </c>
      <c r="AG670" s="269">
        <f>IFERROR(IF(-SUM(AG$20:AG669)+AG$15&lt;0.000001,0,IF($C670&gt;='H-32A-WP06 - Debt Service'!AD$24,'H-32A-WP06 - Debt Service'!AD$27/12,0)),"-")</f>
        <v>0</v>
      </c>
      <c r="AH670" s="269">
        <f>IFERROR(IF(-SUM(AH$20:AH669)+AH$15&lt;0.000001,0,IF($C670&gt;='H-32A-WP06 - Debt Service'!AE$24,'H-32A-WP06 - Debt Service'!AE$27/12,0)),"-")</f>
        <v>0</v>
      </c>
      <c r="AI670" s="269">
        <f>IFERROR(IF(-SUM(AI$20:AI669)+AI$15&lt;0.000001,0,IF($C670&gt;='H-32A-WP06 - Debt Service'!AF$24,'H-32A-WP06 - Debt Service'!AF$27/12,0)),"-")</f>
        <v>0</v>
      </c>
      <c r="AJ670" s="269">
        <f>IFERROR(IF(-SUM(AJ$20:AJ669)+AJ$15&lt;0.000001,0,IF($C670&gt;='H-32A-WP06 - Debt Service'!AG$24,'H-32A-WP06 - Debt Service'!AG$27/12,0)),"-")</f>
        <v>0</v>
      </c>
    </row>
    <row r="671" spans="2:36" hidden="1">
      <c r="B671" s="260">
        <f t="shared" si="40"/>
        <v>2077</v>
      </c>
      <c r="C671" s="281">
        <f t="shared" si="42"/>
        <v>64741</v>
      </c>
      <c r="D671" s="281"/>
      <c r="E671" s="269">
        <f>IFERROR(IF(-SUM(E$20:E670)+E$15&lt;0.000001,0,IF($C671&gt;='H-32A-WP06 - Debt Service'!C$24,'H-32A-WP06 - Debt Service'!C$27/12,0)),"-")</f>
        <v>0</v>
      </c>
      <c r="F671" s="269">
        <f>IFERROR(IF(-SUM(F$20:F670)+F$15&lt;0.000001,0,IF($C671&gt;='H-32A-WP06 - Debt Service'!D$24,'H-32A-WP06 - Debt Service'!D$27/12,0)),"-")</f>
        <v>0</v>
      </c>
      <c r="G671" s="269">
        <f>IFERROR(IF(-SUM(G$20:G670)+G$15&lt;0.000001,0,IF($C671&gt;='H-32A-WP06 - Debt Service'!E$24,'H-32A-WP06 - Debt Service'!E$27/12,0)),"-")</f>
        <v>0</v>
      </c>
      <c r="H671" s="269">
        <f>IFERROR(IF(-SUM(H$20:H670)+H$15&lt;0.000001,0,IF($C671&gt;='H-32A-WP06 - Debt Service'!F$24,'H-32A-WP06 - Debt Service'!F$27/12,0)),"-")</f>
        <v>0</v>
      </c>
      <c r="I671" s="269">
        <f>IFERROR(IF(-SUM(I$20:I670)+I$15&lt;0.000001,0,IF($C671&gt;='H-32A-WP06 - Debt Service'!G$24,'H-32A-WP06 - Debt Service'!#REF!/12,0)),"-")</f>
        <v>0</v>
      </c>
      <c r="J671" s="269">
        <f>IFERROR(IF(-SUM(J$20:J670)+J$15&lt;0.000001,0,IF($C671&gt;='H-32A-WP06 - Debt Service'!H$24,'H-32A-WP06 - Debt Service'!H$27/12,0)),"-")</f>
        <v>0</v>
      </c>
      <c r="K671" s="269">
        <f>IFERROR(IF(-SUM(K$20:K670)+K$15&lt;0.000001,0,IF($C671&gt;='H-32A-WP06 - Debt Service'!I$24,'H-32A-WP06 - Debt Service'!I$27/12,0)),"-")</f>
        <v>0</v>
      </c>
      <c r="L671" s="269">
        <f>IFERROR(IF(-SUM(L$20:L670)+L$15&lt;0.000001,0,IF($C671&gt;='H-32A-WP06 - Debt Service'!J$24,'H-32A-WP06 - Debt Service'!J$27/12,0)),"-")</f>
        <v>0</v>
      </c>
      <c r="M671" s="269">
        <f>IFERROR(IF(-SUM(M$20:M670)+M$15&lt;0.000001,0,IF($C671&gt;='H-32A-WP06 - Debt Service'!L$24,'H-32A-WP06 - Debt Service'!L$27/12,0)),"-")</f>
        <v>0</v>
      </c>
      <c r="N671" s="269">
        <v>0</v>
      </c>
      <c r="O671" s="269">
        <v>0</v>
      </c>
      <c r="P671" s="269">
        <v>0</v>
      </c>
      <c r="Q671" s="269">
        <f>IFERROR(IF(-SUM(Q$20:Q670)+Q$15&lt;0.000001,0,IF($C671&gt;='H-32A-WP06 - Debt Service'!#REF!,'H-32A-WP06 - Debt Service'!#REF!/12,0)),"-")</f>
        <v>0</v>
      </c>
      <c r="R671" s="269"/>
      <c r="S671" s="269"/>
      <c r="T671" s="269"/>
      <c r="U671" s="269"/>
      <c r="V671" s="269"/>
      <c r="X671" s="260">
        <f t="shared" si="41"/>
        <v>2077</v>
      </c>
      <c r="Y671" s="281">
        <f t="shared" si="43"/>
        <v>64741</v>
      </c>
      <c r="Z671" s="281"/>
      <c r="AA671" s="269">
        <f>IFERROR(IF(-SUM(AA$20:AA670)+AA$15&lt;0.000001,0,IF($C671&gt;='H-32A-WP06 - Debt Service'!X$24,'H-32A-WP06 - Debt Service'!X$27/12,0)),"-")</f>
        <v>0</v>
      </c>
      <c r="AB671" s="269">
        <f>IFERROR(IF(-SUM(AB$20:AB670)+AB$15&lt;0.000001,0,IF($C671&gt;='H-32A-WP06 - Debt Service'!Y$24,'H-32A-WP06 - Debt Service'!Y$27/12,0)),"-")</f>
        <v>0</v>
      </c>
      <c r="AC671" s="269">
        <f>IFERROR(IF(-SUM(AC$20:AC670)+AC$15&lt;0.000001,0,IF($C671&gt;='H-32A-WP06 - Debt Service'!Z$24,'H-32A-WP06 - Debt Service'!Z$27/12,0)),"-")</f>
        <v>0</v>
      </c>
      <c r="AD671" s="269">
        <f>IFERROR(IF(-SUM(AD$20:AD670)+AD$15&lt;0.000001,0,IF($C671&gt;='H-32A-WP06 - Debt Service'!AA$24,'H-32A-WP06 - Debt Service'!AA$27/12,0)),"-")</f>
        <v>0</v>
      </c>
      <c r="AE671" s="269">
        <f>IFERROR(IF(-SUM(AE$20:AE670)+AE$15&lt;0.000001,0,IF($C671&gt;='H-32A-WP06 - Debt Service'!AB$24,'H-32A-WP06 - Debt Service'!AB$27/12,0)),"-")</f>
        <v>0</v>
      </c>
      <c r="AF671" s="269">
        <f>IFERROR(IF(-SUM(AF$20:AF670)+AF$15&lt;0.000001,0,IF($C671&gt;='H-32A-WP06 - Debt Service'!AC$24,'H-32A-WP06 - Debt Service'!AC$27/12,0)),"-")</f>
        <v>0</v>
      </c>
      <c r="AG671" s="269">
        <f>IFERROR(IF(-SUM(AG$20:AG670)+AG$15&lt;0.000001,0,IF($C671&gt;='H-32A-WP06 - Debt Service'!AD$24,'H-32A-WP06 - Debt Service'!AD$27/12,0)),"-")</f>
        <v>0</v>
      </c>
      <c r="AH671" s="269">
        <f>IFERROR(IF(-SUM(AH$20:AH670)+AH$15&lt;0.000001,0,IF($C671&gt;='H-32A-WP06 - Debt Service'!AE$24,'H-32A-WP06 - Debt Service'!AE$27/12,0)),"-")</f>
        <v>0</v>
      </c>
      <c r="AI671" s="269">
        <f>IFERROR(IF(-SUM(AI$20:AI670)+AI$15&lt;0.000001,0,IF($C671&gt;='H-32A-WP06 - Debt Service'!AF$24,'H-32A-WP06 - Debt Service'!AF$27/12,0)),"-")</f>
        <v>0</v>
      </c>
      <c r="AJ671" s="269">
        <f>IFERROR(IF(-SUM(AJ$20:AJ670)+AJ$15&lt;0.000001,0,IF($C671&gt;='H-32A-WP06 - Debt Service'!AG$24,'H-32A-WP06 - Debt Service'!AG$27/12,0)),"-")</f>
        <v>0</v>
      </c>
    </row>
    <row r="672" spans="2:36" hidden="1">
      <c r="B672" s="260">
        <f t="shared" si="40"/>
        <v>2077</v>
      </c>
      <c r="C672" s="281">
        <f t="shared" si="42"/>
        <v>64771</v>
      </c>
      <c r="D672" s="281"/>
      <c r="E672" s="269">
        <f>IFERROR(IF(-SUM(E$20:E671)+E$15&lt;0.000001,0,IF($C672&gt;='H-32A-WP06 - Debt Service'!C$24,'H-32A-WP06 - Debt Service'!C$27/12,0)),"-")</f>
        <v>0</v>
      </c>
      <c r="F672" s="269">
        <f>IFERROR(IF(-SUM(F$20:F671)+F$15&lt;0.000001,0,IF($C672&gt;='H-32A-WP06 - Debt Service'!D$24,'H-32A-WP06 - Debt Service'!D$27/12,0)),"-")</f>
        <v>0</v>
      </c>
      <c r="G672" s="269">
        <f>IFERROR(IF(-SUM(G$20:G671)+G$15&lt;0.000001,0,IF($C672&gt;='H-32A-WP06 - Debt Service'!E$24,'H-32A-WP06 - Debt Service'!E$27/12,0)),"-")</f>
        <v>0</v>
      </c>
      <c r="H672" s="269">
        <f>IFERROR(IF(-SUM(H$20:H671)+H$15&lt;0.000001,0,IF($C672&gt;='H-32A-WP06 - Debt Service'!F$24,'H-32A-WP06 - Debt Service'!F$27/12,0)),"-")</f>
        <v>0</v>
      </c>
      <c r="I672" s="269">
        <f>IFERROR(IF(-SUM(I$20:I671)+I$15&lt;0.000001,0,IF($C672&gt;='H-32A-WP06 - Debt Service'!G$24,'H-32A-WP06 - Debt Service'!#REF!/12,0)),"-")</f>
        <v>0</v>
      </c>
      <c r="J672" s="269">
        <f>IFERROR(IF(-SUM(J$20:J671)+J$15&lt;0.000001,0,IF($C672&gt;='H-32A-WP06 - Debt Service'!H$24,'H-32A-WP06 - Debt Service'!H$27/12,0)),"-")</f>
        <v>0</v>
      </c>
      <c r="K672" s="269">
        <f>IFERROR(IF(-SUM(K$20:K671)+K$15&lt;0.000001,0,IF($C672&gt;='H-32A-WP06 - Debt Service'!I$24,'H-32A-WP06 - Debt Service'!I$27/12,0)),"-")</f>
        <v>0</v>
      </c>
      <c r="L672" s="269">
        <f>IFERROR(IF(-SUM(L$20:L671)+L$15&lt;0.000001,0,IF($C672&gt;='H-32A-WP06 - Debt Service'!J$24,'H-32A-WP06 - Debt Service'!J$27/12,0)),"-")</f>
        <v>0</v>
      </c>
      <c r="M672" s="269">
        <f>IFERROR(IF(-SUM(M$20:M671)+M$15&lt;0.000001,0,IF($C672&gt;='H-32A-WP06 - Debt Service'!L$24,'H-32A-WP06 - Debt Service'!L$27/12,0)),"-")</f>
        <v>0</v>
      </c>
      <c r="N672" s="269">
        <v>0</v>
      </c>
      <c r="O672" s="269">
        <v>0</v>
      </c>
      <c r="P672" s="269">
        <v>0</v>
      </c>
      <c r="Q672" s="269">
        <f>IFERROR(IF(-SUM(Q$20:Q671)+Q$15&lt;0.000001,0,IF($C672&gt;='H-32A-WP06 - Debt Service'!#REF!,'H-32A-WP06 - Debt Service'!#REF!/12,0)),"-")</f>
        <v>0</v>
      </c>
      <c r="R672" s="269"/>
      <c r="S672" s="269"/>
      <c r="T672" s="269"/>
      <c r="U672" s="269"/>
      <c r="V672" s="269"/>
      <c r="X672" s="260">
        <f t="shared" si="41"/>
        <v>2077</v>
      </c>
      <c r="Y672" s="281">
        <f t="shared" si="43"/>
        <v>64771</v>
      </c>
      <c r="Z672" s="281"/>
      <c r="AA672" s="269">
        <f>IFERROR(IF(-SUM(AA$20:AA671)+AA$15&lt;0.000001,0,IF($C672&gt;='H-32A-WP06 - Debt Service'!X$24,'H-32A-WP06 - Debt Service'!X$27/12,0)),"-")</f>
        <v>0</v>
      </c>
      <c r="AB672" s="269">
        <f>IFERROR(IF(-SUM(AB$20:AB671)+AB$15&lt;0.000001,0,IF($C672&gt;='H-32A-WP06 - Debt Service'!Y$24,'H-32A-WP06 - Debt Service'!Y$27/12,0)),"-")</f>
        <v>0</v>
      </c>
      <c r="AC672" s="269">
        <f>IFERROR(IF(-SUM(AC$20:AC671)+AC$15&lt;0.000001,0,IF($C672&gt;='H-32A-WP06 - Debt Service'!Z$24,'H-32A-WP06 - Debt Service'!Z$27/12,0)),"-")</f>
        <v>0</v>
      </c>
      <c r="AD672" s="269">
        <f>IFERROR(IF(-SUM(AD$20:AD671)+AD$15&lt;0.000001,0,IF($C672&gt;='H-32A-WP06 - Debt Service'!AA$24,'H-32A-WP06 - Debt Service'!AA$27/12,0)),"-")</f>
        <v>0</v>
      </c>
      <c r="AE672" s="269">
        <f>IFERROR(IF(-SUM(AE$20:AE671)+AE$15&lt;0.000001,0,IF($C672&gt;='H-32A-WP06 - Debt Service'!AB$24,'H-32A-WP06 - Debt Service'!AB$27/12,0)),"-")</f>
        <v>0</v>
      </c>
      <c r="AF672" s="269">
        <f>IFERROR(IF(-SUM(AF$20:AF671)+AF$15&lt;0.000001,0,IF($C672&gt;='H-32A-WP06 - Debt Service'!AC$24,'H-32A-WP06 - Debt Service'!AC$27/12,0)),"-")</f>
        <v>0</v>
      </c>
      <c r="AG672" s="269">
        <f>IFERROR(IF(-SUM(AG$20:AG671)+AG$15&lt;0.000001,0,IF($C672&gt;='H-32A-WP06 - Debt Service'!AD$24,'H-32A-WP06 - Debt Service'!AD$27/12,0)),"-")</f>
        <v>0</v>
      </c>
      <c r="AH672" s="269">
        <f>IFERROR(IF(-SUM(AH$20:AH671)+AH$15&lt;0.000001,0,IF($C672&gt;='H-32A-WP06 - Debt Service'!AE$24,'H-32A-WP06 - Debt Service'!AE$27/12,0)),"-")</f>
        <v>0</v>
      </c>
      <c r="AI672" s="269">
        <f>IFERROR(IF(-SUM(AI$20:AI671)+AI$15&lt;0.000001,0,IF($C672&gt;='H-32A-WP06 - Debt Service'!AF$24,'H-32A-WP06 - Debt Service'!AF$27/12,0)),"-")</f>
        <v>0</v>
      </c>
      <c r="AJ672" s="269">
        <f>IFERROR(IF(-SUM(AJ$20:AJ671)+AJ$15&lt;0.000001,0,IF($C672&gt;='H-32A-WP06 - Debt Service'!AG$24,'H-32A-WP06 - Debt Service'!AG$27/12,0)),"-")</f>
        <v>0</v>
      </c>
    </row>
    <row r="673" spans="2:36" hidden="1">
      <c r="B673" s="260">
        <f t="shared" si="40"/>
        <v>2077</v>
      </c>
      <c r="C673" s="281">
        <f t="shared" si="42"/>
        <v>64802</v>
      </c>
      <c r="D673" s="281"/>
      <c r="E673" s="269">
        <f>IFERROR(IF(-SUM(E$20:E672)+E$15&lt;0.000001,0,IF($C673&gt;='H-32A-WP06 - Debt Service'!C$24,'H-32A-WP06 - Debt Service'!C$27/12,0)),"-")</f>
        <v>0</v>
      </c>
      <c r="F673" s="269">
        <f>IFERROR(IF(-SUM(F$20:F672)+F$15&lt;0.000001,0,IF($C673&gt;='H-32A-WP06 - Debt Service'!D$24,'H-32A-WP06 - Debt Service'!D$27/12,0)),"-")</f>
        <v>0</v>
      </c>
      <c r="G673" s="269">
        <f>IFERROR(IF(-SUM(G$20:G672)+G$15&lt;0.000001,0,IF($C673&gt;='H-32A-WP06 - Debt Service'!E$24,'H-32A-WP06 - Debt Service'!E$27/12,0)),"-")</f>
        <v>0</v>
      </c>
      <c r="H673" s="269">
        <f>IFERROR(IF(-SUM(H$20:H672)+H$15&lt;0.000001,0,IF($C673&gt;='H-32A-WP06 - Debt Service'!F$24,'H-32A-WP06 - Debt Service'!F$27/12,0)),"-")</f>
        <v>0</v>
      </c>
      <c r="I673" s="269">
        <f>IFERROR(IF(-SUM(I$20:I672)+I$15&lt;0.000001,0,IF($C673&gt;='H-32A-WP06 - Debt Service'!G$24,'H-32A-WP06 - Debt Service'!#REF!/12,0)),"-")</f>
        <v>0</v>
      </c>
      <c r="J673" s="269">
        <f>IFERROR(IF(-SUM(J$20:J672)+J$15&lt;0.000001,0,IF($C673&gt;='H-32A-WP06 - Debt Service'!H$24,'H-32A-WP06 - Debt Service'!H$27/12,0)),"-")</f>
        <v>0</v>
      </c>
      <c r="K673" s="269">
        <f>IFERROR(IF(-SUM(K$20:K672)+K$15&lt;0.000001,0,IF($C673&gt;='H-32A-WP06 - Debt Service'!I$24,'H-32A-WP06 - Debt Service'!I$27/12,0)),"-")</f>
        <v>0</v>
      </c>
      <c r="L673" s="269">
        <f>IFERROR(IF(-SUM(L$20:L672)+L$15&lt;0.000001,0,IF($C673&gt;='H-32A-WP06 - Debt Service'!J$24,'H-32A-WP06 - Debt Service'!J$27/12,0)),"-")</f>
        <v>0</v>
      </c>
      <c r="M673" s="269">
        <f>IFERROR(IF(-SUM(M$20:M672)+M$15&lt;0.000001,0,IF($C673&gt;='H-32A-WP06 - Debt Service'!L$24,'H-32A-WP06 - Debt Service'!L$27/12,0)),"-")</f>
        <v>0</v>
      </c>
      <c r="N673" s="269">
        <v>0</v>
      </c>
      <c r="O673" s="269">
        <v>0</v>
      </c>
      <c r="P673" s="269">
        <v>0</v>
      </c>
      <c r="Q673" s="269">
        <f>IFERROR(IF(-SUM(Q$20:Q672)+Q$15&lt;0.000001,0,IF($C673&gt;='H-32A-WP06 - Debt Service'!#REF!,'H-32A-WP06 - Debt Service'!#REF!/12,0)),"-")</f>
        <v>0</v>
      </c>
      <c r="R673" s="269"/>
      <c r="S673" s="269"/>
      <c r="T673" s="269"/>
      <c r="U673" s="269"/>
      <c r="V673" s="269"/>
      <c r="X673" s="260">
        <f t="shared" si="41"/>
        <v>2077</v>
      </c>
      <c r="Y673" s="281">
        <f t="shared" si="43"/>
        <v>64802</v>
      </c>
      <c r="Z673" s="281"/>
      <c r="AA673" s="269">
        <f>IFERROR(IF(-SUM(AA$20:AA672)+AA$15&lt;0.000001,0,IF($C673&gt;='H-32A-WP06 - Debt Service'!X$24,'H-32A-WP06 - Debt Service'!X$27/12,0)),"-")</f>
        <v>0</v>
      </c>
      <c r="AB673" s="269">
        <f>IFERROR(IF(-SUM(AB$20:AB672)+AB$15&lt;0.000001,0,IF($C673&gt;='H-32A-WP06 - Debt Service'!Y$24,'H-32A-WP06 - Debt Service'!Y$27/12,0)),"-")</f>
        <v>0</v>
      </c>
      <c r="AC673" s="269">
        <f>IFERROR(IF(-SUM(AC$20:AC672)+AC$15&lt;0.000001,0,IF($C673&gt;='H-32A-WP06 - Debt Service'!Z$24,'H-32A-WP06 - Debt Service'!Z$27/12,0)),"-")</f>
        <v>0</v>
      </c>
      <c r="AD673" s="269">
        <f>IFERROR(IF(-SUM(AD$20:AD672)+AD$15&lt;0.000001,0,IF($C673&gt;='H-32A-WP06 - Debt Service'!AA$24,'H-32A-WP06 - Debt Service'!AA$27/12,0)),"-")</f>
        <v>0</v>
      </c>
      <c r="AE673" s="269">
        <f>IFERROR(IF(-SUM(AE$20:AE672)+AE$15&lt;0.000001,0,IF($C673&gt;='H-32A-WP06 - Debt Service'!AB$24,'H-32A-WP06 - Debt Service'!AB$27/12,0)),"-")</f>
        <v>0</v>
      </c>
      <c r="AF673" s="269">
        <f>IFERROR(IF(-SUM(AF$20:AF672)+AF$15&lt;0.000001,0,IF($C673&gt;='H-32A-WP06 - Debt Service'!AC$24,'H-32A-WP06 - Debt Service'!AC$27/12,0)),"-")</f>
        <v>0</v>
      </c>
      <c r="AG673" s="269">
        <f>IFERROR(IF(-SUM(AG$20:AG672)+AG$15&lt;0.000001,0,IF($C673&gt;='H-32A-WP06 - Debt Service'!AD$24,'H-32A-WP06 - Debt Service'!AD$27/12,0)),"-")</f>
        <v>0</v>
      </c>
      <c r="AH673" s="269">
        <f>IFERROR(IF(-SUM(AH$20:AH672)+AH$15&lt;0.000001,0,IF($C673&gt;='H-32A-WP06 - Debt Service'!AE$24,'H-32A-WP06 - Debt Service'!AE$27/12,0)),"-")</f>
        <v>0</v>
      </c>
      <c r="AI673" s="269">
        <f>IFERROR(IF(-SUM(AI$20:AI672)+AI$15&lt;0.000001,0,IF($C673&gt;='H-32A-WP06 - Debt Service'!AF$24,'H-32A-WP06 - Debt Service'!AF$27/12,0)),"-")</f>
        <v>0</v>
      </c>
      <c r="AJ673" s="269">
        <f>IFERROR(IF(-SUM(AJ$20:AJ672)+AJ$15&lt;0.000001,0,IF($C673&gt;='H-32A-WP06 - Debt Service'!AG$24,'H-32A-WP06 - Debt Service'!AG$27/12,0)),"-")</f>
        <v>0</v>
      </c>
    </row>
    <row r="674" spans="2:36" hidden="1">
      <c r="B674" s="260">
        <f t="shared" si="40"/>
        <v>2077</v>
      </c>
      <c r="C674" s="281">
        <f t="shared" si="42"/>
        <v>64832</v>
      </c>
      <c r="D674" s="281"/>
      <c r="E674" s="269">
        <f>IFERROR(IF(-SUM(E$20:E673)+E$15&lt;0.000001,0,IF($C674&gt;='H-32A-WP06 - Debt Service'!C$24,'H-32A-WP06 - Debt Service'!C$27/12,0)),"-")</f>
        <v>0</v>
      </c>
      <c r="F674" s="269">
        <f>IFERROR(IF(-SUM(F$20:F673)+F$15&lt;0.000001,0,IF($C674&gt;='H-32A-WP06 - Debt Service'!D$24,'H-32A-WP06 - Debt Service'!D$27/12,0)),"-")</f>
        <v>0</v>
      </c>
      <c r="G674" s="269">
        <f>IFERROR(IF(-SUM(G$20:G673)+G$15&lt;0.000001,0,IF($C674&gt;='H-32A-WP06 - Debt Service'!E$24,'H-32A-WP06 - Debt Service'!E$27/12,0)),"-")</f>
        <v>0</v>
      </c>
      <c r="H674" s="269">
        <f>IFERROR(IF(-SUM(H$20:H673)+H$15&lt;0.000001,0,IF($C674&gt;='H-32A-WP06 - Debt Service'!F$24,'H-32A-WP06 - Debt Service'!F$27/12,0)),"-")</f>
        <v>0</v>
      </c>
      <c r="I674" s="269">
        <f>IFERROR(IF(-SUM(I$20:I673)+I$15&lt;0.000001,0,IF($C674&gt;='H-32A-WP06 - Debt Service'!G$24,'H-32A-WP06 - Debt Service'!#REF!/12,0)),"-")</f>
        <v>0</v>
      </c>
      <c r="J674" s="269">
        <f>IFERROR(IF(-SUM(J$20:J673)+J$15&lt;0.000001,0,IF($C674&gt;='H-32A-WP06 - Debt Service'!H$24,'H-32A-WP06 - Debt Service'!H$27/12,0)),"-")</f>
        <v>0</v>
      </c>
      <c r="K674" s="269">
        <f>IFERROR(IF(-SUM(K$20:K673)+K$15&lt;0.000001,0,IF($C674&gt;='H-32A-WP06 - Debt Service'!I$24,'H-32A-WP06 - Debt Service'!I$27/12,0)),"-")</f>
        <v>0</v>
      </c>
      <c r="L674" s="269">
        <f>IFERROR(IF(-SUM(L$20:L673)+L$15&lt;0.000001,0,IF($C674&gt;='H-32A-WP06 - Debt Service'!J$24,'H-32A-WP06 - Debt Service'!J$27/12,0)),"-")</f>
        <v>0</v>
      </c>
      <c r="M674" s="269">
        <f>IFERROR(IF(-SUM(M$20:M673)+M$15&lt;0.000001,0,IF($C674&gt;='H-32A-WP06 - Debt Service'!L$24,'H-32A-WP06 - Debt Service'!L$27/12,0)),"-")</f>
        <v>0</v>
      </c>
      <c r="N674" s="269">
        <v>0</v>
      </c>
      <c r="O674" s="269">
        <v>0</v>
      </c>
      <c r="P674" s="269">
        <v>0</v>
      </c>
      <c r="Q674" s="269">
        <f>IFERROR(IF(-SUM(Q$20:Q673)+Q$15&lt;0.000001,0,IF($C674&gt;='H-32A-WP06 - Debt Service'!#REF!,'H-32A-WP06 - Debt Service'!#REF!/12,0)),"-")</f>
        <v>0</v>
      </c>
      <c r="R674" s="269"/>
      <c r="S674" s="269"/>
      <c r="T674" s="269"/>
      <c r="U674" s="269"/>
      <c r="V674" s="269"/>
      <c r="X674" s="260">
        <f t="shared" si="41"/>
        <v>2077</v>
      </c>
      <c r="Y674" s="281">
        <f t="shared" si="43"/>
        <v>64832</v>
      </c>
      <c r="Z674" s="281"/>
      <c r="AA674" s="269">
        <f>IFERROR(IF(-SUM(AA$20:AA673)+AA$15&lt;0.000001,0,IF($C674&gt;='H-32A-WP06 - Debt Service'!X$24,'H-32A-WP06 - Debt Service'!X$27/12,0)),"-")</f>
        <v>0</v>
      </c>
      <c r="AB674" s="269">
        <f>IFERROR(IF(-SUM(AB$20:AB673)+AB$15&lt;0.000001,0,IF($C674&gt;='H-32A-WP06 - Debt Service'!Y$24,'H-32A-WP06 - Debt Service'!Y$27/12,0)),"-")</f>
        <v>0</v>
      </c>
      <c r="AC674" s="269">
        <f>IFERROR(IF(-SUM(AC$20:AC673)+AC$15&lt;0.000001,0,IF($C674&gt;='H-32A-WP06 - Debt Service'!Z$24,'H-32A-WP06 - Debt Service'!Z$27/12,0)),"-")</f>
        <v>0</v>
      </c>
      <c r="AD674" s="269">
        <f>IFERROR(IF(-SUM(AD$20:AD673)+AD$15&lt;0.000001,0,IF($C674&gt;='H-32A-WP06 - Debt Service'!AA$24,'H-32A-WP06 - Debt Service'!AA$27/12,0)),"-")</f>
        <v>0</v>
      </c>
      <c r="AE674" s="269">
        <f>IFERROR(IF(-SUM(AE$20:AE673)+AE$15&lt;0.000001,0,IF($C674&gt;='H-32A-WP06 - Debt Service'!AB$24,'H-32A-WP06 - Debt Service'!AB$27/12,0)),"-")</f>
        <v>0</v>
      </c>
      <c r="AF674" s="269">
        <f>IFERROR(IF(-SUM(AF$20:AF673)+AF$15&lt;0.000001,0,IF($C674&gt;='H-32A-WP06 - Debt Service'!AC$24,'H-32A-WP06 - Debt Service'!AC$27/12,0)),"-")</f>
        <v>0</v>
      </c>
      <c r="AG674" s="269">
        <f>IFERROR(IF(-SUM(AG$20:AG673)+AG$15&lt;0.000001,0,IF($C674&gt;='H-32A-WP06 - Debt Service'!AD$24,'H-32A-WP06 - Debt Service'!AD$27/12,0)),"-")</f>
        <v>0</v>
      </c>
      <c r="AH674" s="269">
        <f>IFERROR(IF(-SUM(AH$20:AH673)+AH$15&lt;0.000001,0,IF($C674&gt;='H-32A-WP06 - Debt Service'!AE$24,'H-32A-WP06 - Debt Service'!AE$27/12,0)),"-")</f>
        <v>0</v>
      </c>
      <c r="AI674" s="269">
        <f>IFERROR(IF(-SUM(AI$20:AI673)+AI$15&lt;0.000001,0,IF($C674&gt;='H-32A-WP06 - Debt Service'!AF$24,'H-32A-WP06 - Debt Service'!AF$27/12,0)),"-")</f>
        <v>0</v>
      </c>
      <c r="AJ674" s="269">
        <f>IFERROR(IF(-SUM(AJ$20:AJ673)+AJ$15&lt;0.000001,0,IF($C674&gt;='H-32A-WP06 - Debt Service'!AG$24,'H-32A-WP06 - Debt Service'!AG$27/12,0)),"-")</f>
        <v>0</v>
      </c>
    </row>
    <row r="675" spans="2:36" hidden="1">
      <c r="B675" s="260">
        <f t="shared" si="40"/>
        <v>2077</v>
      </c>
      <c r="C675" s="281">
        <f t="shared" si="42"/>
        <v>64863</v>
      </c>
      <c r="D675" s="281"/>
      <c r="E675" s="269">
        <f>IFERROR(IF(-SUM(E$20:E674)+E$15&lt;0.000001,0,IF($C675&gt;='H-32A-WP06 - Debt Service'!C$24,'H-32A-WP06 - Debt Service'!C$27/12,0)),"-")</f>
        <v>0</v>
      </c>
      <c r="F675" s="269">
        <f>IFERROR(IF(-SUM(F$20:F674)+F$15&lt;0.000001,0,IF($C675&gt;='H-32A-WP06 - Debt Service'!D$24,'H-32A-WP06 - Debt Service'!D$27/12,0)),"-")</f>
        <v>0</v>
      </c>
      <c r="G675" s="269">
        <f>IFERROR(IF(-SUM(G$20:G674)+G$15&lt;0.000001,0,IF($C675&gt;='H-32A-WP06 - Debt Service'!E$24,'H-32A-WP06 - Debt Service'!E$27/12,0)),"-")</f>
        <v>0</v>
      </c>
      <c r="H675" s="269">
        <f>IFERROR(IF(-SUM(H$20:H674)+H$15&lt;0.000001,0,IF($C675&gt;='H-32A-WP06 - Debt Service'!F$24,'H-32A-WP06 - Debt Service'!F$27/12,0)),"-")</f>
        <v>0</v>
      </c>
      <c r="I675" s="269">
        <f>IFERROR(IF(-SUM(I$20:I674)+I$15&lt;0.000001,0,IF($C675&gt;='H-32A-WP06 - Debt Service'!G$24,'H-32A-WP06 - Debt Service'!#REF!/12,0)),"-")</f>
        <v>0</v>
      </c>
      <c r="J675" s="269">
        <f>IFERROR(IF(-SUM(J$20:J674)+J$15&lt;0.000001,0,IF($C675&gt;='H-32A-WP06 - Debt Service'!H$24,'H-32A-WP06 - Debt Service'!H$27/12,0)),"-")</f>
        <v>0</v>
      </c>
      <c r="K675" s="269">
        <f>IFERROR(IF(-SUM(K$20:K674)+K$15&lt;0.000001,0,IF($C675&gt;='H-32A-WP06 - Debt Service'!I$24,'H-32A-WP06 - Debt Service'!I$27/12,0)),"-")</f>
        <v>0</v>
      </c>
      <c r="L675" s="269">
        <f>IFERROR(IF(-SUM(L$20:L674)+L$15&lt;0.000001,0,IF($C675&gt;='H-32A-WP06 - Debt Service'!J$24,'H-32A-WP06 - Debt Service'!J$27/12,0)),"-")</f>
        <v>0</v>
      </c>
      <c r="M675" s="269">
        <f>IFERROR(IF(-SUM(M$20:M674)+M$15&lt;0.000001,0,IF($C675&gt;='H-32A-WP06 - Debt Service'!L$24,'H-32A-WP06 - Debt Service'!L$27/12,0)),"-")</f>
        <v>0</v>
      </c>
      <c r="N675" s="269">
        <v>0</v>
      </c>
      <c r="O675" s="269">
        <v>0</v>
      </c>
      <c r="P675" s="269">
        <v>0</v>
      </c>
      <c r="Q675" s="269">
        <f>IFERROR(IF(-SUM(Q$20:Q674)+Q$15&lt;0.000001,0,IF($C675&gt;='H-32A-WP06 - Debt Service'!#REF!,'H-32A-WP06 - Debt Service'!#REF!/12,0)),"-")</f>
        <v>0</v>
      </c>
      <c r="R675" s="269"/>
      <c r="S675" s="269"/>
      <c r="T675" s="269"/>
      <c r="U675" s="269"/>
      <c r="V675" s="269"/>
      <c r="X675" s="260">
        <f t="shared" si="41"/>
        <v>2077</v>
      </c>
      <c r="Y675" s="281">
        <f t="shared" si="43"/>
        <v>64863</v>
      </c>
      <c r="Z675" s="281"/>
      <c r="AA675" s="269">
        <f>IFERROR(IF(-SUM(AA$20:AA674)+AA$15&lt;0.000001,0,IF($C675&gt;='H-32A-WP06 - Debt Service'!X$24,'H-32A-WP06 - Debt Service'!X$27/12,0)),"-")</f>
        <v>0</v>
      </c>
      <c r="AB675" s="269">
        <f>IFERROR(IF(-SUM(AB$20:AB674)+AB$15&lt;0.000001,0,IF($C675&gt;='H-32A-WP06 - Debt Service'!Y$24,'H-32A-WP06 - Debt Service'!Y$27/12,0)),"-")</f>
        <v>0</v>
      </c>
      <c r="AC675" s="269">
        <f>IFERROR(IF(-SUM(AC$20:AC674)+AC$15&lt;0.000001,0,IF($C675&gt;='H-32A-WP06 - Debt Service'!Z$24,'H-32A-WP06 - Debt Service'!Z$27/12,0)),"-")</f>
        <v>0</v>
      </c>
      <c r="AD675" s="269">
        <f>IFERROR(IF(-SUM(AD$20:AD674)+AD$15&lt;0.000001,0,IF($C675&gt;='H-32A-WP06 - Debt Service'!AA$24,'H-32A-WP06 - Debt Service'!AA$27/12,0)),"-")</f>
        <v>0</v>
      </c>
      <c r="AE675" s="269">
        <f>IFERROR(IF(-SUM(AE$20:AE674)+AE$15&lt;0.000001,0,IF($C675&gt;='H-32A-WP06 - Debt Service'!AB$24,'H-32A-WP06 - Debt Service'!AB$27/12,0)),"-")</f>
        <v>0</v>
      </c>
      <c r="AF675" s="269">
        <f>IFERROR(IF(-SUM(AF$20:AF674)+AF$15&lt;0.000001,0,IF($C675&gt;='H-32A-WP06 - Debt Service'!AC$24,'H-32A-WP06 - Debt Service'!AC$27/12,0)),"-")</f>
        <v>0</v>
      </c>
      <c r="AG675" s="269">
        <f>IFERROR(IF(-SUM(AG$20:AG674)+AG$15&lt;0.000001,0,IF($C675&gt;='H-32A-WP06 - Debt Service'!AD$24,'H-32A-WP06 - Debt Service'!AD$27/12,0)),"-")</f>
        <v>0</v>
      </c>
      <c r="AH675" s="269">
        <f>IFERROR(IF(-SUM(AH$20:AH674)+AH$15&lt;0.000001,0,IF($C675&gt;='H-32A-WP06 - Debt Service'!AE$24,'H-32A-WP06 - Debt Service'!AE$27/12,0)),"-")</f>
        <v>0</v>
      </c>
      <c r="AI675" s="269">
        <f>IFERROR(IF(-SUM(AI$20:AI674)+AI$15&lt;0.000001,0,IF($C675&gt;='H-32A-WP06 - Debt Service'!AF$24,'H-32A-WP06 - Debt Service'!AF$27/12,0)),"-")</f>
        <v>0</v>
      </c>
      <c r="AJ675" s="269">
        <f>IFERROR(IF(-SUM(AJ$20:AJ674)+AJ$15&lt;0.000001,0,IF($C675&gt;='H-32A-WP06 - Debt Service'!AG$24,'H-32A-WP06 - Debt Service'!AG$27/12,0)),"-")</f>
        <v>0</v>
      </c>
    </row>
    <row r="676" spans="2:36" hidden="1">
      <c r="B676" s="260">
        <f t="shared" si="40"/>
        <v>2077</v>
      </c>
      <c r="C676" s="281">
        <f t="shared" si="42"/>
        <v>64894</v>
      </c>
      <c r="D676" s="281"/>
      <c r="E676" s="269">
        <f>IFERROR(IF(-SUM(E$20:E675)+E$15&lt;0.000001,0,IF($C676&gt;='H-32A-WP06 - Debt Service'!C$24,'H-32A-WP06 - Debt Service'!C$27/12,0)),"-")</f>
        <v>0</v>
      </c>
      <c r="F676" s="269">
        <f>IFERROR(IF(-SUM(F$20:F675)+F$15&lt;0.000001,0,IF($C676&gt;='H-32A-WP06 - Debt Service'!D$24,'H-32A-WP06 - Debt Service'!D$27/12,0)),"-")</f>
        <v>0</v>
      </c>
      <c r="G676" s="269">
        <f>IFERROR(IF(-SUM(G$20:G675)+G$15&lt;0.000001,0,IF($C676&gt;='H-32A-WP06 - Debt Service'!E$24,'H-32A-WP06 - Debt Service'!E$27/12,0)),"-")</f>
        <v>0</v>
      </c>
      <c r="H676" s="269">
        <f>IFERROR(IF(-SUM(H$20:H675)+H$15&lt;0.000001,0,IF($C676&gt;='H-32A-WP06 - Debt Service'!F$24,'H-32A-WP06 - Debt Service'!F$27/12,0)),"-")</f>
        <v>0</v>
      </c>
      <c r="I676" s="269">
        <f>IFERROR(IF(-SUM(I$20:I675)+I$15&lt;0.000001,0,IF($C676&gt;='H-32A-WP06 - Debt Service'!G$24,'H-32A-WP06 - Debt Service'!#REF!/12,0)),"-")</f>
        <v>0</v>
      </c>
      <c r="J676" s="269">
        <f>IFERROR(IF(-SUM(J$20:J675)+J$15&lt;0.000001,0,IF($C676&gt;='H-32A-WP06 - Debt Service'!H$24,'H-32A-WP06 - Debt Service'!H$27/12,0)),"-")</f>
        <v>0</v>
      </c>
      <c r="K676" s="269">
        <f>IFERROR(IF(-SUM(K$20:K675)+K$15&lt;0.000001,0,IF($C676&gt;='H-32A-WP06 - Debt Service'!I$24,'H-32A-WP06 - Debt Service'!I$27/12,0)),"-")</f>
        <v>0</v>
      </c>
      <c r="L676" s="269">
        <f>IFERROR(IF(-SUM(L$20:L675)+L$15&lt;0.000001,0,IF($C676&gt;='H-32A-WP06 - Debt Service'!J$24,'H-32A-WP06 - Debt Service'!J$27/12,0)),"-")</f>
        <v>0</v>
      </c>
      <c r="M676" s="269">
        <f>IFERROR(IF(-SUM(M$20:M675)+M$15&lt;0.000001,0,IF($C676&gt;='H-32A-WP06 - Debt Service'!L$24,'H-32A-WP06 - Debt Service'!L$27/12,0)),"-")</f>
        <v>0</v>
      </c>
      <c r="N676" s="269">
        <v>0</v>
      </c>
      <c r="O676" s="269">
        <v>0</v>
      </c>
      <c r="P676" s="269">
        <v>0</v>
      </c>
      <c r="Q676" s="269">
        <f>IFERROR(IF(-SUM(Q$20:Q675)+Q$15&lt;0.000001,0,IF($C676&gt;='H-32A-WP06 - Debt Service'!#REF!,'H-32A-WP06 - Debt Service'!#REF!/12,0)),"-")</f>
        <v>0</v>
      </c>
      <c r="R676" s="269"/>
      <c r="S676" s="269"/>
      <c r="T676" s="269"/>
      <c r="U676" s="269"/>
      <c r="V676" s="269"/>
      <c r="X676" s="260">
        <f t="shared" si="41"/>
        <v>2077</v>
      </c>
      <c r="Y676" s="281">
        <f t="shared" si="43"/>
        <v>64894</v>
      </c>
      <c r="Z676" s="281"/>
      <c r="AA676" s="269">
        <f>IFERROR(IF(-SUM(AA$20:AA675)+AA$15&lt;0.000001,0,IF($C676&gt;='H-32A-WP06 - Debt Service'!X$24,'H-32A-WP06 - Debt Service'!X$27/12,0)),"-")</f>
        <v>0</v>
      </c>
      <c r="AB676" s="269">
        <f>IFERROR(IF(-SUM(AB$20:AB675)+AB$15&lt;0.000001,0,IF($C676&gt;='H-32A-WP06 - Debt Service'!Y$24,'H-32A-WP06 - Debt Service'!Y$27/12,0)),"-")</f>
        <v>0</v>
      </c>
      <c r="AC676" s="269">
        <f>IFERROR(IF(-SUM(AC$20:AC675)+AC$15&lt;0.000001,0,IF($C676&gt;='H-32A-WP06 - Debt Service'!Z$24,'H-32A-WP06 - Debt Service'!Z$27/12,0)),"-")</f>
        <v>0</v>
      </c>
      <c r="AD676" s="269">
        <f>IFERROR(IF(-SUM(AD$20:AD675)+AD$15&lt;0.000001,0,IF($C676&gt;='H-32A-WP06 - Debt Service'!AA$24,'H-32A-WP06 - Debt Service'!AA$27/12,0)),"-")</f>
        <v>0</v>
      </c>
      <c r="AE676" s="269">
        <f>IFERROR(IF(-SUM(AE$20:AE675)+AE$15&lt;0.000001,0,IF($C676&gt;='H-32A-WP06 - Debt Service'!AB$24,'H-32A-WP06 - Debt Service'!AB$27/12,0)),"-")</f>
        <v>0</v>
      </c>
      <c r="AF676" s="269">
        <f>IFERROR(IF(-SUM(AF$20:AF675)+AF$15&lt;0.000001,0,IF($C676&gt;='H-32A-WP06 - Debt Service'!AC$24,'H-32A-WP06 - Debt Service'!AC$27/12,0)),"-")</f>
        <v>0</v>
      </c>
      <c r="AG676" s="269">
        <f>IFERROR(IF(-SUM(AG$20:AG675)+AG$15&lt;0.000001,0,IF($C676&gt;='H-32A-WP06 - Debt Service'!AD$24,'H-32A-WP06 - Debt Service'!AD$27/12,0)),"-")</f>
        <v>0</v>
      </c>
      <c r="AH676" s="269">
        <f>IFERROR(IF(-SUM(AH$20:AH675)+AH$15&lt;0.000001,0,IF($C676&gt;='H-32A-WP06 - Debt Service'!AE$24,'H-32A-WP06 - Debt Service'!AE$27/12,0)),"-")</f>
        <v>0</v>
      </c>
      <c r="AI676" s="269">
        <f>IFERROR(IF(-SUM(AI$20:AI675)+AI$15&lt;0.000001,0,IF($C676&gt;='H-32A-WP06 - Debt Service'!AF$24,'H-32A-WP06 - Debt Service'!AF$27/12,0)),"-")</f>
        <v>0</v>
      </c>
      <c r="AJ676" s="269">
        <f>IFERROR(IF(-SUM(AJ$20:AJ675)+AJ$15&lt;0.000001,0,IF($C676&gt;='H-32A-WP06 - Debt Service'!AG$24,'H-32A-WP06 - Debt Service'!AG$27/12,0)),"-")</f>
        <v>0</v>
      </c>
    </row>
    <row r="677" spans="2:36" hidden="1">
      <c r="B677" s="260">
        <f t="shared" ref="B677:B740" si="44">YEAR(C677)</f>
        <v>2077</v>
      </c>
      <c r="C677" s="281">
        <f t="shared" si="42"/>
        <v>64924</v>
      </c>
      <c r="D677" s="281"/>
      <c r="E677" s="269">
        <f>IFERROR(IF(-SUM(E$20:E676)+E$15&lt;0.000001,0,IF($C677&gt;='H-32A-WP06 - Debt Service'!C$24,'H-32A-WP06 - Debt Service'!C$27/12,0)),"-")</f>
        <v>0</v>
      </c>
      <c r="F677" s="269">
        <f>IFERROR(IF(-SUM(F$20:F676)+F$15&lt;0.000001,0,IF($C677&gt;='H-32A-WP06 - Debt Service'!D$24,'H-32A-WP06 - Debt Service'!D$27/12,0)),"-")</f>
        <v>0</v>
      </c>
      <c r="G677" s="269">
        <f>IFERROR(IF(-SUM(G$20:G676)+G$15&lt;0.000001,0,IF($C677&gt;='H-32A-WP06 - Debt Service'!E$24,'H-32A-WP06 - Debt Service'!E$27/12,0)),"-")</f>
        <v>0</v>
      </c>
      <c r="H677" s="269">
        <f>IFERROR(IF(-SUM(H$20:H676)+H$15&lt;0.000001,0,IF($C677&gt;='H-32A-WP06 - Debt Service'!F$24,'H-32A-WP06 - Debt Service'!F$27/12,0)),"-")</f>
        <v>0</v>
      </c>
      <c r="I677" s="269">
        <f>IFERROR(IF(-SUM(I$20:I676)+I$15&lt;0.000001,0,IF($C677&gt;='H-32A-WP06 - Debt Service'!G$24,'H-32A-WP06 - Debt Service'!#REF!/12,0)),"-")</f>
        <v>0</v>
      </c>
      <c r="J677" s="269">
        <f>IFERROR(IF(-SUM(J$20:J676)+J$15&lt;0.000001,0,IF($C677&gt;='H-32A-WP06 - Debt Service'!H$24,'H-32A-WP06 - Debt Service'!H$27/12,0)),"-")</f>
        <v>0</v>
      </c>
      <c r="K677" s="269">
        <f>IFERROR(IF(-SUM(K$20:K676)+K$15&lt;0.000001,0,IF($C677&gt;='H-32A-WP06 - Debt Service'!I$24,'H-32A-WP06 - Debt Service'!I$27/12,0)),"-")</f>
        <v>0</v>
      </c>
      <c r="L677" s="269">
        <f>IFERROR(IF(-SUM(L$20:L676)+L$15&lt;0.000001,0,IF($C677&gt;='H-32A-WP06 - Debt Service'!J$24,'H-32A-WP06 - Debt Service'!J$27/12,0)),"-")</f>
        <v>0</v>
      </c>
      <c r="M677" s="269">
        <f>IFERROR(IF(-SUM(M$20:M676)+M$15&lt;0.000001,0,IF($C677&gt;='H-32A-WP06 - Debt Service'!L$24,'H-32A-WP06 - Debt Service'!L$27/12,0)),"-")</f>
        <v>0</v>
      </c>
      <c r="N677" s="269">
        <v>0</v>
      </c>
      <c r="O677" s="269">
        <v>0</v>
      </c>
      <c r="P677" s="269">
        <v>0</v>
      </c>
      <c r="Q677" s="269">
        <f>IFERROR(IF(-SUM(Q$20:Q676)+Q$15&lt;0.000001,0,IF($C677&gt;='H-32A-WP06 - Debt Service'!#REF!,'H-32A-WP06 - Debt Service'!#REF!/12,0)),"-")</f>
        <v>0</v>
      </c>
      <c r="R677" s="269"/>
      <c r="S677" s="269"/>
      <c r="T677" s="269"/>
      <c r="U677" s="269"/>
      <c r="V677" s="269"/>
      <c r="X677" s="260">
        <f t="shared" ref="X677:X740" si="45">YEAR(Y677)</f>
        <v>2077</v>
      </c>
      <c r="Y677" s="281">
        <f t="shared" si="43"/>
        <v>64924</v>
      </c>
      <c r="Z677" s="281"/>
      <c r="AA677" s="269">
        <f>IFERROR(IF(-SUM(AA$20:AA676)+AA$15&lt;0.000001,0,IF($C677&gt;='H-32A-WP06 - Debt Service'!X$24,'H-32A-WP06 - Debt Service'!X$27/12,0)),"-")</f>
        <v>0</v>
      </c>
      <c r="AB677" s="269">
        <f>IFERROR(IF(-SUM(AB$20:AB676)+AB$15&lt;0.000001,0,IF($C677&gt;='H-32A-WP06 - Debt Service'!Y$24,'H-32A-WP06 - Debt Service'!Y$27/12,0)),"-")</f>
        <v>0</v>
      </c>
      <c r="AC677" s="269">
        <f>IFERROR(IF(-SUM(AC$20:AC676)+AC$15&lt;0.000001,0,IF($C677&gt;='H-32A-WP06 - Debt Service'!Z$24,'H-32A-WP06 - Debt Service'!Z$27/12,0)),"-")</f>
        <v>0</v>
      </c>
      <c r="AD677" s="269">
        <f>IFERROR(IF(-SUM(AD$20:AD676)+AD$15&lt;0.000001,0,IF($C677&gt;='H-32A-WP06 - Debt Service'!AA$24,'H-32A-WP06 - Debt Service'!AA$27/12,0)),"-")</f>
        <v>0</v>
      </c>
      <c r="AE677" s="269">
        <f>IFERROR(IF(-SUM(AE$20:AE676)+AE$15&lt;0.000001,0,IF($C677&gt;='H-32A-WP06 - Debt Service'!AB$24,'H-32A-WP06 - Debt Service'!AB$27/12,0)),"-")</f>
        <v>0</v>
      </c>
      <c r="AF677" s="269">
        <f>IFERROR(IF(-SUM(AF$20:AF676)+AF$15&lt;0.000001,0,IF($C677&gt;='H-32A-WP06 - Debt Service'!AC$24,'H-32A-WP06 - Debt Service'!AC$27/12,0)),"-")</f>
        <v>0</v>
      </c>
      <c r="AG677" s="269">
        <f>IFERROR(IF(-SUM(AG$20:AG676)+AG$15&lt;0.000001,0,IF($C677&gt;='H-32A-WP06 - Debt Service'!AD$24,'H-32A-WP06 - Debt Service'!AD$27/12,0)),"-")</f>
        <v>0</v>
      </c>
      <c r="AH677" s="269">
        <f>IFERROR(IF(-SUM(AH$20:AH676)+AH$15&lt;0.000001,0,IF($C677&gt;='H-32A-WP06 - Debt Service'!AE$24,'H-32A-WP06 - Debt Service'!AE$27/12,0)),"-")</f>
        <v>0</v>
      </c>
      <c r="AI677" s="269">
        <f>IFERROR(IF(-SUM(AI$20:AI676)+AI$15&lt;0.000001,0,IF($C677&gt;='H-32A-WP06 - Debt Service'!AF$24,'H-32A-WP06 - Debt Service'!AF$27/12,0)),"-")</f>
        <v>0</v>
      </c>
      <c r="AJ677" s="269">
        <f>IFERROR(IF(-SUM(AJ$20:AJ676)+AJ$15&lt;0.000001,0,IF($C677&gt;='H-32A-WP06 - Debt Service'!AG$24,'H-32A-WP06 - Debt Service'!AG$27/12,0)),"-")</f>
        <v>0</v>
      </c>
    </row>
    <row r="678" spans="2:36" hidden="1">
      <c r="B678" s="260">
        <f t="shared" si="44"/>
        <v>2077</v>
      </c>
      <c r="C678" s="281">
        <f t="shared" ref="C678:C741" si="46">EOMONTH(C677,0)+1</f>
        <v>64955</v>
      </c>
      <c r="D678" s="281"/>
      <c r="E678" s="269">
        <f>IFERROR(IF(-SUM(E$20:E677)+E$15&lt;0.000001,0,IF($C678&gt;='H-32A-WP06 - Debt Service'!C$24,'H-32A-WP06 - Debt Service'!C$27/12,0)),"-")</f>
        <v>0</v>
      </c>
      <c r="F678" s="269">
        <f>IFERROR(IF(-SUM(F$20:F677)+F$15&lt;0.000001,0,IF($C678&gt;='H-32A-WP06 - Debt Service'!D$24,'H-32A-WP06 - Debt Service'!D$27/12,0)),"-")</f>
        <v>0</v>
      </c>
      <c r="G678" s="269">
        <f>IFERROR(IF(-SUM(G$20:G677)+G$15&lt;0.000001,0,IF($C678&gt;='H-32A-WP06 - Debt Service'!E$24,'H-32A-WP06 - Debt Service'!E$27/12,0)),"-")</f>
        <v>0</v>
      </c>
      <c r="H678" s="269">
        <f>IFERROR(IF(-SUM(H$20:H677)+H$15&lt;0.000001,0,IF($C678&gt;='H-32A-WP06 - Debt Service'!F$24,'H-32A-WP06 - Debt Service'!F$27/12,0)),"-")</f>
        <v>0</v>
      </c>
      <c r="I678" s="269">
        <f>IFERROR(IF(-SUM(I$20:I677)+I$15&lt;0.000001,0,IF($C678&gt;='H-32A-WP06 - Debt Service'!G$24,'H-32A-WP06 - Debt Service'!#REF!/12,0)),"-")</f>
        <v>0</v>
      </c>
      <c r="J678" s="269">
        <f>IFERROR(IF(-SUM(J$20:J677)+J$15&lt;0.000001,0,IF($C678&gt;='H-32A-WP06 - Debt Service'!H$24,'H-32A-WP06 - Debt Service'!H$27/12,0)),"-")</f>
        <v>0</v>
      </c>
      <c r="K678" s="269">
        <f>IFERROR(IF(-SUM(K$20:K677)+K$15&lt;0.000001,0,IF($C678&gt;='H-32A-WP06 - Debt Service'!I$24,'H-32A-WP06 - Debt Service'!I$27/12,0)),"-")</f>
        <v>0</v>
      </c>
      <c r="L678" s="269">
        <f>IFERROR(IF(-SUM(L$20:L677)+L$15&lt;0.000001,0,IF($C678&gt;='H-32A-WP06 - Debt Service'!J$24,'H-32A-WP06 - Debt Service'!J$27/12,0)),"-")</f>
        <v>0</v>
      </c>
      <c r="M678" s="269">
        <f>IFERROR(IF(-SUM(M$20:M677)+M$15&lt;0.000001,0,IF($C678&gt;='H-32A-WP06 - Debt Service'!L$24,'H-32A-WP06 - Debt Service'!L$27/12,0)),"-")</f>
        <v>0</v>
      </c>
      <c r="N678" s="269">
        <v>0</v>
      </c>
      <c r="O678" s="269">
        <v>0</v>
      </c>
      <c r="P678" s="269">
        <v>0</v>
      </c>
      <c r="Q678" s="269">
        <f>IFERROR(IF(-SUM(Q$20:Q677)+Q$15&lt;0.000001,0,IF($C678&gt;='H-32A-WP06 - Debt Service'!#REF!,'H-32A-WP06 - Debt Service'!#REF!/12,0)),"-")</f>
        <v>0</v>
      </c>
      <c r="R678" s="269"/>
      <c r="S678" s="269"/>
      <c r="T678" s="269"/>
      <c r="U678" s="269"/>
      <c r="V678" s="269"/>
      <c r="X678" s="260">
        <f t="shared" si="45"/>
        <v>2077</v>
      </c>
      <c r="Y678" s="281">
        <f t="shared" ref="Y678:Y741" si="47">EOMONTH(Y677,0)+1</f>
        <v>64955</v>
      </c>
      <c r="Z678" s="281"/>
      <c r="AA678" s="269">
        <f>IFERROR(IF(-SUM(AA$20:AA677)+AA$15&lt;0.000001,0,IF($C678&gt;='H-32A-WP06 - Debt Service'!X$24,'H-32A-WP06 - Debt Service'!X$27/12,0)),"-")</f>
        <v>0</v>
      </c>
      <c r="AB678" s="269">
        <f>IFERROR(IF(-SUM(AB$20:AB677)+AB$15&lt;0.000001,0,IF($C678&gt;='H-32A-WP06 - Debt Service'!Y$24,'H-32A-WP06 - Debt Service'!Y$27/12,0)),"-")</f>
        <v>0</v>
      </c>
      <c r="AC678" s="269">
        <f>IFERROR(IF(-SUM(AC$20:AC677)+AC$15&lt;0.000001,0,IF($C678&gt;='H-32A-WP06 - Debt Service'!Z$24,'H-32A-WP06 - Debt Service'!Z$27/12,0)),"-")</f>
        <v>0</v>
      </c>
      <c r="AD678" s="269">
        <f>IFERROR(IF(-SUM(AD$20:AD677)+AD$15&lt;0.000001,0,IF($C678&gt;='H-32A-WP06 - Debt Service'!AA$24,'H-32A-WP06 - Debt Service'!AA$27/12,0)),"-")</f>
        <v>0</v>
      </c>
      <c r="AE678" s="269">
        <f>IFERROR(IF(-SUM(AE$20:AE677)+AE$15&lt;0.000001,0,IF($C678&gt;='H-32A-WP06 - Debt Service'!AB$24,'H-32A-WP06 - Debt Service'!AB$27/12,0)),"-")</f>
        <v>0</v>
      </c>
      <c r="AF678" s="269">
        <f>IFERROR(IF(-SUM(AF$20:AF677)+AF$15&lt;0.000001,0,IF($C678&gt;='H-32A-WP06 - Debt Service'!AC$24,'H-32A-WP06 - Debt Service'!AC$27/12,0)),"-")</f>
        <v>0</v>
      </c>
      <c r="AG678" s="269">
        <f>IFERROR(IF(-SUM(AG$20:AG677)+AG$15&lt;0.000001,0,IF($C678&gt;='H-32A-WP06 - Debt Service'!AD$24,'H-32A-WP06 - Debt Service'!AD$27/12,0)),"-")</f>
        <v>0</v>
      </c>
      <c r="AH678" s="269">
        <f>IFERROR(IF(-SUM(AH$20:AH677)+AH$15&lt;0.000001,0,IF($C678&gt;='H-32A-WP06 - Debt Service'!AE$24,'H-32A-WP06 - Debt Service'!AE$27/12,0)),"-")</f>
        <v>0</v>
      </c>
      <c r="AI678" s="269">
        <f>IFERROR(IF(-SUM(AI$20:AI677)+AI$15&lt;0.000001,0,IF($C678&gt;='H-32A-WP06 - Debt Service'!AF$24,'H-32A-WP06 - Debt Service'!AF$27/12,0)),"-")</f>
        <v>0</v>
      </c>
      <c r="AJ678" s="269">
        <f>IFERROR(IF(-SUM(AJ$20:AJ677)+AJ$15&lt;0.000001,0,IF($C678&gt;='H-32A-WP06 - Debt Service'!AG$24,'H-32A-WP06 - Debt Service'!AG$27/12,0)),"-")</f>
        <v>0</v>
      </c>
    </row>
    <row r="679" spans="2:36" hidden="1">
      <c r="B679" s="260">
        <f t="shared" si="44"/>
        <v>2077</v>
      </c>
      <c r="C679" s="281">
        <f t="shared" si="46"/>
        <v>64985</v>
      </c>
      <c r="D679" s="281"/>
      <c r="E679" s="269">
        <f>IFERROR(IF(-SUM(E$20:E678)+E$15&lt;0.000001,0,IF($C679&gt;='H-32A-WP06 - Debt Service'!C$24,'H-32A-WP06 - Debt Service'!C$27/12,0)),"-")</f>
        <v>0</v>
      </c>
      <c r="F679" s="269">
        <f>IFERROR(IF(-SUM(F$20:F678)+F$15&lt;0.000001,0,IF($C679&gt;='H-32A-WP06 - Debt Service'!D$24,'H-32A-WP06 - Debt Service'!D$27/12,0)),"-")</f>
        <v>0</v>
      </c>
      <c r="G679" s="269">
        <f>IFERROR(IF(-SUM(G$20:G678)+G$15&lt;0.000001,0,IF($C679&gt;='H-32A-WP06 - Debt Service'!E$24,'H-32A-WP06 - Debt Service'!E$27/12,0)),"-")</f>
        <v>0</v>
      </c>
      <c r="H679" s="269">
        <f>IFERROR(IF(-SUM(H$20:H678)+H$15&lt;0.000001,0,IF($C679&gt;='H-32A-WP06 - Debt Service'!F$24,'H-32A-WP06 - Debt Service'!F$27/12,0)),"-")</f>
        <v>0</v>
      </c>
      <c r="I679" s="269">
        <f>IFERROR(IF(-SUM(I$20:I678)+I$15&lt;0.000001,0,IF($C679&gt;='H-32A-WP06 - Debt Service'!G$24,'H-32A-WP06 - Debt Service'!#REF!/12,0)),"-")</f>
        <v>0</v>
      </c>
      <c r="J679" s="269">
        <f>IFERROR(IF(-SUM(J$20:J678)+J$15&lt;0.000001,0,IF($C679&gt;='H-32A-WP06 - Debt Service'!H$24,'H-32A-WP06 - Debt Service'!H$27/12,0)),"-")</f>
        <v>0</v>
      </c>
      <c r="K679" s="269">
        <f>IFERROR(IF(-SUM(K$20:K678)+K$15&lt;0.000001,0,IF($C679&gt;='H-32A-WP06 - Debt Service'!I$24,'H-32A-WP06 - Debt Service'!I$27/12,0)),"-")</f>
        <v>0</v>
      </c>
      <c r="L679" s="269">
        <f>IFERROR(IF(-SUM(L$20:L678)+L$15&lt;0.000001,0,IF($C679&gt;='H-32A-WP06 - Debt Service'!J$24,'H-32A-WP06 - Debt Service'!J$27/12,0)),"-")</f>
        <v>0</v>
      </c>
      <c r="M679" s="269">
        <f>IFERROR(IF(-SUM(M$20:M678)+M$15&lt;0.000001,0,IF($C679&gt;='H-32A-WP06 - Debt Service'!L$24,'H-32A-WP06 - Debt Service'!L$27/12,0)),"-")</f>
        <v>0</v>
      </c>
      <c r="N679" s="269">
        <v>0</v>
      </c>
      <c r="O679" s="269">
        <v>0</v>
      </c>
      <c r="P679" s="269">
        <v>0</v>
      </c>
      <c r="Q679" s="269">
        <f>IFERROR(IF(-SUM(Q$20:Q678)+Q$15&lt;0.000001,0,IF($C679&gt;='H-32A-WP06 - Debt Service'!#REF!,'H-32A-WP06 - Debt Service'!#REF!/12,0)),"-")</f>
        <v>0</v>
      </c>
      <c r="R679" s="269"/>
      <c r="S679" s="269"/>
      <c r="T679" s="269"/>
      <c r="U679" s="269"/>
      <c r="V679" s="269"/>
      <c r="X679" s="260">
        <f t="shared" si="45"/>
        <v>2077</v>
      </c>
      <c r="Y679" s="281">
        <f t="shared" si="47"/>
        <v>64985</v>
      </c>
      <c r="Z679" s="281"/>
      <c r="AA679" s="269">
        <f>IFERROR(IF(-SUM(AA$20:AA678)+AA$15&lt;0.000001,0,IF($C679&gt;='H-32A-WP06 - Debt Service'!X$24,'H-32A-WP06 - Debt Service'!X$27/12,0)),"-")</f>
        <v>0</v>
      </c>
      <c r="AB679" s="269">
        <f>IFERROR(IF(-SUM(AB$20:AB678)+AB$15&lt;0.000001,0,IF($C679&gt;='H-32A-WP06 - Debt Service'!Y$24,'H-32A-WP06 - Debt Service'!Y$27/12,0)),"-")</f>
        <v>0</v>
      </c>
      <c r="AC679" s="269">
        <f>IFERROR(IF(-SUM(AC$20:AC678)+AC$15&lt;0.000001,0,IF($C679&gt;='H-32A-WP06 - Debt Service'!Z$24,'H-32A-WP06 - Debt Service'!Z$27/12,0)),"-")</f>
        <v>0</v>
      </c>
      <c r="AD679" s="269">
        <f>IFERROR(IF(-SUM(AD$20:AD678)+AD$15&lt;0.000001,0,IF($C679&gt;='H-32A-WP06 - Debt Service'!AA$24,'H-32A-WP06 - Debt Service'!AA$27/12,0)),"-")</f>
        <v>0</v>
      </c>
      <c r="AE679" s="269">
        <f>IFERROR(IF(-SUM(AE$20:AE678)+AE$15&lt;0.000001,0,IF($C679&gt;='H-32A-WP06 - Debt Service'!AB$24,'H-32A-WP06 - Debt Service'!AB$27/12,0)),"-")</f>
        <v>0</v>
      </c>
      <c r="AF679" s="269">
        <f>IFERROR(IF(-SUM(AF$20:AF678)+AF$15&lt;0.000001,0,IF($C679&gt;='H-32A-WP06 - Debt Service'!AC$24,'H-32A-WP06 - Debt Service'!AC$27/12,0)),"-")</f>
        <v>0</v>
      </c>
      <c r="AG679" s="269">
        <f>IFERROR(IF(-SUM(AG$20:AG678)+AG$15&lt;0.000001,0,IF($C679&gt;='H-32A-WP06 - Debt Service'!AD$24,'H-32A-WP06 - Debt Service'!AD$27/12,0)),"-")</f>
        <v>0</v>
      </c>
      <c r="AH679" s="269">
        <f>IFERROR(IF(-SUM(AH$20:AH678)+AH$15&lt;0.000001,0,IF($C679&gt;='H-32A-WP06 - Debt Service'!AE$24,'H-32A-WP06 - Debt Service'!AE$27/12,0)),"-")</f>
        <v>0</v>
      </c>
      <c r="AI679" s="269">
        <f>IFERROR(IF(-SUM(AI$20:AI678)+AI$15&lt;0.000001,0,IF($C679&gt;='H-32A-WP06 - Debt Service'!AF$24,'H-32A-WP06 - Debt Service'!AF$27/12,0)),"-")</f>
        <v>0</v>
      </c>
      <c r="AJ679" s="269">
        <f>IFERROR(IF(-SUM(AJ$20:AJ678)+AJ$15&lt;0.000001,0,IF($C679&gt;='H-32A-WP06 - Debt Service'!AG$24,'H-32A-WP06 - Debt Service'!AG$27/12,0)),"-")</f>
        <v>0</v>
      </c>
    </row>
    <row r="680" spans="2:36" hidden="1">
      <c r="B680" s="260">
        <f t="shared" si="44"/>
        <v>2078</v>
      </c>
      <c r="C680" s="281">
        <f t="shared" si="46"/>
        <v>65016</v>
      </c>
      <c r="D680" s="281"/>
      <c r="E680" s="269">
        <f>IFERROR(IF(-SUM(E$20:E679)+E$15&lt;0.000001,0,IF($C680&gt;='H-32A-WP06 - Debt Service'!C$24,'H-32A-WP06 - Debt Service'!C$27/12,0)),"-")</f>
        <v>0</v>
      </c>
      <c r="F680" s="269">
        <f>IFERROR(IF(-SUM(F$20:F679)+F$15&lt;0.000001,0,IF($C680&gt;='H-32A-WP06 - Debt Service'!D$24,'H-32A-WP06 - Debt Service'!D$27/12,0)),"-")</f>
        <v>0</v>
      </c>
      <c r="G680" s="269">
        <f>IFERROR(IF(-SUM(G$20:G679)+G$15&lt;0.000001,0,IF($C680&gt;='H-32A-WP06 - Debt Service'!E$24,'H-32A-WP06 - Debt Service'!E$27/12,0)),"-")</f>
        <v>0</v>
      </c>
      <c r="H680" s="269">
        <f>IFERROR(IF(-SUM(H$20:H679)+H$15&lt;0.000001,0,IF($C680&gt;='H-32A-WP06 - Debt Service'!F$24,'H-32A-WP06 - Debt Service'!F$27/12,0)),"-")</f>
        <v>0</v>
      </c>
      <c r="I680" s="269">
        <f>IFERROR(IF(-SUM(I$20:I679)+I$15&lt;0.000001,0,IF($C680&gt;='H-32A-WP06 - Debt Service'!G$24,'H-32A-WP06 - Debt Service'!#REF!/12,0)),"-")</f>
        <v>0</v>
      </c>
      <c r="J680" s="269">
        <f>IFERROR(IF(-SUM(J$20:J679)+J$15&lt;0.000001,0,IF($C680&gt;='H-32A-WP06 - Debt Service'!H$24,'H-32A-WP06 - Debt Service'!H$27/12,0)),"-")</f>
        <v>0</v>
      </c>
      <c r="K680" s="269">
        <f>IFERROR(IF(-SUM(K$20:K679)+K$15&lt;0.000001,0,IF($C680&gt;='H-32A-WP06 - Debt Service'!I$24,'H-32A-WP06 - Debt Service'!I$27/12,0)),"-")</f>
        <v>0</v>
      </c>
      <c r="L680" s="269">
        <f>IFERROR(IF(-SUM(L$20:L679)+L$15&lt;0.000001,0,IF($C680&gt;='H-32A-WP06 - Debt Service'!J$24,'H-32A-WP06 - Debt Service'!J$27/12,0)),"-")</f>
        <v>0</v>
      </c>
      <c r="M680" s="269">
        <f>IFERROR(IF(-SUM(M$20:M679)+M$15&lt;0.000001,0,IF($C680&gt;='H-32A-WP06 - Debt Service'!L$24,'H-32A-WP06 - Debt Service'!L$27/12,0)),"-")</f>
        <v>0</v>
      </c>
      <c r="N680" s="269">
        <v>0</v>
      </c>
      <c r="O680" s="269">
        <v>0</v>
      </c>
      <c r="P680" s="269">
        <v>0</v>
      </c>
      <c r="Q680" s="269">
        <f>IFERROR(IF(-SUM(Q$20:Q679)+Q$15&lt;0.000001,0,IF($C680&gt;='H-32A-WP06 - Debt Service'!#REF!,'H-32A-WP06 - Debt Service'!#REF!/12,0)),"-")</f>
        <v>0</v>
      </c>
      <c r="R680" s="269"/>
      <c r="S680" s="269"/>
      <c r="T680" s="269"/>
      <c r="U680" s="269"/>
      <c r="V680" s="269"/>
      <c r="X680" s="260">
        <f t="shared" si="45"/>
        <v>2078</v>
      </c>
      <c r="Y680" s="281">
        <f t="shared" si="47"/>
        <v>65016</v>
      </c>
      <c r="Z680" s="281"/>
      <c r="AA680" s="269">
        <f>IFERROR(IF(-SUM(AA$20:AA679)+AA$15&lt;0.000001,0,IF($C680&gt;='H-32A-WP06 - Debt Service'!X$24,'H-32A-WP06 - Debt Service'!X$27/12,0)),"-")</f>
        <v>0</v>
      </c>
      <c r="AB680" s="269">
        <f>IFERROR(IF(-SUM(AB$20:AB679)+AB$15&lt;0.000001,0,IF($C680&gt;='H-32A-WP06 - Debt Service'!Y$24,'H-32A-WP06 - Debt Service'!Y$27/12,0)),"-")</f>
        <v>0</v>
      </c>
      <c r="AC680" s="269">
        <f>IFERROR(IF(-SUM(AC$20:AC679)+AC$15&lt;0.000001,0,IF($C680&gt;='H-32A-WP06 - Debt Service'!Z$24,'H-32A-WP06 - Debt Service'!Z$27/12,0)),"-")</f>
        <v>0</v>
      </c>
      <c r="AD680" s="269">
        <f>IFERROR(IF(-SUM(AD$20:AD679)+AD$15&lt;0.000001,0,IF($C680&gt;='H-32A-WP06 - Debt Service'!AA$24,'H-32A-WP06 - Debt Service'!AA$27/12,0)),"-")</f>
        <v>0</v>
      </c>
      <c r="AE680" s="269">
        <f>IFERROR(IF(-SUM(AE$20:AE679)+AE$15&lt;0.000001,0,IF($C680&gt;='H-32A-WP06 - Debt Service'!AB$24,'H-32A-WP06 - Debt Service'!AB$27/12,0)),"-")</f>
        <v>0</v>
      </c>
      <c r="AF680" s="269">
        <f>IFERROR(IF(-SUM(AF$20:AF679)+AF$15&lt;0.000001,0,IF($C680&gt;='H-32A-WP06 - Debt Service'!AC$24,'H-32A-WP06 - Debt Service'!AC$27/12,0)),"-")</f>
        <v>0</v>
      </c>
      <c r="AG680" s="269">
        <f>IFERROR(IF(-SUM(AG$20:AG679)+AG$15&lt;0.000001,0,IF($C680&gt;='H-32A-WP06 - Debt Service'!AD$24,'H-32A-WP06 - Debt Service'!AD$27/12,0)),"-")</f>
        <v>0</v>
      </c>
      <c r="AH680" s="269">
        <f>IFERROR(IF(-SUM(AH$20:AH679)+AH$15&lt;0.000001,0,IF($C680&gt;='H-32A-WP06 - Debt Service'!AE$24,'H-32A-WP06 - Debt Service'!AE$27/12,0)),"-")</f>
        <v>0</v>
      </c>
      <c r="AI680" s="269">
        <f>IFERROR(IF(-SUM(AI$20:AI679)+AI$15&lt;0.000001,0,IF($C680&gt;='H-32A-WP06 - Debt Service'!AF$24,'H-32A-WP06 - Debt Service'!AF$27/12,0)),"-")</f>
        <v>0</v>
      </c>
      <c r="AJ680" s="269">
        <f>IFERROR(IF(-SUM(AJ$20:AJ679)+AJ$15&lt;0.000001,0,IF($C680&gt;='H-32A-WP06 - Debt Service'!AG$24,'H-32A-WP06 - Debt Service'!AG$27/12,0)),"-")</f>
        <v>0</v>
      </c>
    </row>
    <row r="681" spans="2:36" hidden="1">
      <c r="B681" s="260">
        <f t="shared" si="44"/>
        <v>2078</v>
      </c>
      <c r="C681" s="281">
        <f t="shared" si="46"/>
        <v>65047</v>
      </c>
      <c r="D681" s="281"/>
      <c r="E681" s="269">
        <f>IFERROR(IF(-SUM(E$20:E680)+E$15&lt;0.000001,0,IF($C681&gt;='H-32A-WP06 - Debt Service'!C$24,'H-32A-WP06 - Debt Service'!C$27/12,0)),"-")</f>
        <v>0</v>
      </c>
      <c r="F681" s="269">
        <f>IFERROR(IF(-SUM(F$20:F680)+F$15&lt;0.000001,0,IF($C681&gt;='H-32A-WP06 - Debt Service'!D$24,'H-32A-WP06 - Debt Service'!D$27/12,0)),"-")</f>
        <v>0</v>
      </c>
      <c r="G681" s="269">
        <f>IFERROR(IF(-SUM(G$20:G680)+G$15&lt;0.000001,0,IF($C681&gt;='H-32A-WP06 - Debt Service'!E$24,'H-32A-WP06 - Debt Service'!E$27/12,0)),"-")</f>
        <v>0</v>
      </c>
      <c r="H681" s="269">
        <f>IFERROR(IF(-SUM(H$20:H680)+H$15&lt;0.000001,0,IF($C681&gt;='H-32A-WP06 - Debt Service'!F$24,'H-32A-WP06 - Debt Service'!F$27/12,0)),"-")</f>
        <v>0</v>
      </c>
      <c r="I681" s="269">
        <f>IFERROR(IF(-SUM(I$20:I680)+I$15&lt;0.000001,0,IF($C681&gt;='H-32A-WP06 - Debt Service'!G$24,'H-32A-WP06 - Debt Service'!#REF!/12,0)),"-")</f>
        <v>0</v>
      </c>
      <c r="J681" s="269">
        <f>IFERROR(IF(-SUM(J$20:J680)+J$15&lt;0.000001,0,IF($C681&gt;='H-32A-WP06 - Debt Service'!H$24,'H-32A-WP06 - Debt Service'!H$27/12,0)),"-")</f>
        <v>0</v>
      </c>
      <c r="K681" s="269">
        <f>IFERROR(IF(-SUM(K$20:K680)+K$15&lt;0.000001,0,IF($C681&gt;='H-32A-WP06 - Debt Service'!I$24,'H-32A-WP06 - Debt Service'!I$27/12,0)),"-")</f>
        <v>0</v>
      </c>
      <c r="L681" s="269">
        <f>IFERROR(IF(-SUM(L$20:L680)+L$15&lt;0.000001,0,IF($C681&gt;='H-32A-WP06 - Debt Service'!J$24,'H-32A-WP06 - Debt Service'!J$27/12,0)),"-")</f>
        <v>0</v>
      </c>
      <c r="M681" s="269">
        <f>IFERROR(IF(-SUM(M$20:M680)+M$15&lt;0.000001,0,IF($C681&gt;='H-32A-WP06 - Debt Service'!L$24,'H-32A-WP06 - Debt Service'!L$27/12,0)),"-")</f>
        <v>0</v>
      </c>
      <c r="N681" s="269">
        <v>0</v>
      </c>
      <c r="O681" s="269">
        <v>0</v>
      </c>
      <c r="P681" s="269">
        <v>0</v>
      </c>
      <c r="Q681" s="269">
        <f>IFERROR(IF(-SUM(Q$20:Q680)+Q$15&lt;0.000001,0,IF($C681&gt;='H-32A-WP06 - Debt Service'!#REF!,'H-32A-WP06 - Debt Service'!#REF!/12,0)),"-")</f>
        <v>0</v>
      </c>
      <c r="R681" s="269"/>
      <c r="S681" s="269"/>
      <c r="T681" s="269"/>
      <c r="U681" s="269"/>
      <c r="V681" s="269"/>
      <c r="X681" s="260">
        <f t="shared" si="45"/>
        <v>2078</v>
      </c>
      <c r="Y681" s="281">
        <f t="shared" si="47"/>
        <v>65047</v>
      </c>
      <c r="Z681" s="281"/>
      <c r="AA681" s="269">
        <f>IFERROR(IF(-SUM(AA$20:AA680)+AA$15&lt;0.000001,0,IF($C681&gt;='H-32A-WP06 - Debt Service'!X$24,'H-32A-WP06 - Debt Service'!X$27/12,0)),"-")</f>
        <v>0</v>
      </c>
      <c r="AB681" s="269">
        <f>IFERROR(IF(-SUM(AB$20:AB680)+AB$15&lt;0.000001,0,IF($C681&gt;='H-32A-WP06 - Debt Service'!Y$24,'H-32A-WP06 - Debt Service'!Y$27/12,0)),"-")</f>
        <v>0</v>
      </c>
      <c r="AC681" s="269">
        <f>IFERROR(IF(-SUM(AC$20:AC680)+AC$15&lt;0.000001,0,IF($C681&gt;='H-32A-WP06 - Debt Service'!Z$24,'H-32A-WP06 - Debt Service'!Z$27/12,0)),"-")</f>
        <v>0</v>
      </c>
      <c r="AD681" s="269">
        <f>IFERROR(IF(-SUM(AD$20:AD680)+AD$15&lt;0.000001,0,IF($C681&gt;='H-32A-WP06 - Debt Service'!AA$24,'H-32A-WP06 - Debt Service'!AA$27/12,0)),"-")</f>
        <v>0</v>
      </c>
      <c r="AE681" s="269">
        <f>IFERROR(IF(-SUM(AE$20:AE680)+AE$15&lt;0.000001,0,IF($C681&gt;='H-32A-WP06 - Debt Service'!AB$24,'H-32A-WP06 - Debt Service'!AB$27/12,0)),"-")</f>
        <v>0</v>
      </c>
      <c r="AF681" s="269">
        <f>IFERROR(IF(-SUM(AF$20:AF680)+AF$15&lt;0.000001,0,IF($C681&gt;='H-32A-WP06 - Debt Service'!AC$24,'H-32A-WP06 - Debt Service'!AC$27/12,0)),"-")</f>
        <v>0</v>
      </c>
      <c r="AG681" s="269">
        <f>IFERROR(IF(-SUM(AG$20:AG680)+AG$15&lt;0.000001,0,IF($C681&gt;='H-32A-WP06 - Debt Service'!AD$24,'H-32A-WP06 - Debt Service'!AD$27/12,0)),"-")</f>
        <v>0</v>
      </c>
      <c r="AH681" s="269">
        <f>IFERROR(IF(-SUM(AH$20:AH680)+AH$15&lt;0.000001,0,IF($C681&gt;='H-32A-WP06 - Debt Service'!AE$24,'H-32A-WP06 - Debt Service'!AE$27/12,0)),"-")</f>
        <v>0</v>
      </c>
      <c r="AI681" s="269">
        <f>IFERROR(IF(-SUM(AI$20:AI680)+AI$15&lt;0.000001,0,IF($C681&gt;='H-32A-WP06 - Debt Service'!AF$24,'H-32A-WP06 - Debt Service'!AF$27/12,0)),"-")</f>
        <v>0</v>
      </c>
      <c r="AJ681" s="269">
        <f>IFERROR(IF(-SUM(AJ$20:AJ680)+AJ$15&lt;0.000001,0,IF($C681&gt;='H-32A-WP06 - Debt Service'!AG$24,'H-32A-WP06 - Debt Service'!AG$27/12,0)),"-")</f>
        <v>0</v>
      </c>
    </row>
    <row r="682" spans="2:36" hidden="1">
      <c r="B682" s="260">
        <f t="shared" si="44"/>
        <v>2078</v>
      </c>
      <c r="C682" s="281">
        <f t="shared" si="46"/>
        <v>65075</v>
      </c>
      <c r="D682" s="281"/>
      <c r="E682" s="269">
        <f>IFERROR(IF(-SUM(E$20:E681)+E$15&lt;0.000001,0,IF($C682&gt;='H-32A-WP06 - Debt Service'!C$24,'H-32A-WP06 - Debt Service'!C$27/12,0)),"-")</f>
        <v>0</v>
      </c>
      <c r="F682" s="269">
        <f>IFERROR(IF(-SUM(F$20:F681)+F$15&lt;0.000001,0,IF($C682&gt;='H-32A-WP06 - Debt Service'!D$24,'H-32A-WP06 - Debt Service'!D$27/12,0)),"-")</f>
        <v>0</v>
      </c>
      <c r="G682" s="269">
        <f>IFERROR(IF(-SUM(G$20:G681)+G$15&lt;0.000001,0,IF($C682&gt;='H-32A-WP06 - Debt Service'!E$24,'H-32A-WP06 - Debt Service'!E$27/12,0)),"-")</f>
        <v>0</v>
      </c>
      <c r="H682" s="269">
        <f>IFERROR(IF(-SUM(H$20:H681)+H$15&lt;0.000001,0,IF($C682&gt;='H-32A-WP06 - Debt Service'!F$24,'H-32A-WP06 - Debt Service'!F$27/12,0)),"-")</f>
        <v>0</v>
      </c>
      <c r="I682" s="269">
        <f>IFERROR(IF(-SUM(I$20:I681)+I$15&lt;0.000001,0,IF($C682&gt;='H-32A-WP06 - Debt Service'!G$24,'H-32A-WP06 - Debt Service'!#REF!/12,0)),"-")</f>
        <v>0</v>
      </c>
      <c r="J682" s="269">
        <f>IFERROR(IF(-SUM(J$20:J681)+J$15&lt;0.000001,0,IF($C682&gt;='H-32A-WP06 - Debt Service'!H$24,'H-32A-WP06 - Debt Service'!H$27/12,0)),"-")</f>
        <v>0</v>
      </c>
      <c r="K682" s="269">
        <f>IFERROR(IF(-SUM(K$20:K681)+K$15&lt;0.000001,0,IF($C682&gt;='H-32A-WP06 - Debt Service'!I$24,'H-32A-WP06 - Debt Service'!I$27/12,0)),"-")</f>
        <v>0</v>
      </c>
      <c r="L682" s="269">
        <f>IFERROR(IF(-SUM(L$20:L681)+L$15&lt;0.000001,0,IF($C682&gt;='H-32A-WP06 - Debt Service'!J$24,'H-32A-WP06 - Debt Service'!J$27/12,0)),"-")</f>
        <v>0</v>
      </c>
      <c r="M682" s="269">
        <f>IFERROR(IF(-SUM(M$20:M681)+M$15&lt;0.000001,0,IF($C682&gt;='H-32A-WP06 - Debt Service'!L$24,'H-32A-WP06 - Debt Service'!L$27/12,0)),"-")</f>
        <v>0</v>
      </c>
      <c r="N682" s="269">
        <v>0</v>
      </c>
      <c r="O682" s="269">
        <v>0</v>
      </c>
      <c r="P682" s="269">
        <v>0</v>
      </c>
      <c r="Q682" s="269">
        <f>IFERROR(IF(-SUM(Q$20:Q681)+Q$15&lt;0.000001,0,IF($C682&gt;='H-32A-WP06 - Debt Service'!#REF!,'H-32A-WP06 - Debt Service'!#REF!/12,0)),"-")</f>
        <v>0</v>
      </c>
      <c r="R682" s="269"/>
      <c r="S682" s="269"/>
      <c r="T682" s="269"/>
      <c r="U682" s="269"/>
      <c r="V682" s="269"/>
      <c r="X682" s="260">
        <f t="shared" si="45"/>
        <v>2078</v>
      </c>
      <c r="Y682" s="281">
        <f t="shared" si="47"/>
        <v>65075</v>
      </c>
      <c r="Z682" s="281"/>
      <c r="AA682" s="269">
        <f>IFERROR(IF(-SUM(AA$20:AA681)+AA$15&lt;0.000001,0,IF($C682&gt;='H-32A-WP06 - Debt Service'!X$24,'H-32A-WP06 - Debt Service'!X$27/12,0)),"-")</f>
        <v>0</v>
      </c>
      <c r="AB682" s="269">
        <f>IFERROR(IF(-SUM(AB$20:AB681)+AB$15&lt;0.000001,0,IF($C682&gt;='H-32A-WP06 - Debt Service'!Y$24,'H-32A-WP06 - Debt Service'!Y$27/12,0)),"-")</f>
        <v>0</v>
      </c>
      <c r="AC682" s="269">
        <f>IFERROR(IF(-SUM(AC$20:AC681)+AC$15&lt;0.000001,0,IF($C682&gt;='H-32A-WP06 - Debt Service'!Z$24,'H-32A-WP06 - Debt Service'!Z$27/12,0)),"-")</f>
        <v>0</v>
      </c>
      <c r="AD682" s="269">
        <f>IFERROR(IF(-SUM(AD$20:AD681)+AD$15&lt;0.000001,0,IF($C682&gt;='H-32A-WP06 - Debt Service'!AA$24,'H-32A-WP06 - Debt Service'!AA$27/12,0)),"-")</f>
        <v>0</v>
      </c>
      <c r="AE682" s="269">
        <f>IFERROR(IF(-SUM(AE$20:AE681)+AE$15&lt;0.000001,0,IF($C682&gt;='H-32A-WP06 - Debt Service'!AB$24,'H-32A-WP06 - Debt Service'!AB$27/12,0)),"-")</f>
        <v>0</v>
      </c>
      <c r="AF682" s="269">
        <f>IFERROR(IF(-SUM(AF$20:AF681)+AF$15&lt;0.000001,0,IF($C682&gt;='H-32A-WP06 - Debt Service'!AC$24,'H-32A-WP06 - Debt Service'!AC$27/12,0)),"-")</f>
        <v>0</v>
      </c>
      <c r="AG682" s="269">
        <f>IFERROR(IF(-SUM(AG$20:AG681)+AG$15&lt;0.000001,0,IF($C682&gt;='H-32A-WP06 - Debt Service'!AD$24,'H-32A-WP06 - Debt Service'!AD$27/12,0)),"-")</f>
        <v>0</v>
      </c>
      <c r="AH682" s="269">
        <f>IFERROR(IF(-SUM(AH$20:AH681)+AH$15&lt;0.000001,0,IF($C682&gt;='H-32A-WP06 - Debt Service'!AE$24,'H-32A-WP06 - Debt Service'!AE$27/12,0)),"-")</f>
        <v>0</v>
      </c>
      <c r="AI682" s="269">
        <f>IFERROR(IF(-SUM(AI$20:AI681)+AI$15&lt;0.000001,0,IF($C682&gt;='H-32A-WP06 - Debt Service'!AF$24,'H-32A-WP06 - Debt Service'!AF$27/12,0)),"-")</f>
        <v>0</v>
      </c>
      <c r="AJ682" s="269">
        <f>IFERROR(IF(-SUM(AJ$20:AJ681)+AJ$15&lt;0.000001,0,IF($C682&gt;='H-32A-WP06 - Debt Service'!AG$24,'H-32A-WP06 - Debt Service'!AG$27/12,0)),"-")</f>
        <v>0</v>
      </c>
    </row>
    <row r="683" spans="2:36" hidden="1">
      <c r="B683" s="260">
        <f t="shared" si="44"/>
        <v>2078</v>
      </c>
      <c r="C683" s="281">
        <f t="shared" si="46"/>
        <v>65106</v>
      </c>
      <c r="D683" s="281"/>
      <c r="E683" s="269">
        <f>IFERROR(IF(-SUM(E$20:E682)+E$15&lt;0.000001,0,IF($C683&gt;='H-32A-WP06 - Debt Service'!C$24,'H-32A-WP06 - Debt Service'!C$27/12,0)),"-")</f>
        <v>0</v>
      </c>
      <c r="F683" s="269">
        <f>IFERROR(IF(-SUM(F$20:F682)+F$15&lt;0.000001,0,IF($C683&gt;='H-32A-WP06 - Debt Service'!D$24,'H-32A-WP06 - Debt Service'!D$27/12,0)),"-")</f>
        <v>0</v>
      </c>
      <c r="G683" s="269">
        <f>IFERROR(IF(-SUM(G$20:G682)+G$15&lt;0.000001,0,IF($C683&gt;='H-32A-WP06 - Debt Service'!E$24,'H-32A-WP06 - Debt Service'!E$27/12,0)),"-")</f>
        <v>0</v>
      </c>
      <c r="H683" s="269">
        <f>IFERROR(IF(-SUM(H$20:H682)+H$15&lt;0.000001,0,IF($C683&gt;='H-32A-WP06 - Debt Service'!F$24,'H-32A-WP06 - Debt Service'!F$27/12,0)),"-")</f>
        <v>0</v>
      </c>
      <c r="I683" s="269">
        <f>IFERROR(IF(-SUM(I$20:I682)+I$15&lt;0.000001,0,IF($C683&gt;='H-32A-WP06 - Debt Service'!G$24,'H-32A-WP06 - Debt Service'!#REF!/12,0)),"-")</f>
        <v>0</v>
      </c>
      <c r="J683" s="269">
        <f>IFERROR(IF(-SUM(J$20:J682)+J$15&lt;0.000001,0,IF($C683&gt;='H-32A-WP06 - Debt Service'!H$24,'H-32A-WP06 - Debt Service'!H$27/12,0)),"-")</f>
        <v>0</v>
      </c>
      <c r="K683" s="269">
        <f>IFERROR(IF(-SUM(K$20:K682)+K$15&lt;0.000001,0,IF($C683&gt;='H-32A-WP06 - Debt Service'!I$24,'H-32A-WP06 - Debt Service'!I$27/12,0)),"-")</f>
        <v>0</v>
      </c>
      <c r="L683" s="269">
        <f>IFERROR(IF(-SUM(L$20:L682)+L$15&lt;0.000001,0,IF($C683&gt;='H-32A-WP06 - Debt Service'!J$24,'H-32A-WP06 - Debt Service'!J$27/12,0)),"-")</f>
        <v>0</v>
      </c>
      <c r="M683" s="269">
        <f>IFERROR(IF(-SUM(M$20:M682)+M$15&lt;0.000001,0,IF($C683&gt;='H-32A-WP06 - Debt Service'!L$24,'H-32A-WP06 - Debt Service'!L$27/12,0)),"-")</f>
        <v>0</v>
      </c>
      <c r="N683" s="269">
        <v>0</v>
      </c>
      <c r="O683" s="269">
        <v>0</v>
      </c>
      <c r="P683" s="269">
        <v>0</v>
      </c>
      <c r="Q683" s="269">
        <f>IFERROR(IF(-SUM(Q$20:Q682)+Q$15&lt;0.000001,0,IF($C683&gt;='H-32A-WP06 - Debt Service'!#REF!,'H-32A-WP06 - Debt Service'!#REF!/12,0)),"-")</f>
        <v>0</v>
      </c>
      <c r="R683" s="269"/>
      <c r="S683" s="269"/>
      <c r="T683" s="269"/>
      <c r="U683" s="269"/>
      <c r="V683" s="269"/>
      <c r="X683" s="260">
        <f t="shared" si="45"/>
        <v>2078</v>
      </c>
      <c r="Y683" s="281">
        <f t="shared" si="47"/>
        <v>65106</v>
      </c>
      <c r="Z683" s="281"/>
      <c r="AA683" s="269">
        <f>IFERROR(IF(-SUM(AA$20:AA682)+AA$15&lt;0.000001,0,IF($C683&gt;='H-32A-WP06 - Debt Service'!X$24,'H-32A-WP06 - Debt Service'!X$27/12,0)),"-")</f>
        <v>0</v>
      </c>
      <c r="AB683" s="269">
        <f>IFERROR(IF(-SUM(AB$20:AB682)+AB$15&lt;0.000001,0,IF($C683&gt;='H-32A-WP06 - Debt Service'!Y$24,'H-32A-WP06 - Debt Service'!Y$27/12,0)),"-")</f>
        <v>0</v>
      </c>
      <c r="AC683" s="269">
        <f>IFERROR(IF(-SUM(AC$20:AC682)+AC$15&lt;0.000001,0,IF($C683&gt;='H-32A-WP06 - Debt Service'!Z$24,'H-32A-WP06 - Debt Service'!Z$27/12,0)),"-")</f>
        <v>0</v>
      </c>
      <c r="AD683" s="269">
        <f>IFERROR(IF(-SUM(AD$20:AD682)+AD$15&lt;0.000001,0,IF($C683&gt;='H-32A-WP06 - Debt Service'!AA$24,'H-32A-WP06 - Debt Service'!AA$27/12,0)),"-")</f>
        <v>0</v>
      </c>
      <c r="AE683" s="269">
        <f>IFERROR(IF(-SUM(AE$20:AE682)+AE$15&lt;0.000001,0,IF($C683&gt;='H-32A-WP06 - Debt Service'!AB$24,'H-32A-WP06 - Debt Service'!AB$27/12,0)),"-")</f>
        <v>0</v>
      </c>
      <c r="AF683" s="269">
        <f>IFERROR(IF(-SUM(AF$20:AF682)+AF$15&lt;0.000001,0,IF($C683&gt;='H-32A-WP06 - Debt Service'!AC$24,'H-32A-WP06 - Debt Service'!AC$27/12,0)),"-")</f>
        <v>0</v>
      </c>
      <c r="AG683" s="269">
        <f>IFERROR(IF(-SUM(AG$20:AG682)+AG$15&lt;0.000001,0,IF($C683&gt;='H-32A-WP06 - Debt Service'!AD$24,'H-32A-WP06 - Debt Service'!AD$27/12,0)),"-")</f>
        <v>0</v>
      </c>
      <c r="AH683" s="269">
        <f>IFERROR(IF(-SUM(AH$20:AH682)+AH$15&lt;0.000001,0,IF($C683&gt;='H-32A-WP06 - Debt Service'!AE$24,'H-32A-WP06 - Debt Service'!AE$27/12,0)),"-")</f>
        <v>0</v>
      </c>
      <c r="AI683" s="269">
        <f>IFERROR(IF(-SUM(AI$20:AI682)+AI$15&lt;0.000001,0,IF($C683&gt;='H-32A-WP06 - Debt Service'!AF$24,'H-32A-WP06 - Debt Service'!AF$27/12,0)),"-")</f>
        <v>0</v>
      </c>
      <c r="AJ683" s="269">
        <f>IFERROR(IF(-SUM(AJ$20:AJ682)+AJ$15&lt;0.000001,0,IF($C683&gt;='H-32A-WP06 - Debt Service'!AG$24,'H-32A-WP06 - Debt Service'!AG$27/12,0)),"-")</f>
        <v>0</v>
      </c>
    </row>
    <row r="684" spans="2:36" hidden="1">
      <c r="B684" s="260">
        <f t="shared" si="44"/>
        <v>2078</v>
      </c>
      <c r="C684" s="281">
        <f t="shared" si="46"/>
        <v>65136</v>
      </c>
      <c r="D684" s="281"/>
      <c r="E684" s="269">
        <f>IFERROR(IF(-SUM(E$20:E683)+E$15&lt;0.000001,0,IF($C684&gt;='H-32A-WP06 - Debt Service'!C$24,'H-32A-WP06 - Debt Service'!C$27/12,0)),"-")</f>
        <v>0</v>
      </c>
      <c r="F684" s="269">
        <f>IFERROR(IF(-SUM(F$20:F683)+F$15&lt;0.000001,0,IF($C684&gt;='H-32A-WP06 - Debt Service'!D$24,'H-32A-WP06 - Debt Service'!D$27/12,0)),"-")</f>
        <v>0</v>
      </c>
      <c r="G684" s="269">
        <f>IFERROR(IF(-SUM(G$20:G683)+G$15&lt;0.000001,0,IF($C684&gt;='H-32A-WP06 - Debt Service'!E$24,'H-32A-WP06 - Debt Service'!E$27/12,0)),"-")</f>
        <v>0</v>
      </c>
      <c r="H684" s="269">
        <f>IFERROR(IF(-SUM(H$20:H683)+H$15&lt;0.000001,0,IF($C684&gt;='H-32A-WP06 - Debt Service'!F$24,'H-32A-WP06 - Debt Service'!F$27/12,0)),"-")</f>
        <v>0</v>
      </c>
      <c r="I684" s="269">
        <f>IFERROR(IF(-SUM(I$20:I683)+I$15&lt;0.000001,0,IF($C684&gt;='H-32A-WP06 - Debt Service'!G$24,'H-32A-WP06 - Debt Service'!#REF!/12,0)),"-")</f>
        <v>0</v>
      </c>
      <c r="J684" s="269">
        <f>IFERROR(IF(-SUM(J$20:J683)+J$15&lt;0.000001,0,IF($C684&gt;='H-32A-WP06 - Debt Service'!H$24,'H-32A-WP06 - Debt Service'!H$27/12,0)),"-")</f>
        <v>0</v>
      </c>
      <c r="K684" s="269">
        <f>IFERROR(IF(-SUM(K$20:K683)+K$15&lt;0.000001,0,IF($C684&gt;='H-32A-WP06 - Debt Service'!I$24,'H-32A-WP06 - Debt Service'!I$27/12,0)),"-")</f>
        <v>0</v>
      </c>
      <c r="L684" s="269">
        <f>IFERROR(IF(-SUM(L$20:L683)+L$15&lt;0.000001,0,IF($C684&gt;='H-32A-WP06 - Debt Service'!J$24,'H-32A-WP06 - Debt Service'!J$27/12,0)),"-")</f>
        <v>0</v>
      </c>
      <c r="M684" s="269">
        <f>IFERROR(IF(-SUM(M$20:M683)+M$15&lt;0.000001,0,IF($C684&gt;='H-32A-WP06 - Debt Service'!L$24,'H-32A-WP06 - Debt Service'!L$27/12,0)),"-")</f>
        <v>0</v>
      </c>
      <c r="N684" s="269">
        <v>0</v>
      </c>
      <c r="O684" s="269">
        <v>0</v>
      </c>
      <c r="P684" s="269">
        <v>0</v>
      </c>
      <c r="Q684" s="269">
        <f>IFERROR(IF(-SUM(Q$20:Q683)+Q$15&lt;0.000001,0,IF($C684&gt;='H-32A-WP06 - Debt Service'!#REF!,'H-32A-WP06 - Debt Service'!#REF!/12,0)),"-")</f>
        <v>0</v>
      </c>
      <c r="R684" s="269"/>
      <c r="S684" s="269"/>
      <c r="T684" s="269"/>
      <c r="U684" s="269"/>
      <c r="V684" s="269"/>
      <c r="X684" s="260">
        <f t="shared" si="45"/>
        <v>2078</v>
      </c>
      <c r="Y684" s="281">
        <f t="shared" si="47"/>
        <v>65136</v>
      </c>
      <c r="Z684" s="281"/>
      <c r="AA684" s="269">
        <f>IFERROR(IF(-SUM(AA$20:AA683)+AA$15&lt;0.000001,0,IF($C684&gt;='H-32A-WP06 - Debt Service'!X$24,'H-32A-WP06 - Debt Service'!X$27/12,0)),"-")</f>
        <v>0</v>
      </c>
      <c r="AB684" s="269">
        <f>IFERROR(IF(-SUM(AB$20:AB683)+AB$15&lt;0.000001,0,IF($C684&gt;='H-32A-WP06 - Debt Service'!Y$24,'H-32A-WP06 - Debt Service'!Y$27/12,0)),"-")</f>
        <v>0</v>
      </c>
      <c r="AC684" s="269">
        <f>IFERROR(IF(-SUM(AC$20:AC683)+AC$15&lt;0.000001,0,IF($C684&gt;='H-32A-WP06 - Debt Service'!Z$24,'H-32A-WP06 - Debt Service'!Z$27/12,0)),"-")</f>
        <v>0</v>
      </c>
      <c r="AD684" s="269">
        <f>IFERROR(IF(-SUM(AD$20:AD683)+AD$15&lt;0.000001,0,IF($C684&gt;='H-32A-WP06 - Debt Service'!AA$24,'H-32A-WP06 - Debt Service'!AA$27/12,0)),"-")</f>
        <v>0</v>
      </c>
      <c r="AE684" s="269">
        <f>IFERROR(IF(-SUM(AE$20:AE683)+AE$15&lt;0.000001,0,IF($C684&gt;='H-32A-WP06 - Debt Service'!AB$24,'H-32A-WP06 - Debt Service'!AB$27/12,0)),"-")</f>
        <v>0</v>
      </c>
      <c r="AF684" s="269">
        <f>IFERROR(IF(-SUM(AF$20:AF683)+AF$15&lt;0.000001,0,IF($C684&gt;='H-32A-WP06 - Debt Service'!AC$24,'H-32A-WP06 - Debt Service'!AC$27/12,0)),"-")</f>
        <v>0</v>
      </c>
      <c r="AG684" s="269">
        <f>IFERROR(IF(-SUM(AG$20:AG683)+AG$15&lt;0.000001,0,IF($C684&gt;='H-32A-WP06 - Debt Service'!AD$24,'H-32A-WP06 - Debt Service'!AD$27/12,0)),"-")</f>
        <v>0</v>
      </c>
      <c r="AH684" s="269">
        <f>IFERROR(IF(-SUM(AH$20:AH683)+AH$15&lt;0.000001,0,IF($C684&gt;='H-32A-WP06 - Debt Service'!AE$24,'H-32A-WP06 - Debt Service'!AE$27/12,0)),"-")</f>
        <v>0</v>
      </c>
      <c r="AI684" s="269">
        <f>IFERROR(IF(-SUM(AI$20:AI683)+AI$15&lt;0.000001,0,IF($C684&gt;='H-32A-WP06 - Debt Service'!AF$24,'H-32A-WP06 - Debt Service'!AF$27/12,0)),"-")</f>
        <v>0</v>
      </c>
      <c r="AJ684" s="269">
        <f>IFERROR(IF(-SUM(AJ$20:AJ683)+AJ$15&lt;0.000001,0,IF($C684&gt;='H-32A-WP06 - Debt Service'!AG$24,'H-32A-WP06 - Debt Service'!AG$27/12,0)),"-")</f>
        <v>0</v>
      </c>
    </row>
    <row r="685" spans="2:36" hidden="1">
      <c r="B685" s="260">
        <f t="shared" si="44"/>
        <v>2078</v>
      </c>
      <c r="C685" s="281">
        <f t="shared" si="46"/>
        <v>65167</v>
      </c>
      <c r="D685" s="281"/>
      <c r="E685" s="269">
        <f>IFERROR(IF(-SUM(E$20:E684)+E$15&lt;0.000001,0,IF($C685&gt;='H-32A-WP06 - Debt Service'!C$24,'H-32A-WP06 - Debt Service'!C$27/12,0)),"-")</f>
        <v>0</v>
      </c>
      <c r="F685" s="269">
        <f>IFERROR(IF(-SUM(F$20:F684)+F$15&lt;0.000001,0,IF($C685&gt;='H-32A-WP06 - Debt Service'!D$24,'H-32A-WP06 - Debt Service'!D$27/12,0)),"-")</f>
        <v>0</v>
      </c>
      <c r="G685" s="269">
        <f>IFERROR(IF(-SUM(G$20:G684)+G$15&lt;0.000001,0,IF($C685&gt;='H-32A-WP06 - Debt Service'!E$24,'H-32A-WP06 - Debt Service'!E$27/12,0)),"-")</f>
        <v>0</v>
      </c>
      <c r="H685" s="269">
        <f>IFERROR(IF(-SUM(H$20:H684)+H$15&lt;0.000001,0,IF($C685&gt;='H-32A-WP06 - Debt Service'!F$24,'H-32A-WP06 - Debt Service'!F$27/12,0)),"-")</f>
        <v>0</v>
      </c>
      <c r="I685" s="269">
        <f>IFERROR(IF(-SUM(I$20:I684)+I$15&lt;0.000001,0,IF($C685&gt;='H-32A-WP06 - Debt Service'!G$24,'H-32A-WP06 - Debt Service'!#REF!/12,0)),"-")</f>
        <v>0</v>
      </c>
      <c r="J685" s="269">
        <f>IFERROR(IF(-SUM(J$20:J684)+J$15&lt;0.000001,0,IF($C685&gt;='H-32A-WP06 - Debt Service'!H$24,'H-32A-WP06 - Debt Service'!H$27/12,0)),"-")</f>
        <v>0</v>
      </c>
      <c r="K685" s="269">
        <f>IFERROR(IF(-SUM(K$20:K684)+K$15&lt;0.000001,0,IF($C685&gt;='H-32A-WP06 - Debt Service'!I$24,'H-32A-WP06 - Debt Service'!I$27/12,0)),"-")</f>
        <v>0</v>
      </c>
      <c r="L685" s="269">
        <f>IFERROR(IF(-SUM(L$20:L684)+L$15&lt;0.000001,0,IF($C685&gt;='H-32A-WP06 - Debt Service'!J$24,'H-32A-WP06 - Debt Service'!J$27/12,0)),"-")</f>
        <v>0</v>
      </c>
      <c r="M685" s="269">
        <f>IFERROR(IF(-SUM(M$20:M684)+M$15&lt;0.000001,0,IF($C685&gt;='H-32A-WP06 - Debt Service'!L$24,'H-32A-WP06 - Debt Service'!L$27/12,0)),"-")</f>
        <v>0</v>
      </c>
      <c r="N685" s="269">
        <v>0</v>
      </c>
      <c r="O685" s="269">
        <v>0</v>
      </c>
      <c r="P685" s="269">
        <v>0</v>
      </c>
      <c r="Q685" s="269">
        <f>IFERROR(IF(-SUM(Q$20:Q684)+Q$15&lt;0.000001,0,IF($C685&gt;='H-32A-WP06 - Debt Service'!#REF!,'H-32A-WP06 - Debt Service'!#REF!/12,0)),"-")</f>
        <v>0</v>
      </c>
      <c r="R685" s="269"/>
      <c r="S685" s="269"/>
      <c r="T685" s="269"/>
      <c r="U685" s="269"/>
      <c r="V685" s="269"/>
      <c r="X685" s="260">
        <f t="shared" si="45"/>
        <v>2078</v>
      </c>
      <c r="Y685" s="281">
        <f t="shared" si="47"/>
        <v>65167</v>
      </c>
      <c r="Z685" s="281"/>
      <c r="AA685" s="269">
        <f>IFERROR(IF(-SUM(AA$20:AA684)+AA$15&lt;0.000001,0,IF($C685&gt;='H-32A-WP06 - Debt Service'!X$24,'H-32A-WP06 - Debt Service'!X$27/12,0)),"-")</f>
        <v>0</v>
      </c>
      <c r="AB685" s="269">
        <f>IFERROR(IF(-SUM(AB$20:AB684)+AB$15&lt;0.000001,0,IF($C685&gt;='H-32A-WP06 - Debt Service'!Y$24,'H-32A-WP06 - Debt Service'!Y$27/12,0)),"-")</f>
        <v>0</v>
      </c>
      <c r="AC685" s="269">
        <f>IFERROR(IF(-SUM(AC$20:AC684)+AC$15&lt;0.000001,0,IF($C685&gt;='H-32A-WP06 - Debt Service'!Z$24,'H-32A-WP06 - Debt Service'!Z$27/12,0)),"-")</f>
        <v>0</v>
      </c>
      <c r="AD685" s="269">
        <f>IFERROR(IF(-SUM(AD$20:AD684)+AD$15&lt;0.000001,0,IF($C685&gt;='H-32A-WP06 - Debt Service'!AA$24,'H-32A-WP06 - Debt Service'!AA$27/12,0)),"-")</f>
        <v>0</v>
      </c>
      <c r="AE685" s="269">
        <f>IFERROR(IF(-SUM(AE$20:AE684)+AE$15&lt;0.000001,0,IF($C685&gt;='H-32A-WP06 - Debt Service'!AB$24,'H-32A-WP06 - Debt Service'!AB$27/12,0)),"-")</f>
        <v>0</v>
      </c>
      <c r="AF685" s="269">
        <f>IFERROR(IF(-SUM(AF$20:AF684)+AF$15&lt;0.000001,0,IF($C685&gt;='H-32A-WP06 - Debt Service'!AC$24,'H-32A-WP06 - Debt Service'!AC$27/12,0)),"-")</f>
        <v>0</v>
      </c>
      <c r="AG685" s="269">
        <f>IFERROR(IF(-SUM(AG$20:AG684)+AG$15&lt;0.000001,0,IF($C685&gt;='H-32A-WP06 - Debt Service'!AD$24,'H-32A-WP06 - Debt Service'!AD$27/12,0)),"-")</f>
        <v>0</v>
      </c>
      <c r="AH685" s="269">
        <f>IFERROR(IF(-SUM(AH$20:AH684)+AH$15&lt;0.000001,0,IF($C685&gt;='H-32A-WP06 - Debt Service'!AE$24,'H-32A-WP06 - Debt Service'!AE$27/12,0)),"-")</f>
        <v>0</v>
      </c>
      <c r="AI685" s="269">
        <f>IFERROR(IF(-SUM(AI$20:AI684)+AI$15&lt;0.000001,0,IF($C685&gt;='H-32A-WP06 - Debt Service'!AF$24,'H-32A-WP06 - Debt Service'!AF$27/12,0)),"-")</f>
        <v>0</v>
      </c>
      <c r="AJ685" s="269">
        <f>IFERROR(IF(-SUM(AJ$20:AJ684)+AJ$15&lt;0.000001,0,IF($C685&gt;='H-32A-WP06 - Debt Service'!AG$24,'H-32A-WP06 - Debt Service'!AG$27/12,0)),"-")</f>
        <v>0</v>
      </c>
    </row>
    <row r="686" spans="2:36" hidden="1">
      <c r="B686" s="260">
        <f t="shared" si="44"/>
        <v>2078</v>
      </c>
      <c r="C686" s="281">
        <f t="shared" si="46"/>
        <v>65197</v>
      </c>
      <c r="D686" s="281"/>
      <c r="E686" s="269">
        <f>IFERROR(IF(-SUM(E$20:E685)+E$15&lt;0.000001,0,IF($C686&gt;='H-32A-WP06 - Debt Service'!C$24,'H-32A-WP06 - Debt Service'!C$27/12,0)),"-")</f>
        <v>0</v>
      </c>
      <c r="F686" s="269">
        <f>IFERROR(IF(-SUM(F$20:F685)+F$15&lt;0.000001,0,IF($C686&gt;='H-32A-WP06 - Debt Service'!D$24,'H-32A-WP06 - Debt Service'!D$27/12,0)),"-")</f>
        <v>0</v>
      </c>
      <c r="G686" s="269">
        <f>IFERROR(IF(-SUM(G$20:G685)+G$15&lt;0.000001,0,IF($C686&gt;='H-32A-WP06 - Debt Service'!E$24,'H-32A-WP06 - Debt Service'!E$27/12,0)),"-")</f>
        <v>0</v>
      </c>
      <c r="H686" s="269">
        <f>IFERROR(IF(-SUM(H$20:H685)+H$15&lt;0.000001,0,IF($C686&gt;='H-32A-WP06 - Debt Service'!F$24,'H-32A-WP06 - Debt Service'!F$27/12,0)),"-")</f>
        <v>0</v>
      </c>
      <c r="I686" s="269">
        <f>IFERROR(IF(-SUM(I$20:I685)+I$15&lt;0.000001,0,IF($C686&gt;='H-32A-WP06 - Debt Service'!G$24,'H-32A-WP06 - Debt Service'!#REF!/12,0)),"-")</f>
        <v>0</v>
      </c>
      <c r="J686" s="269">
        <f>IFERROR(IF(-SUM(J$20:J685)+J$15&lt;0.000001,0,IF($C686&gt;='H-32A-WP06 - Debt Service'!H$24,'H-32A-WP06 - Debt Service'!H$27/12,0)),"-")</f>
        <v>0</v>
      </c>
      <c r="K686" s="269">
        <f>IFERROR(IF(-SUM(K$20:K685)+K$15&lt;0.000001,0,IF($C686&gt;='H-32A-WP06 - Debt Service'!I$24,'H-32A-WP06 - Debt Service'!I$27/12,0)),"-")</f>
        <v>0</v>
      </c>
      <c r="L686" s="269">
        <f>IFERROR(IF(-SUM(L$20:L685)+L$15&lt;0.000001,0,IF($C686&gt;='H-32A-WP06 - Debt Service'!J$24,'H-32A-WP06 - Debt Service'!J$27/12,0)),"-")</f>
        <v>0</v>
      </c>
      <c r="M686" s="269">
        <f>IFERROR(IF(-SUM(M$20:M685)+M$15&lt;0.000001,0,IF($C686&gt;='H-32A-WP06 - Debt Service'!L$24,'H-32A-WP06 - Debt Service'!L$27/12,0)),"-")</f>
        <v>0</v>
      </c>
      <c r="N686" s="269">
        <v>0</v>
      </c>
      <c r="O686" s="269">
        <v>0</v>
      </c>
      <c r="P686" s="269">
        <v>0</v>
      </c>
      <c r="Q686" s="269">
        <f>IFERROR(IF(-SUM(Q$20:Q685)+Q$15&lt;0.000001,0,IF($C686&gt;='H-32A-WP06 - Debt Service'!#REF!,'H-32A-WP06 - Debt Service'!#REF!/12,0)),"-")</f>
        <v>0</v>
      </c>
      <c r="R686" s="269"/>
      <c r="S686" s="269"/>
      <c r="T686" s="269"/>
      <c r="U686" s="269"/>
      <c r="V686" s="269"/>
      <c r="X686" s="260">
        <f t="shared" si="45"/>
        <v>2078</v>
      </c>
      <c r="Y686" s="281">
        <f t="shared" si="47"/>
        <v>65197</v>
      </c>
      <c r="Z686" s="281"/>
      <c r="AA686" s="269">
        <f>IFERROR(IF(-SUM(AA$20:AA685)+AA$15&lt;0.000001,0,IF($C686&gt;='H-32A-WP06 - Debt Service'!X$24,'H-32A-WP06 - Debt Service'!X$27/12,0)),"-")</f>
        <v>0</v>
      </c>
      <c r="AB686" s="269">
        <f>IFERROR(IF(-SUM(AB$20:AB685)+AB$15&lt;0.000001,0,IF($C686&gt;='H-32A-WP06 - Debt Service'!Y$24,'H-32A-WP06 - Debt Service'!Y$27/12,0)),"-")</f>
        <v>0</v>
      </c>
      <c r="AC686" s="269">
        <f>IFERROR(IF(-SUM(AC$20:AC685)+AC$15&lt;0.000001,0,IF($C686&gt;='H-32A-WP06 - Debt Service'!Z$24,'H-32A-WP06 - Debt Service'!Z$27/12,0)),"-")</f>
        <v>0</v>
      </c>
      <c r="AD686" s="269">
        <f>IFERROR(IF(-SUM(AD$20:AD685)+AD$15&lt;0.000001,0,IF($C686&gt;='H-32A-WP06 - Debt Service'!AA$24,'H-32A-WP06 - Debt Service'!AA$27/12,0)),"-")</f>
        <v>0</v>
      </c>
      <c r="AE686" s="269">
        <f>IFERROR(IF(-SUM(AE$20:AE685)+AE$15&lt;0.000001,0,IF($C686&gt;='H-32A-WP06 - Debt Service'!AB$24,'H-32A-WP06 - Debt Service'!AB$27/12,0)),"-")</f>
        <v>0</v>
      </c>
      <c r="AF686" s="269">
        <f>IFERROR(IF(-SUM(AF$20:AF685)+AF$15&lt;0.000001,0,IF($C686&gt;='H-32A-WP06 - Debt Service'!AC$24,'H-32A-WP06 - Debt Service'!AC$27/12,0)),"-")</f>
        <v>0</v>
      </c>
      <c r="AG686" s="269">
        <f>IFERROR(IF(-SUM(AG$20:AG685)+AG$15&lt;0.000001,0,IF($C686&gt;='H-32A-WP06 - Debt Service'!AD$24,'H-32A-WP06 - Debt Service'!AD$27/12,0)),"-")</f>
        <v>0</v>
      </c>
      <c r="AH686" s="269">
        <f>IFERROR(IF(-SUM(AH$20:AH685)+AH$15&lt;0.000001,0,IF($C686&gt;='H-32A-WP06 - Debt Service'!AE$24,'H-32A-WP06 - Debt Service'!AE$27/12,0)),"-")</f>
        <v>0</v>
      </c>
      <c r="AI686" s="269">
        <f>IFERROR(IF(-SUM(AI$20:AI685)+AI$15&lt;0.000001,0,IF($C686&gt;='H-32A-WP06 - Debt Service'!AF$24,'H-32A-WP06 - Debt Service'!AF$27/12,0)),"-")</f>
        <v>0</v>
      </c>
      <c r="AJ686" s="269">
        <f>IFERROR(IF(-SUM(AJ$20:AJ685)+AJ$15&lt;0.000001,0,IF($C686&gt;='H-32A-WP06 - Debt Service'!AG$24,'H-32A-WP06 - Debt Service'!AG$27/12,0)),"-")</f>
        <v>0</v>
      </c>
    </row>
    <row r="687" spans="2:36" hidden="1">
      <c r="B687" s="260">
        <f t="shared" si="44"/>
        <v>2078</v>
      </c>
      <c r="C687" s="281">
        <f t="shared" si="46"/>
        <v>65228</v>
      </c>
      <c r="D687" s="281"/>
      <c r="E687" s="269">
        <f>IFERROR(IF(-SUM(E$20:E686)+E$15&lt;0.000001,0,IF($C687&gt;='H-32A-WP06 - Debt Service'!C$24,'H-32A-WP06 - Debt Service'!C$27/12,0)),"-")</f>
        <v>0</v>
      </c>
      <c r="F687" s="269">
        <f>IFERROR(IF(-SUM(F$20:F686)+F$15&lt;0.000001,0,IF($C687&gt;='H-32A-WP06 - Debt Service'!D$24,'H-32A-WP06 - Debt Service'!D$27/12,0)),"-")</f>
        <v>0</v>
      </c>
      <c r="G687" s="269">
        <f>IFERROR(IF(-SUM(G$20:G686)+G$15&lt;0.000001,0,IF($C687&gt;='H-32A-WP06 - Debt Service'!E$24,'H-32A-WP06 - Debt Service'!E$27/12,0)),"-")</f>
        <v>0</v>
      </c>
      <c r="H687" s="269">
        <f>IFERROR(IF(-SUM(H$20:H686)+H$15&lt;0.000001,0,IF($C687&gt;='H-32A-WP06 - Debt Service'!F$24,'H-32A-WP06 - Debt Service'!F$27/12,0)),"-")</f>
        <v>0</v>
      </c>
      <c r="I687" s="269">
        <f>IFERROR(IF(-SUM(I$20:I686)+I$15&lt;0.000001,0,IF($C687&gt;='H-32A-WP06 - Debt Service'!G$24,'H-32A-WP06 - Debt Service'!#REF!/12,0)),"-")</f>
        <v>0</v>
      </c>
      <c r="J687" s="269">
        <f>IFERROR(IF(-SUM(J$20:J686)+J$15&lt;0.000001,0,IF($C687&gt;='H-32A-WP06 - Debt Service'!H$24,'H-32A-WP06 - Debt Service'!H$27/12,0)),"-")</f>
        <v>0</v>
      </c>
      <c r="K687" s="269">
        <f>IFERROR(IF(-SUM(K$20:K686)+K$15&lt;0.000001,0,IF($C687&gt;='H-32A-WP06 - Debt Service'!I$24,'H-32A-WP06 - Debt Service'!I$27/12,0)),"-")</f>
        <v>0</v>
      </c>
      <c r="L687" s="269">
        <f>IFERROR(IF(-SUM(L$20:L686)+L$15&lt;0.000001,0,IF($C687&gt;='H-32A-WP06 - Debt Service'!J$24,'H-32A-WP06 - Debt Service'!J$27/12,0)),"-")</f>
        <v>0</v>
      </c>
      <c r="M687" s="269">
        <f>IFERROR(IF(-SUM(M$20:M686)+M$15&lt;0.000001,0,IF($C687&gt;='H-32A-WP06 - Debt Service'!L$24,'H-32A-WP06 - Debt Service'!L$27/12,0)),"-")</f>
        <v>0</v>
      </c>
      <c r="N687" s="269">
        <v>0</v>
      </c>
      <c r="O687" s="269">
        <v>0</v>
      </c>
      <c r="P687" s="269">
        <v>0</v>
      </c>
      <c r="Q687" s="269">
        <f>IFERROR(IF(-SUM(Q$20:Q686)+Q$15&lt;0.000001,0,IF($C687&gt;='H-32A-WP06 - Debt Service'!#REF!,'H-32A-WP06 - Debt Service'!#REF!/12,0)),"-")</f>
        <v>0</v>
      </c>
      <c r="R687" s="269"/>
      <c r="S687" s="269"/>
      <c r="T687" s="269"/>
      <c r="U687" s="269"/>
      <c r="V687" s="269"/>
      <c r="X687" s="260">
        <f t="shared" si="45"/>
        <v>2078</v>
      </c>
      <c r="Y687" s="281">
        <f t="shared" si="47"/>
        <v>65228</v>
      </c>
      <c r="Z687" s="281"/>
      <c r="AA687" s="269">
        <f>IFERROR(IF(-SUM(AA$20:AA686)+AA$15&lt;0.000001,0,IF($C687&gt;='H-32A-WP06 - Debt Service'!X$24,'H-32A-WP06 - Debt Service'!X$27/12,0)),"-")</f>
        <v>0</v>
      </c>
      <c r="AB687" s="269">
        <f>IFERROR(IF(-SUM(AB$20:AB686)+AB$15&lt;0.000001,0,IF($C687&gt;='H-32A-WP06 - Debt Service'!Y$24,'H-32A-WP06 - Debt Service'!Y$27/12,0)),"-")</f>
        <v>0</v>
      </c>
      <c r="AC687" s="269">
        <f>IFERROR(IF(-SUM(AC$20:AC686)+AC$15&lt;0.000001,0,IF($C687&gt;='H-32A-WP06 - Debt Service'!Z$24,'H-32A-WP06 - Debt Service'!Z$27/12,0)),"-")</f>
        <v>0</v>
      </c>
      <c r="AD687" s="269">
        <f>IFERROR(IF(-SUM(AD$20:AD686)+AD$15&lt;0.000001,0,IF($C687&gt;='H-32A-WP06 - Debt Service'!AA$24,'H-32A-WP06 - Debt Service'!AA$27/12,0)),"-")</f>
        <v>0</v>
      </c>
      <c r="AE687" s="269">
        <f>IFERROR(IF(-SUM(AE$20:AE686)+AE$15&lt;0.000001,0,IF($C687&gt;='H-32A-WP06 - Debt Service'!AB$24,'H-32A-WP06 - Debt Service'!AB$27/12,0)),"-")</f>
        <v>0</v>
      </c>
      <c r="AF687" s="269">
        <f>IFERROR(IF(-SUM(AF$20:AF686)+AF$15&lt;0.000001,0,IF($C687&gt;='H-32A-WP06 - Debt Service'!AC$24,'H-32A-WP06 - Debt Service'!AC$27/12,0)),"-")</f>
        <v>0</v>
      </c>
      <c r="AG687" s="269">
        <f>IFERROR(IF(-SUM(AG$20:AG686)+AG$15&lt;0.000001,0,IF($C687&gt;='H-32A-WP06 - Debt Service'!AD$24,'H-32A-WP06 - Debt Service'!AD$27/12,0)),"-")</f>
        <v>0</v>
      </c>
      <c r="AH687" s="269">
        <f>IFERROR(IF(-SUM(AH$20:AH686)+AH$15&lt;0.000001,0,IF($C687&gt;='H-32A-WP06 - Debt Service'!AE$24,'H-32A-WP06 - Debt Service'!AE$27/12,0)),"-")</f>
        <v>0</v>
      </c>
      <c r="AI687" s="269">
        <f>IFERROR(IF(-SUM(AI$20:AI686)+AI$15&lt;0.000001,0,IF($C687&gt;='H-32A-WP06 - Debt Service'!AF$24,'H-32A-WP06 - Debt Service'!AF$27/12,0)),"-")</f>
        <v>0</v>
      </c>
      <c r="AJ687" s="269">
        <f>IFERROR(IF(-SUM(AJ$20:AJ686)+AJ$15&lt;0.000001,0,IF($C687&gt;='H-32A-WP06 - Debt Service'!AG$24,'H-32A-WP06 - Debt Service'!AG$27/12,0)),"-")</f>
        <v>0</v>
      </c>
    </row>
    <row r="688" spans="2:36" hidden="1">
      <c r="B688" s="260">
        <f t="shared" si="44"/>
        <v>2078</v>
      </c>
      <c r="C688" s="281">
        <f t="shared" si="46"/>
        <v>65259</v>
      </c>
      <c r="D688" s="281"/>
      <c r="E688" s="269">
        <f>IFERROR(IF(-SUM(E$20:E687)+E$15&lt;0.000001,0,IF($C688&gt;='H-32A-WP06 - Debt Service'!C$24,'H-32A-WP06 - Debt Service'!C$27/12,0)),"-")</f>
        <v>0</v>
      </c>
      <c r="F688" s="269">
        <f>IFERROR(IF(-SUM(F$20:F687)+F$15&lt;0.000001,0,IF($C688&gt;='H-32A-WP06 - Debt Service'!D$24,'H-32A-WP06 - Debt Service'!D$27/12,0)),"-")</f>
        <v>0</v>
      </c>
      <c r="G688" s="269">
        <f>IFERROR(IF(-SUM(G$20:G687)+G$15&lt;0.000001,0,IF($C688&gt;='H-32A-WP06 - Debt Service'!E$24,'H-32A-WP06 - Debt Service'!E$27/12,0)),"-")</f>
        <v>0</v>
      </c>
      <c r="H688" s="269">
        <f>IFERROR(IF(-SUM(H$20:H687)+H$15&lt;0.000001,0,IF($C688&gt;='H-32A-WP06 - Debt Service'!F$24,'H-32A-WP06 - Debt Service'!F$27/12,0)),"-")</f>
        <v>0</v>
      </c>
      <c r="I688" s="269">
        <f>IFERROR(IF(-SUM(I$20:I687)+I$15&lt;0.000001,0,IF($C688&gt;='H-32A-WP06 - Debt Service'!G$24,'H-32A-WP06 - Debt Service'!#REF!/12,0)),"-")</f>
        <v>0</v>
      </c>
      <c r="J688" s="269">
        <f>IFERROR(IF(-SUM(J$20:J687)+J$15&lt;0.000001,0,IF($C688&gt;='H-32A-WP06 - Debt Service'!H$24,'H-32A-WP06 - Debt Service'!H$27/12,0)),"-")</f>
        <v>0</v>
      </c>
      <c r="K688" s="269">
        <f>IFERROR(IF(-SUM(K$20:K687)+K$15&lt;0.000001,0,IF($C688&gt;='H-32A-WP06 - Debt Service'!I$24,'H-32A-WP06 - Debt Service'!I$27/12,0)),"-")</f>
        <v>0</v>
      </c>
      <c r="L688" s="269">
        <f>IFERROR(IF(-SUM(L$20:L687)+L$15&lt;0.000001,0,IF($C688&gt;='H-32A-WP06 - Debt Service'!J$24,'H-32A-WP06 - Debt Service'!J$27/12,0)),"-")</f>
        <v>0</v>
      </c>
      <c r="M688" s="269">
        <f>IFERROR(IF(-SUM(M$20:M687)+M$15&lt;0.000001,0,IF($C688&gt;='H-32A-WP06 - Debt Service'!L$24,'H-32A-WP06 - Debt Service'!L$27/12,0)),"-")</f>
        <v>0</v>
      </c>
      <c r="N688" s="269">
        <v>0</v>
      </c>
      <c r="O688" s="269">
        <v>0</v>
      </c>
      <c r="P688" s="269">
        <v>0</v>
      </c>
      <c r="Q688" s="269">
        <f>IFERROR(IF(-SUM(Q$20:Q687)+Q$15&lt;0.000001,0,IF($C688&gt;='H-32A-WP06 - Debt Service'!#REF!,'H-32A-WP06 - Debt Service'!#REF!/12,0)),"-")</f>
        <v>0</v>
      </c>
      <c r="R688" s="269"/>
      <c r="S688" s="269"/>
      <c r="T688" s="269"/>
      <c r="U688" s="269"/>
      <c r="V688" s="269"/>
      <c r="X688" s="260">
        <f t="shared" si="45"/>
        <v>2078</v>
      </c>
      <c r="Y688" s="281">
        <f t="shared" si="47"/>
        <v>65259</v>
      </c>
      <c r="Z688" s="281"/>
      <c r="AA688" s="269">
        <f>IFERROR(IF(-SUM(AA$20:AA687)+AA$15&lt;0.000001,0,IF($C688&gt;='H-32A-WP06 - Debt Service'!X$24,'H-32A-WP06 - Debt Service'!X$27/12,0)),"-")</f>
        <v>0</v>
      </c>
      <c r="AB688" s="269">
        <f>IFERROR(IF(-SUM(AB$20:AB687)+AB$15&lt;0.000001,0,IF($C688&gt;='H-32A-WP06 - Debt Service'!Y$24,'H-32A-WP06 - Debt Service'!Y$27/12,0)),"-")</f>
        <v>0</v>
      </c>
      <c r="AC688" s="269">
        <f>IFERROR(IF(-SUM(AC$20:AC687)+AC$15&lt;0.000001,0,IF($C688&gt;='H-32A-WP06 - Debt Service'!Z$24,'H-32A-WP06 - Debt Service'!Z$27/12,0)),"-")</f>
        <v>0</v>
      </c>
      <c r="AD688" s="269">
        <f>IFERROR(IF(-SUM(AD$20:AD687)+AD$15&lt;0.000001,0,IF($C688&gt;='H-32A-WP06 - Debt Service'!AA$24,'H-32A-WP06 - Debt Service'!AA$27/12,0)),"-")</f>
        <v>0</v>
      </c>
      <c r="AE688" s="269">
        <f>IFERROR(IF(-SUM(AE$20:AE687)+AE$15&lt;0.000001,0,IF($C688&gt;='H-32A-WP06 - Debt Service'!AB$24,'H-32A-WP06 - Debt Service'!AB$27/12,0)),"-")</f>
        <v>0</v>
      </c>
      <c r="AF688" s="269">
        <f>IFERROR(IF(-SUM(AF$20:AF687)+AF$15&lt;0.000001,0,IF($C688&gt;='H-32A-WP06 - Debt Service'!AC$24,'H-32A-WP06 - Debt Service'!AC$27/12,0)),"-")</f>
        <v>0</v>
      </c>
      <c r="AG688" s="269">
        <f>IFERROR(IF(-SUM(AG$20:AG687)+AG$15&lt;0.000001,0,IF($C688&gt;='H-32A-WP06 - Debt Service'!AD$24,'H-32A-WP06 - Debt Service'!AD$27/12,0)),"-")</f>
        <v>0</v>
      </c>
      <c r="AH688" s="269">
        <f>IFERROR(IF(-SUM(AH$20:AH687)+AH$15&lt;0.000001,0,IF($C688&gt;='H-32A-WP06 - Debt Service'!AE$24,'H-32A-WP06 - Debt Service'!AE$27/12,0)),"-")</f>
        <v>0</v>
      </c>
      <c r="AI688" s="269">
        <f>IFERROR(IF(-SUM(AI$20:AI687)+AI$15&lt;0.000001,0,IF($C688&gt;='H-32A-WP06 - Debt Service'!AF$24,'H-32A-WP06 - Debt Service'!AF$27/12,0)),"-")</f>
        <v>0</v>
      </c>
      <c r="AJ688" s="269">
        <f>IFERROR(IF(-SUM(AJ$20:AJ687)+AJ$15&lt;0.000001,0,IF($C688&gt;='H-32A-WP06 - Debt Service'!AG$24,'H-32A-WP06 - Debt Service'!AG$27/12,0)),"-")</f>
        <v>0</v>
      </c>
    </row>
    <row r="689" spans="2:36" hidden="1">
      <c r="B689" s="260">
        <f t="shared" si="44"/>
        <v>2078</v>
      </c>
      <c r="C689" s="281">
        <f t="shared" si="46"/>
        <v>65289</v>
      </c>
      <c r="D689" s="281"/>
      <c r="E689" s="269">
        <f>IFERROR(IF(-SUM(E$20:E688)+E$15&lt;0.000001,0,IF($C689&gt;='H-32A-WP06 - Debt Service'!C$24,'H-32A-WP06 - Debt Service'!C$27/12,0)),"-")</f>
        <v>0</v>
      </c>
      <c r="F689" s="269">
        <f>IFERROR(IF(-SUM(F$20:F688)+F$15&lt;0.000001,0,IF($C689&gt;='H-32A-WP06 - Debt Service'!D$24,'H-32A-WP06 - Debt Service'!D$27/12,0)),"-")</f>
        <v>0</v>
      </c>
      <c r="G689" s="269">
        <f>IFERROR(IF(-SUM(G$20:G688)+G$15&lt;0.000001,0,IF($C689&gt;='H-32A-WP06 - Debt Service'!E$24,'H-32A-WP06 - Debt Service'!E$27/12,0)),"-")</f>
        <v>0</v>
      </c>
      <c r="H689" s="269">
        <f>IFERROR(IF(-SUM(H$20:H688)+H$15&lt;0.000001,0,IF($C689&gt;='H-32A-WP06 - Debt Service'!F$24,'H-32A-WP06 - Debt Service'!F$27/12,0)),"-")</f>
        <v>0</v>
      </c>
      <c r="I689" s="269">
        <f>IFERROR(IF(-SUM(I$20:I688)+I$15&lt;0.000001,0,IF($C689&gt;='H-32A-WP06 - Debt Service'!G$24,'H-32A-WP06 - Debt Service'!#REF!/12,0)),"-")</f>
        <v>0</v>
      </c>
      <c r="J689" s="269">
        <f>IFERROR(IF(-SUM(J$20:J688)+J$15&lt;0.000001,0,IF($C689&gt;='H-32A-WP06 - Debt Service'!H$24,'H-32A-WP06 - Debt Service'!H$27/12,0)),"-")</f>
        <v>0</v>
      </c>
      <c r="K689" s="269">
        <f>IFERROR(IF(-SUM(K$20:K688)+K$15&lt;0.000001,0,IF($C689&gt;='H-32A-WP06 - Debt Service'!I$24,'H-32A-WP06 - Debt Service'!I$27/12,0)),"-")</f>
        <v>0</v>
      </c>
      <c r="L689" s="269">
        <f>IFERROR(IF(-SUM(L$20:L688)+L$15&lt;0.000001,0,IF($C689&gt;='H-32A-WP06 - Debt Service'!J$24,'H-32A-WP06 - Debt Service'!J$27/12,0)),"-")</f>
        <v>0</v>
      </c>
      <c r="M689" s="269">
        <f>IFERROR(IF(-SUM(M$20:M688)+M$15&lt;0.000001,0,IF($C689&gt;='H-32A-WP06 - Debt Service'!L$24,'H-32A-WP06 - Debt Service'!L$27/12,0)),"-")</f>
        <v>0</v>
      </c>
      <c r="N689" s="269">
        <v>0</v>
      </c>
      <c r="O689" s="269">
        <v>0</v>
      </c>
      <c r="P689" s="269">
        <v>0</v>
      </c>
      <c r="Q689" s="269">
        <f>IFERROR(IF(-SUM(Q$20:Q688)+Q$15&lt;0.000001,0,IF($C689&gt;='H-32A-WP06 - Debt Service'!#REF!,'H-32A-WP06 - Debt Service'!#REF!/12,0)),"-")</f>
        <v>0</v>
      </c>
      <c r="R689" s="269"/>
      <c r="S689" s="269"/>
      <c r="T689" s="269"/>
      <c r="U689" s="269"/>
      <c r="V689" s="269"/>
      <c r="X689" s="260">
        <f t="shared" si="45"/>
        <v>2078</v>
      </c>
      <c r="Y689" s="281">
        <f t="shared" si="47"/>
        <v>65289</v>
      </c>
      <c r="Z689" s="281"/>
      <c r="AA689" s="269">
        <f>IFERROR(IF(-SUM(AA$20:AA688)+AA$15&lt;0.000001,0,IF($C689&gt;='H-32A-WP06 - Debt Service'!X$24,'H-32A-WP06 - Debt Service'!X$27/12,0)),"-")</f>
        <v>0</v>
      </c>
      <c r="AB689" s="269">
        <f>IFERROR(IF(-SUM(AB$20:AB688)+AB$15&lt;0.000001,0,IF($C689&gt;='H-32A-WP06 - Debt Service'!Y$24,'H-32A-WP06 - Debt Service'!Y$27/12,0)),"-")</f>
        <v>0</v>
      </c>
      <c r="AC689" s="269">
        <f>IFERROR(IF(-SUM(AC$20:AC688)+AC$15&lt;0.000001,0,IF($C689&gt;='H-32A-WP06 - Debt Service'!Z$24,'H-32A-WP06 - Debt Service'!Z$27/12,0)),"-")</f>
        <v>0</v>
      </c>
      <c r="AD689" s="269">
        <f>IFERROR(IF(-SUM(AD$20:AD688)+AD$15&lt;0.000001,0,IF($C689&gt;='H-32A-WP06 - Debt Service'!AA$24,'H-32A-WP06 - Debt Service'!AA$27/12,0)),"-")</f>
        <v>0</v>
      </c>
      <c r="AE689" s="269">
        <f>IFERROR(IF(-SUM(AE$20:AE688)+AE$15&lt;0.000001,0,IF($C689&gt;='H-32A-WP06 - Debt Service'!AB$24,'H-32A-WP06 - Debt Service'!AB$27/12,0)),"-")</f>
        <v>0</v>
      </c>
      <c r="AF689" s="269">
        <f>IFERROR(IF(-SUM(AF$20:AF688)+AF$15&lt;0.000001,0,IF($C689&gt;='H-32A-WP06 - Debt Service'!AC$24,'H-32A-WP06 - Debt Service'!AC$27/12,0)),"-")</f>
        <v>0</v>
      </c>
      <c r="AG689" s="269">
        <f>IFERROR(IF(-SUM(AG$20:AG688)+AG$15&lt;0.000001,0,IF($C689&gt;='H-32A-WP06 - Debt Service'!AD$24,'H-32A-WP06 - Debt Service'!AD$27/12,0)),"-")</f>
        <v>0</v>
      </c>
      <c r="AH689" s="269">
        <f>IFERROR(IF(-SUM(AH$20:AH688)+AH$15&lt;0.000001,0,IF($C689&gt;='H-32A-WP06 - Debt Service'!AE$24,'H-32A-WP06 - Debt Service'!AE$27/12,0)),"-")</f>
        <v>0</v>
      </c>
      <c r="AI689" s="269">
        <f>IFERROR(IF(-SUM(AI$20:AI688)+AI$15&lt;0.000001,0,IF($C689&gt;='H-32A-WP06 - Debt Service'!AF$24,'H-32A-WP06 - Debt Service'!AF$27/12,0)),"-")</f>
        <v>0</v>
      </c>
      <c r="AJ689" s="269">
        <f>IFERROR(IF(-SUM(AJ$20:AJ688)+AJ$15&lt;0.000001,0,IF($C689&gt;='H-32A-WP06 - Debt Service'!AG$24,'H-32A-WP06 - Debt Service'!AG$27/12,0)),"-")</f>
        <v>0</v>
      </c>
    </row>
    <row r="690" spans="2:36" hidden="1">
      <c r="B690" s="260">
        <f t="shared" si="44"/>
        <v>2078</v>
      </c>
      <c r="C690" s="281">
        <f t="shared" si="46"/>
        <v>65320</v>
      </c>
      <c r="D690" s="281"/>
      <c r="E690" s="269">
        <f>IFERROR(IF(-SUM(E$20:E689)+E$15&lt;0.000001,0,IF($C690&gt;='H-32A-WP06 - Debt Service'!C$24,'H-32A-WP06 - Debt Service'!C$27/12,0)),"-")</f>
        <v>0</v>
      </c>
      <c r="F690" s="269">
        <f>IFERROR(IF(-SUM(F$20:F689)+F$15&lt;0.000001,0,IF($C690&gt;='H-32A-WP06 - Debt Service'!D$24,'H-32A-WP06 - Debt Service'!D$27/12,0)),"-")</f>
        <v>0</v>
      </c>
      <c r="G690" s="269">
        <f>IFERROR(IF(-SUM(G$20:G689)+G$15&lt;0.000001,0,IF($C690&gt;='H-32A-WP06 - Debt Service'!E$24,'H-32A-WP06 - Debt Service'!E$27/12,0)),"-")</f>
        <v>0</v>
      </c>
      <c r="H690" s="269">
        <f>IFERROR(IF(-SUM(H$20:H689)+H$15&lt;0.000001,0,IF($C690&gt;='H-32A-WP06 - Debt Service'!F$24,'H-32A-WP06 - Debt Service'!F$27/12,0)),"-")</f>
        <v>0</v>
      </c>
      <c r="I690" s="269">
        <f>IFERROR(IF(-SUM(I$20:I689)+I$15&lt;0.000001,0,IF($C690&gt;='H-32A-WP06 - Debt Service'!G$24,'H-32A-WP06 - Debt Service'!#REF!/12,0)),"-")</f>
        <v>0</v>
      </c>
      <c r="J690" s="269">
        <f>IFERROR(IF(-SUM(J$20:J689)+J$15&lt;0.000001,0,IF($C690&gt;='H-32A-WP06 - Debt Service'!H$24,'H-32A-WP06 - Debt Service'!H$27/12,0)),"-")</f>
        <v>0</v>
      </c>
      <c r="K690" s="269">
        <f>IFERROR(IF(-SUM(K$20:K689)+K$15&lt;0.000001,0,IF($C690&gt;='H-32A-WP06 - Debt Service'!I$24,'H-32A-WP06 - Debt Service'!I$27/12,0)),"-")</f>
        <v>0</v>
      </c>
      <c r="L690" s="269">
        <f>IFERROR(IF(-SUM(L$20:L689)+L$15&lt;0.000001,0,IF($C690&gt;='H-32A-WP06 - Debt Service'!J$24,'H-32A-WP06 - Debt Service'!J$27/12,0)),"-")</f>
        <v>0</v>
      </c>
      <c r="M690" s="269">
        <f>IFERROR(IF(-SUM(M$20:M689)+M$15&lt;0.000001,0,IF($C690&gt;='H-32A-WP06 - Debt Service'!L$24,'H-32A-WP06 - Debt Service'!L$27/12,0)),"-")</f>
        <v>0</v>
      </c>
      <c r="N690" s="269">
        <v>0</v>
      </c>
      <c r="O690" s="269">
        <v>0</v>
      </c>
      <c r="P690" s="269">
        <v>0</v>
      </c>
      <c r="Q690" s="269">
        <f>IFERROR(IF(-SUM(Q$20:Q689)+Q$15&lt;0.000001,0,IF($C690&gt;='H-32A-WP06 - Debt Service'!#REF!,'H-32A-WP06 - Debt Service'!#REF!/12,0)),"-")</f>
        <v>0</v>
      </c>
      <c r="R690" s="269"/>
      <c r="S690" s="269"/>
      <c r="T690" s="269"/>
      <c r="U690" s="269"/>
      <c r="V690" s="269"/>
      <c r="X690" s="260">
        <f t="shared" si="45"/>
        <v>2078</v>
      </c>
      <c r="Y690" s="281">
        <f t="shared" si="47"/>
        <v>65320</v>
      </c>
      <c r="Z690" s="281"/>
      <c r="AA690" s="269">
        <f>IFERROR(IF(-SUM(AA$20:AA689)+AA$15&lt;0.000001,0,IF($C690&gt;='H-32A-WP06 - Debt Service'!X$24,'H-32A-WP06 - Debt Service'!X$27/12,0)),"-")</f>
        <v>0</v>
      </c>
      <c r="AB690" s="269">
        <f>IFERROR(IF(-SUM(AB$20:AB689)+AB$15&lt;0.000001,0,IF($C690&gt;='H-32A-WP06 - Debt Service'!Y$24,'H-32A-WP06 - Debt Service'!Y$27/12,0)),"-")</f>
        <v>0</v>
      </c>
      <c r="AC690" s="269">
        <f>IFERROR(IF(-SUM(AC$20:AC689)+AC$15&lt;0.000001,0,IF($C690&gt;='H-32A-WP06 - Debt Service'!Z$24,'H-32A-WP06 - Debt Service'!Z$27/12,0)),"-")</f>
        <v>0</v>
      </c>
      <c r="AD690" s="269">
        <f>IFERROR(IF(-SUM(AD$20:AD689)+AD$15&lt;0.000001,0,IF($C690&gt;='H-32A-WP06 - Debt Service'!AA$24,'H-32A-WP06 - Debt Service'!AA$27/12,0)),"-")</f>
        <v>0</v>
      </c>
      <c r="AE690" s="269">
        <f>IFERROR(IF(-SUM(AE$20:AE689)+AE$15&lt;0.000001,0,IF($C690&gt;='H-32A-WP06 - Debt Service'!AB$24,'H-32A-WP06 - Debt Service'!AB$27/12,0)),"-")</f>
        <v>0</v>
      </c>
      <c r="AF690" s="269">
        <f>IFERROR(IF(-SUM(AF$20:AF689)+AF$15&lt;0.000001,0,IF($C690&gt;='H-32A-WP06 - Debt Service'!AC$24,'H-32A-WP06 - Debt Service'!AC$27/12,0)),"-")</f>
        <v>0</v>
      </c>
      <c r="AG690" s="269">
        <f>IFERROR(IF(-SUM(AG$20:AG689)+AG$15&lt;0.000001,0,IF($C690&gt;='H-32A-WP06 - Debt Service'!AD$24,'H-32A-WP06 - Debt Service'!AD$27/12,0)),"-")</f>
        <v>0</v>
      </c>
      <c r="AH690" s="269">
        <f>IFERROR(IF(-SUM(AH$20:AH689)+AH$15&lt;0.000001,0,IF($C690&gt;='H-32A-WP06 - Debt Service'!AE$24,'H-32A-WP06 - Debt Service'!AE$27/12,0)),"-")</f>
        <v>0</v>
      </c>
      <c r="AI690" s="269">
        <f>IFERROR(IF(-SUM(AI$20:AI689)+AI$15&lt;0.000001,0,IF($C690&gt;='H-32A-WP06 - Debt Service'!AF$24,'H-32A-WP06 - Debt Service'!AF$27/12,0)),"-")</f>
        <v>0</v>
      </c>
      <c r="AJ690" s="269">
        <f>IFERROR(IF(-SUM(AJ$20:AJ689)+AJ$15&lt;0.000001,0,IF($C690&gt;='H-32A-WP06 - Debt Service'!AG$24,'H-32A-WP06 - Debt Service'!AG$27/12,0)),"-")</f>
        <v>0</v>
      </c>
    </row>
    <row r="691" spans="2:36" hidden="1">
      <c r="B691" s="260">
        <f t="shared" si="44"/>
        <v>2078</v>
      </c>
      <c r="C691" s="281">
        <f t="shared" si="46"/>
        <v>65350</v>
      </c>
      <c r="D691" s="281"/>
      <c r="E691" s="269">
        <f>IFERROR(IF(-SUM(E$20:E690)+E$15&lt;0.000001,0,IF($C691&gt;='H-32A-WP06 - Debt Service'!C$24,'H-32A-WP06 - Debt Service'!C$27/12,0)),"-")</f>
        <v>0</v>
      </c>
      <c r="F691" s="269">
        <f>IFERROR(IF(-SUM(F$20:F690)+F$15&lt;0.000001,0,IF($C691&gt;='H-32A-WP06 - Debt Service'!D$24,'H-32A-WP06 - Debt Service'!D$27/12,0)),"-")</f>
        <v>0</v>
      </c>
      <c r="G691" s="269">
        <f>IFERROR(IF(-SUM(G$20:G690)+G$15&lt;0.000001,0,IF($C691&gt;='H-32A-WP06 - Debt Service'!E$24,'H-32A-WP06 - Debt Service'!E$27/12,0)),"-")</f>
        <v>0</v>
      </c>
      <c r="H691" s="269">
        <f>IFERROR(IF(-SUM(H$20:H690)+H$15&lt;0.000001,0,IF($C691&gt;='H-32A-WP06 - Debt Service'!F$24,'H-32A-WP06 - Debt Service'!F$27/12,0)),"-")</f>
        <v>0</v>
      </c>
      <c r="I691" s="269">
        <f>IFERROR(IF(-SUM(I$20:I690)+I$15&lt;0.000001,0,IF($C691&gt;='H-32A-WP06 - Debt Service'!G$24,'H-32A-WP06 - Debt Service'!#REF!/12,0)),"-")</f>
        <v>0</v>
      </c>
      <c r="J691" s="269">
        <f>IFERROR(IF(-SUM(J$20:J690)+J$15&lt;0.000001,0,IF($C691&gt;='H-32A-WP06 - Debt Service'!H$24,'H-32A-WP06 - Debt Service'!H$27/12,0)),"-")</f>
        <v>0</v>
      </c>
      <c r="K691" s="269">
        <f>IFERROR(IF(-SUM(K$20:K690)+K$15&lt;0.000001,0,IF($C691&gt;='H-32A-WP06 - Debt Service'!I$24,'H-32A-WP06 - Debt Service'!I$27/12,0)),"-")</f>
        <v>0</v>
      </c>
      <c r="L691" s="269">
        <f>IFERROR(IF(-SUM(L$20:L690)+L$15&lt;0.000001,0,IF($C691&gt;='H-32A-WP06 - Debt Service'!J$24,'H-32A-WP06 - Debt Service'!J$27/12,0)),"-")</f>
        <v>0</v>
      </c>
      <c r="M691" s="269">
        <f>IFERROR(IF(-SUM(M$20:M690)+M$15&lt;0.000001,0,IF($C691&gt;='H-32A-WP06 - Debt Service'!L$24,'H-32A-WP06 - Debt Service'!L$27/12,0)),"-")</f>
        <v>0</v>
      </c>
      <c r="N691" s="269">
        <v>0</v>
      </c>
      <c r="O691" s="269">
        <v>0</v>
      </c>
      <c r="P691" s="269">
        <v>0</v>
      </c>
      <c r="Q691" s="269">
        <f>IFERROR(IF(-SUM(Q$20:Q690)+Q$15&lt;0.000001,0,IF($C691&gt;='H-32A-WP06 - Debt Service'!#REF!,'H-32A-WP06 - Debt Service'!#REF!/12,0)),"-")</f>
        <v>0</v>
      </c>
      <c r="R691" s="269"/>
      <c r="S691" s="269"/>
      <c r="T691" s="269"/>
      <c r="U691" s="269"/>
      <c r="V691" s="269"/>
      <c r="X691" s="260">
        <f t="shared" si="45"/>
        <v>2078</v>
      </c>
      <c r="Y691" s="281">
        <f t="shared" si="47"/>
        <v>65350</v>
      </c>
      <c r="Z691" s="281"/>
      <c r="AA691" s="269">
        <f>IFERROR(IF(-SUM(AA$20:AA690)+AA$15&lt;0.000001,0,IF($C691&gt;='H-32A-WP06 - Debt Service'!X$24,'H-32A-WP06 - Debt Service'!X$27/12,0)),"-")</f>
        <v>0</v>
      </c>
      <c r="AB691" s="269">
        <f>IFERROR(IF(-SUM(AB$20:AB690)+AB$15&lt;0.000001,0,IF($C691&gt;='H-32A-WP06 - Debt Service'!Y$24,'H-32A-WP06 - Debt Service'!Y$27/12,0)),"-")</f>
        <v>0</v>
      </c>
      <c r="AC691" s="269">
        <f>IFERROR(IF(-SUM(AC$20:AC690)+AC$15&lt;0.000001,0,IF($C691&gt;='H-32A-WP06 - Debt Service'!Z$24,'H-32A-WP06 - Debt Service'!Z$27/12,0)),"-")</f>
        <v>0</v>
      </c>
      <c r="AD691" s="269">
        <f>IFERROR(IF(-SUM(AD$20:AD690)+AD$15&lt;0.000001,0,IF($C691&gt;='H-32A-WP06 - Debt Service'!AA$24,'H-32A-WP06 - Debt Service'!AA$27/12,0)),"-")</f>
        <v>0</v>
      </c>
      <c r="AE691" s="269">
        <f>IFERROR(IF(-SUM(AE$20:AE690)+AE$15&lt;0.000001,0,IF($C691&gt;='H-32A-WP06 - Debt Service'!AB$24,'H-32A-WP06 - Debt Service'!AB$27/12,0)),"-")</f>
        <v>0</v>
      </c>
      <c r="AF691" s="269">
        <f>IFERROR(IF(-SUM(AF$20:AF690)+AF$15&lt;0.000001,0,IF($C691&gt;='H-32A-WP06 - Debt Service'!AC$24,'H-32A-WP06 - Debt Service'!AC$27/12,0)),"-")</f>
        <v>0</v>
      </c>
      <c r="AG691" s="269">
        <f>IFERROR(IF(-SUM(AG$20:AG690)+AG$15&lt;0.000001,0,IF($C691&gt;='H-32A-WP06 - Debt Service'!AD$24,'H-32A-WP06 - Debt Service'!AD$27/12,0)),"-")</f>
        <v>0</v>
      </c>
      <c r="AH691" s="269">
        <f>IFERROR(IF(-SUM(AH$20:AH690)+AH$15&lt;0.000001,0,IF($C691&gt;='H-32A-WP06 - Debt Service'!AE$24,'H-32A-WP06 - Debt Service'!AE$27/12,0)),"-")</f>
        <v>0</v>
      </c>
      <c r="AI691" s="269">
        <f>IFERROR(IF(-SUM(AI$20:AI690)+AI$15&lt;0.000001,0,IF($C691&gt;='H-32A-WP06 - Debt Service'!AF$24,'H-32A-WP06 - Debt Service'!AF$27/12,0)),"-")</f>
        <v>0</v>
      </c>
      <c r="AJ691" s="269">
        <f>IFERROR(IF(-SUM(AJ$20:AJ690)+AJ$15&lt;0.000001,0,IF($C691&gt;='H-32A-WP06 - Debt Service'!AG$24,'H-32A-WP06 - Debt Service'!AG$27/12,0)),"-")</f>
        <v>0</v>
      </c>
    </row>
    <row r="692" spans="2:36" hidden="1">
      <c r="B692" s="260">
        <f t="shared" si="44"/>
        <v>2079</v>
      </c>
      <c r="C692" s="281">
        <f t="shared" si="46"/>
        <v>65381</v>
      </c>
      <c r="D692" s="281"/>
      <c r="E692" s="269">
        <f>IFERROR(IF(-SUM(E$20:E691)+E$15&lt;0.000001,0,IF($C692&gt;='H-32A-WP06 - Debt Service'!C$24,'H-32A-WP06 - Debt Service'!C$27/12,0)),"-")</f>
        <v>0</v>
      </c>
      <c r="F692" s="269">
        <f>IFERROR(IF(-SUM(F$20:F691)+F$15&lt;0.000001,0,IF($C692&gt;='H-32A-WP06 - Debt Service'!D$24,'H-32A-WP06 - Debt Service'!D$27/12,0)),"-")</f>
        <v>0</v>
      </c>
      <c r="G692" s="269">
        <f>IFERROR(IF(-SUM(G$20:G691)+G$15&lt;0.000001,0,IF($C692&gt;='H-32A-WP06 - Debt Service'!E$24,'H-32A-WP06 - Debt Service'!E$27/12,0)),"-")</f>
        <v>0</v>
      </c>
      <c r="H692" s="269">
        <f>IFERROR(IF(-SUM(H$20:H691)+H$15&lt;0.000001,0,IF($C692&gt;='H-32A-WP06 - Debt Service'!F$24,'H-32A-WP06 - Debt Service'!F$27/12,0)),"-")</f>
        <v>0</v>
      </c>
      <c r="I692" s="269">
        <f>IFERROR(IF(-SUM(I$20:I691)+I$15&lt;0.000001,0,IF($C692&gt;='H-32A-WP06 - Debt Service'!G$24,'H-32A-WP06 - Debt Service'!#REF!/12,0)),"-")</f>
        <v>0</v>
      </c>
      <c r="J692" s="269">
        <f>IFERROR(IF(-SUM(J$20:J691)+J$15&lt;0.000001,0,IF($C692&gt;='H-32A-WP06 - Debt Service'!H$24,'H-32A-WP06 - Debt Service'!H$27/12,0)),"-")</f>
        <v>0</v>
      </c>
      <c r="K692" s="269">
        <f>IFERROR(IF(-SUM(K$20:K691)+K$15&lt;0.000001,0,IF($C692&gt;='H-32A-WP06 - Debt Service'!I$24,'H-32A-WP06 - Debt Service'!I$27/12,0)),"-")</f>
        <v>0</v>
      </c>
      <c r="L692" s="269">
        <f>IFERROR(IF(-SUM(L$20:L691)+L$15&lt;0.000001,0,IF($C692&gt;='H-32A-WP06 - Debt Service'!J$24,'H-32A-WP06 - Debt Service'!J$27/12,0)),"-")</f>
        <v>0</v>
      </c>
      <c r="M692" s="269">
        <f>IFERROR(IF(-SUM(M$20:M691)+M$15&lt;0.000001,0,IF($C692&gt;='H-32A-WP06 - Debt Service'!L$24,'H-32A-WP06 - Debt Service'!L$27/12,0)),"-")</f>
        <v>0</v>
      </c>
      <c r="N692" s="269">
        <v>0</v>
      </c>
      <c r="O692" s="269">
        <v>0</v>
      </c>
      <c r="P692" s="269">
        <v>0</v>
      </c>
      <c r="Q692" s="269">
        <f>IFERROR(IF(-SUM(Q$20:Q691)+Q$15&lt;0.000001,0,IF($C692&gt;='H-32A-WP06 - Debt Service'!#REF!,'H-32A-WP06 - Debt Service'!#REF!/12,0)),"-")</f>
        <v>0</v>
      </c>
      <c r="R692" s="269"/>
      <c r="S692" s="269"/>
      <c r="T692" s="269"/>
      <c r="U692" s="269"/>
      <c r="V692" s="269"/>
      <c r="X692" s="260">
        <f t="shared" si="45"/>
        <v>2079</v>
      </c>
      <c r="Y692" s="281">
        <f t="shared" si="47"/>
        <v>65381</v>
      </c>
      <c r="Z692" s="281"/>
      <c r="AA692" s="269">
        <f>IFERROR(IF(-SUM(AA$20:AA691)+AA$15&lt;0.000001,0,IF($C692&gt;='H-32A-WP06 - Debt Service'!X$24,'H-32A-WP06 - Debt Service'!X$27/12,0)),"-")</f>
        <v>0</v>
      </c>
      <c r="AB692" s="269">
        <f>IFERROR(IF(-SUM(AB$20:AB691)+AB$15&lt;0.000001,0,IF($C692&gt;='H-32A-WP06 - Debt Service'!Y$24,'H-32A-WP06 - Debt Service'!Y$27/12,0)),"-")</f>
        <v>0</v>
      </c>
      <c r="AC692" s="269">
        <f>IFERROR(IF(-SUM(AC$20:AC691)+AC$15&lt;0.000001,0,IF($C692&gt;='H-32A-WP06 - Debt Service'!Z$24,'H-32A-WP06 - Debt Service'!Z$27/12,0)),"-")</f>
        <v>0</v>
      </c>
      <c r="AD692" s="269">
        <f>IFERROR(IF(-SUM(AD$20:AD691)+AD$15&lt;0.000001,0,IF($C692&gt;='H-32A-WP06 - Debt Service'!AA$24,'H-32A-WP06 - Debt Service'!AA$27/12,0)),"-")</f>
        <v>0</v>
      </c>
      <c r="AE692" s="269">
        <f>IFERROR(IF(-SUM(AE$20:AE691)+AE$15&lt;0.000001,0,IF($C692&gt;='H-32A-WP06 - Debt Service'!AB$24,'H-32A-WP06 - Debt Service'!AB$27/12,0)),"-")</f>
        <v>0</v>
      </c>
      <c r="AF692" s="269">
        <f>IFERROR(IF(-SUM(AF$20:AF691)+AF$15&lt;0.000001,0,IF($C692&gt;='H-32A-WP06 - Debt Service'!AC$24,'H-32A-WP06 - Debt Service'!AC$27/12,0)),"-")</f>
        <v>0</v>
      </c>
      <c r="AG692" s="269">
        <f>IFERROR(IF(-SUM(AG$20:AG691)+AG$15&lt;0.000001,0,IF($C692&gt;='H-32A-WP06 - Debt Service'!AD$24,'H-32A-WP06 - Debt Service'!AD$27/12,0)),"-")</f>
        <v>0</v>
      </c>
      <c r="AH692" s="269">
        <f>IFERROR(IF(-SUM(AH$20:AH691)+AH$15&lt;0.000001,0,IF($C692&gt;='H-32A-WP06 - Debt Service'!AE$24,'H-32A-WP06 - Debt Service'!AE$27/12,0)),"-")</f>
        <v>0</v>
      </c>
      <c r="AI692" s="269">
        <f>IFERROR(IF(-SUM(AI$20:AI691)+AI$15&lt;0.000001,0,IF($C692&gt;='H-32A-WP06 - Debt Service'!AF$24,'H-32A-WP06 - Debt Service'!AF$27/12,0)),"-")</f>
        <v>0</v>
      </c>
      <c r="AJ692" s="269">
        <f>IFERROR(IF(-SUM(AJ$20:AJ691)+AJ$15&lt;0.000001,0,IF($C692&gt;='H-32A-WP06 - Debt Service'!AG$24,'H-32A-WP06 - Debt Service'!AG$27/12,0)),"-")</f>
        <v>0</v>
      </c>
    </row>
    <row r="693" spans="2:36" hidden="1">
      <c r="B693" s="260">
        <f t="shared" si="44"/>
        <v>2079</v>
      </c>
      <c r="C693" s="281">
        <f t="shared" si="46"/>
        <v>65412</v>
      </c>
      <c r="D693" s="281"/>
      <c r="E693" s="269">
        <f>IFERROR(IF(-SUM(E$20:E692)+E$15&lt;0.000001,0,IF($C693&gt;='H-32A-WP06 - Debt Service'!C$24,'H-32A-WP06 - Debt Service'!C$27/12,0)),"-")</f>
        <v>0</v>
      </c>
      <c r="F693" s="269">
        <f>IFERROR(IF(-SUM(F$20:F692)+F$15&lt;0.000001,0,IF($C693&gt;='H-32A-WP06 - Debt Service'!D$24,'H-32A-WP06 - Debt Service'!D$27/12,0)),"-")</f>
        <v>0</v>
      </c>
      <c r="G693" s="269">
        <f>IFERROR(IF(-SUM(G$20:G692)+G$15&lt;0.000001,0,IF($C693&gt;='H-32A-WP06 - Debt Service'!E$24,'H-32A-WP06 - Debt Service'!E$27/12,0)),"-")</f>
        <v>0</v>
      </c>
      <c r="H693" s="269">
        <f>IFERROR(IF(-SUM(H$20:H692)+H$15&lt;0.000001,0,IF($C693&gt;='H-32A-WP06 - Debt Service'!F$24,'H-32A-WP06 - Debt Service'!F$27/12,0)),"-")</f>
        <v>0</v>
      </c>
      <c r="I693" s="269">
        <f>IFERROR(IF(-SUM(I$20:I692)+I$15&lt;0.000001,0,IF($C693&gt;='H-32A-WP06 - Debt Service'!G$24,'H-32A-WP06 - Debt Service'!#REF!/12,0)),"-")</f>
        <v>0</v>
      </c>
      <c r="J693" s="269">
        <f>IFERROR(IF(-SUM(J$20:J692)+J$15&lt;0.000001,0,IF($C693&gt;='H-32A-WP06 - Debt Service'!H$24,'H-32A-WP06 - Debt Service'!H$27/12,0)),"-")</f>
        <v>0</v>
      </c>
      <c r="K693" s="269">
        <f>IFERROR(IF(-SUM(K$20:K692)+K$15&lt;0.000001,0,IF($C693&gt;='H-32A-WP06 - Debt Service'!I$24,'H-32A-WP06 - Debt Service'!I$27/12,0)),"-")</f>
        <v>0</v>
      </c>
      <c r="L693" s="269">
        <f>IFERROR(IF(-SUM(L$20:L692)+L$15&lt;0.000001,0,IF($C693&gt;='H-32A-WP06 - Debt Service'!J$24,'H-32A-WP06 - Debt Service'!J$27/12,0)),"-")</f>
        <v>0</v>
      </c>
      <c r="M693" s="269">
        <f>IFERROR(IF(-SUM(M$20:M692)+M$15&lt;0.000001,0,IF($C693&gt;='H-32A-WP06 - Debt Service'!L$24,'H-32A-WP06 - Debt Service'!L$27/12,0)),"-")</f>
        <v>0</v>
      </c>
      <c r="N693" s="269">
        <v>0</v>
      </c>
      <c r="O693" s="269">
        <v>0</v>
      </c>
      <c r="P693" s="269">
        <v>0</v>
      </c>
      <c r="Q693" s="269">
        <f>IFERROR(IF(-SUM(Q$20:Q692)+Q$15&lt;0.000001,0,IF($C693&gt;='H-32A-WP06 - Debt Service'!#REF!,'H-32A-WP06 - Debt Service'!#REF!/12,0)),"-")</f>
        <v>0</v>
      </c>
      <c r="R693" s="269"/>
      <c r="S693" s="269"/>
      <c r="T693" s="269"/>
      <c r="U693" s="269"/>
      <c r="V693" s="269"/>
      <c r="X693" s="260">
        <f t="shared" si="45"/>
        <v>2079</v>
      </c>
      <c r="Y693" s="281">
        <f t="shared" si="47"/>
        <v>65412</v>
      </c>
      <c r="Z693" s="281"/>
      <c r="AA693" s="269">
        <f>IFERROR(IF(-SUM(AA$20:AA692)+AA$15&lt;0.000001,0,IF($C693&gt;='H-32A-WP06 - Debt Service'!X$24,'H-32A-WP06 - Debt Service'!X$27/12,0)),"-")</f>
        <v>0</v>
      </c>
      <c r="AB693" s="269">
        <f>IFERROR(IF(-SUM(AB$20:AB692)+AB$15&lt;0.000001,0,IF($C693&gt;='H-32A-WP06 - Debt Service'!Y$24,'H-32A-WP06 - Debt Service'!Y$27/12,0)),"-")</f>
        <v>0</v>
      </c>
      <c r="AC693" s="269">
        <f>IFERROR(IF(-SUM(AC$20:AC692)+AC$15&lt;0.000001,0,IF($C693&gt;='H-32A-WP06 - Debt Service'!Z$24,'H-32A-WP06 - Debt Service'!Z$27/12,0)),"-")</f>
        <v>0</v>
      </c>
      <c r="AD693" s="269">
        <f>IFERROR(IF(-SUM(AD$20:AD692)+AD$15&lt;0.000001,0,IF($C693&gt;='H-32A-WP06 - Debt Service'!AA$24,'H-32A-WP06 - Debt Service'!AA$27/12,0)),"-")</f>
        <v>0</v>
      </c>
      <c r="AE693" s="269">
        <f>IFERROR(IF(-SUM(AE$20:AE692)+AE$15&lt;0.000001,0,IF($C693&gt;='H-32A-WP06 - Debt Service'!AB$24,'H-32A-WP06 - Debt Service'!AB$27/12,0)),"-")</f>
        <v>0</v>
      </c>
      <c r="AF693" s="269">
        <f>IFERROR(IF(-SUM(AF$20:AF692)+AF$15&lt;0.000001,0,IF($C693&gt;='H-32A-WP06 - Debt Service'!AC$24,'H-32A-WP06 - Debt Service'!AC$27/12,0)),"-")</f>
        <v>0</v>
      </c>
      <c r="AG693" s="269">
        <f>IFERROR(IF(-SUM(AG$20:AG692)+AG$15&lt;0.000001,0,IF($C693&gt;='H-32A-WP06 - Debt Service'!AD$24,'H-32A-WP06 - Debt Service'!AD$27/12,0)),"-")</f>
        <v>0</v>
      </c>
      <c r="AH693" s="269">
        <f>IFERROR(IF(-SUM(AH$20:AH692)+AH$15&lt;0.000001,0,IF($C693&gt;='H-32A-WP06 - Debt Service'!AE$24,'H-32A-WP06 - Debt Service'!AE$27/12,0)),"-")</f>
        <v>0</v>
      </c>
      <c r="AI693" s="269">
        <f>IFERROR(IF(-SUM(AI$20:AI692)+AI$15&lt;0.000001,0,IF($C693&gt;='H-32A-WP06 - Debt Service'!AF$24,'H-32A-WP06 - Debt Service'!AF$27/12,0)),"-")</f>
        <v>0</v>
      </c>
      <c r="AJ693" s="269">
        <f>IFERROR(IF(-SUM(AJ$20:AJ692)+AJ$15&lt;0.000001,0,IF($C693&gt;='H-32A-WP06 - Debt Service'!AG$24,'H-32A-WP06 - Debt Service'!AG$27/12,0)),"-")</f>
        <v>0</v>
      </c>
    </row>
    <row r="694" spans="2:36" hidden="1">
      <c r="B694" s="260">
        <f t="shared" si="44"/>
        <v>2079</v>
      </c>
      <c r="C694" s="281">
        <f t="shared" si="46"/>
        <v>65440</v>
      </c>
      <c r="D694" s="281"/>
      <c r="E694" s="269">
        <f>IFERROR(IF(-SUM(E$20:E693)+E$15&lt;0.000001,0,IF($C694&gt;='H-32A-WP06 - Debt Service'!C$24,'H-32A-WP06 - Debt Service'!C$27/12,0)),"-")</f>
        <v>0</v>
      </c>
      <c r="F694" s="269">
        <f>IFERROR(IF(-SUM(F$20:F693)+F$15&lt;0.000001,0,IF($C694&gt;='H-32A-WP06 - Debt Service'!D$24,'H-32A-WP06 - Debt Service'!D$27/12,0)),"-")</f>
        <v>0</v>
      </c>
      <c r="G694" s="269">
        <f>IFERROR(IF(-SUM(G$20:G693)+G$15&lt;0.000001,0,IF($C694&gt;='H-32A-WP06 - Debt Service'!E$24,'H-32A-WP06 - Debt Service'!E$27/12,0)),"-")</f>
        <v>0</v>
      </c>
      <c r="H694" s="269">
        <f>IFERROR(IF(-SUM(H$20:H693)+H$15&lt;0.000001,0,IF($C694&gt;='H-32A-WP06 - Debt Service'!F$24,'H-32A-WP06 - Debt Service'!F$27/12,0)),"-")</f>
        <v>0</v>
      </c>
      <c r="I694" s="269">
        <f>IFERROR(IF(-SUM(I$20:I693)+I$15&lt;0.000001,0,IF($C694&gt;='H-32A-WP06 - Debt Service'!G$24,'H-32A-WP06 - Debt Service'!#REF!/12,0)),"-")</f>
        <v>0</v>
      </c>
      <c r="J694" s="269">
        <f>IFERROR(IF(-SUM(J$20:J693)+J$15&lt;0.000001,0,IF($C694&gt;='H-32A-WP06 - Debt Service'!H$24,'H-32A-WP06 - Debt Service'!H$27/12,0)),"-")</f>
        <v>0</v>
      </c>
      <c r="K694" s="269">
        <f>IFERROR(IF(-SUM(K$20:K693)+K$15&lt;0.000001,0,IF($C694&gt;='H-32A-WP06 - Debt Service'!I$24,'H-32A-WP06 - Debt Service'!I$27/12,0)),"-")</f>
        <v>0</v>
      </c>
      <c r="L694" s="269">
        <f>IFERROR(IF(-SUM(L$20:L693)+L$15&lt;0.000001,0,IF($C694&gt;='H-32A-WP06 - Debt Service'!J$24,'H-32A-WP06 - Debt Service'!J$27/12,0)),"-")</f>
        <v>0</v>
      </c>
      <c r="M694" s="269">
        <f>IFERROR(IF(-SUM(M$20:M693)+M$15&lt;0.000001,0,IF($C694&gt;='H-32A-WP06 - Debt Service'!L$24,'H-32A-WP06 - Debt Service'!L$27/12,0)),"-")</f>
        <v>0</v>
      </c>
      <c r="N694" s="269">
        <v>0</v>
      </c>
      <c r="O694" s="269">
        <v>0</v>
      </c>
      <c r="P694" s="269">
        <v>0</v>
      </c>
      <c r="Q694" s="269">
        <f>IFERROR(IF(-SUM(Q$20:Q693)+Q$15&lt;0.000001,0,IF($C694&gt;='H-32A-WP06 - Debt Service'!#REF!,'H-32A-WP06 - Debt Service'!#REF!/12,0)),"-")</f>
        <v>0</v>
      </c>
      <c r="R694" s="269"/>
      <c r="S694" s="269"/>
      <c r="T694" s="269"/>
      <c r="U694" s="269"/>
      <c r="V694" s="269"/>
      <c r="X694" s="260">
        <f t="shared" si="45"/>
        <v>2079</v>
      </c>
      <c r="Y694" s="281">
        <f t="shared" si="47"/>
        <v>65440</v>
      </c>
      <c r="Z694" s="281"/>
      <c r="AA694" s="269">
        <f>IFERROR(IF(-SUM(AA$20:AA693)+AA$15&lt;0.000001,0,IF($C694&gt;='H-32A-WP06 - Debt Service'!X$24,'H-32A-WP06 - Debt Service'!X$27/12,0)),"-")</f>
        <v>0</v>
      </c>
      <c r="AB694" s="269">
        <f>IFERROR(IF(-SUM(AB$20:AB693)+AB$15&lt;0.000001,0,IF($C694&gt;='H-32A-WP06 - Debt Service'!Y$24,'H-32A-WP06 - Debt Service'!Y$27/12,0)),"-")</f>
        <v>0</v>
      </c>
      <c r="AC694" s="269">
        <f>IFERROR(IF(-SUM(AC$20:AC693)+AC$15&lt;0.000001,0,IF($C694&gt;='H-32A-WP06 - Debt Service'!Z$24,'H-32A-WP06 - Debt Service'!Z$27/12,0)),"-")</f>
        <v>0</v>
      </c>
      <c r="AD694" s="269">
        <f>IFERROR(IF(-SUM(AD$20:AD693)+AD$15&lt;0.000001,0,IF($C694&gt;='H-32A-WP06 - Debt Service'!AA$24,'H-32A-WP06 - Debt Service'!AA$27/12,0)),"-")</f>
        <v>0</v>
      </c>
      <c r="AE694" s="269">
        <f>IFERROR(IF(-SUM(AE$20:AE693)+AE$15&lt;0.000001,0,IF($C694&gt;='H-32A-WP06 - Debt Service'!AB$24,'H-32A-WP06 - Debt Service'!AB$27/12,0)),"-")</f>
        <v>0</v>
      </c>
      <c r="AF694" s="269">
        <f>IFERROR(IF(-SUM(AF$20:AF693)+AF$15&lt;0.000001,0,IF($C694&gt;='H-32A-WP06 - Debt Service'!AC$24,'H-32A-WP06 - Debt Service'!AC$27/12,0)),"-")</f>
        <v>0</v>
      </c>
      <c r="AG694" s="269">
        <f>IFERROR(IF(-SUM(AG$20:AG693)+AG$15&lt;0.000001,0,IF($C694&gt;='H-32A-WP06 - Debt Service'!AD$24,'H-32A-WP06 - Debt Service'!AD$27/12,0)),"-")</f>
        <v>0</v>
      </c>
      <c r="AH694" s="269">
        <f>IFERROR(IF(-SUM(AH$20:AH693)+AH$15&lt;0.000001,0,IF($C694&gt;='H-32A-WP06 - Debt Service'!AE$24,'H-32A-WP06 - Debt Service'!AE$27/12,0)),"-")</f>
        <v>0</v>
      </c>
      <c r="AI694" s="269">
        <f>IFERROR(IF(-SUM(AI$20:AI693)+AI$15&lt;0.000001,0,IF($C694&gt;='H-32A-WP06 - Debt Service'!AF$24,'H-32A-WP06 - Debt Service'!AF$27/12,0)),"-")</f>
        <v>0</v>
      </c>
      <c r="AJ694" s="269">
        <f>IFERROR(IF(-SUM(AJ$20:AJ693)+AJ$15&lt;0.000001,0,IF($C694&gt;='H-32A-WP06 - Debt Service'!AG$24,'H-32A-WP06 - Debt Service'!AG$27/12,0)),"-")</f>
        <v>0</v>
      </c>
    </row>
    <row r="695" spans="2:36" hidden="1">
      <c r="B695" s="260">
        <f t="shared" si="44"/>
        <v>2079</v>
      </c>
      <c r="C695" s="281">
        <f t="shared" si="46"/>
        <v>65471</v>
      </c>
      <c r="D695" s="281"/>
      <c r="E695" s="269">
        <f>IFERROR(IF(-SUM(E$20:E694)+E$15&lt;0.000001,0,IF($C695&gt;='H-32A-WP06 - Debt Service'!C$24,'H-32A-WP06 - Debt Service'!C$27/12,0)),"-")</f>
        <v>0</v>
      </c>
      <c r="F695" s="269">
        <f>IFERROR(IF(-SUM(F$20:F694)+F$15&lt;0.000001,0,IF($C695&gt;='H-32A-WP06 - Debt Service'!D$24,'H-32A-WP06 - Debt Service'!D$27/12,0)),"-")</f>
        <v>0</v>
      </c>
      <c r="G695" s="269">
        <f>IFERROR(IF(-SUM(G$20:G694)+G$15&lt;0.000001,0,IF($C695&gt;='H-32A-WP06 - Debt Service'!E$24,'H-32A-WP06 - Debt Service'!E$27/12,0)),"-")</f>
        <v>0</v>
      </c>
      <c r="H695" s="269">
        <f>IFERROR(IF(-SUM(H$20:H694)+H$15&lt;0.000001,0,IF($C695&gt;='H-32A-WP06 - Debt Service'!F$24,'H-32A-WP06 - Debt Service'!F$27/12,0)),"-")</f>
        <v>0</v>
      </c>
      <c r="I695" s="269">
        <f>IFERROR(IF(-SUM(I$20:I694)+I$15&lt;0.000001,0,IF($C695&gt;='H-32A-WP06 - Debt Service'!G$24,'H-32A-WP06 - Debt Service'!#REF!/12,0)),"-")</f>
        <v>0</v>
      </c>
      <c r="J695" s="269">
        <f>IFERROR(IF(-SUM(J$20:J694)+J$15&lt;0.000001,0,IF($C695&gt;='H-32A-WP06 - Debt Service'!H$24,'H-32A-WP06 - Debt Service'!H$27/12,0)),"-")</f>
        <v>0</v>
      </c>
      <c r="K695" s="269">
        <f>IFERROR(IF(-SUM(K$20:K694)+K$15&lt;0.000001,0,IF($C695&gt;='H-32A-WP06 - Debt Service'!I$24,'H-32A-WP06 - Debt Service'!I$27/12,0)),"-")</f>
        <v>0</v>
      </c>
      <c r="L695" s="269">
        <f>IFERROR(IF(-SUM(L$20:L694)+L$15&lt;0.000001,0,IF($C695&gt;='H-32A-WP06 - Debt Service'!J$24,'H-32A-WP06 - Debt Service'!J$27/12,0)),"-")</f>
        <v>0</v>
      </c>
      <c r="M695" s="269">
        <f>IFERROR(IF(-SUM(M$20:M694)+M$15&lt;0.000001,0,IF($C695&gt;='H-32A-WP06 - Debt Service'!L$24,'H-32A-WP06 - Debt Service'!L$27/12,0)),"-")</f>
        <v>0</v>
      </c>
      <c r="N695" s="269">
        <v>0</v>
      </c>
      <c r="O695" s="269">
        <v>0</v>
      </c>
      <c r="P695" s="269">
        <v>0</v>
      </c>
      <c r="Q695" s="269">
        <f>IFERROR(IF(-SUM(Q$20:Q694)+Q$15&lt;0.000001,0,IF($C695&gt;='H-32A-WP06 - Debt Service'!#REF!,'H-32A-WP06 - Debt Service'!#REF!/12,0)),"-")</f>
        <v>0</v>
      </c>
      <c r="R695" s="269"/>
      <c r="S695" s="269"/>
      <c r="T695" s="269"/>
      <c r="U695" s="269"/>
      <c r="V695" s="269"/>
      <c r="X695" s="260">
        <f t="shared" si="45"/>
        <v>2079</v>
      </c>
      <c r="Y695" s="281">
        <f t="shared" si="47"/>
        <v>65471</v>
      </c>
      <c r="Z695" s="281"/>
      <c r="AA695" s="269">
        <f>IFERROR(IF(-SUM(AA$20:AA694)+AA$15&lt;0.000001,0,IF($C695&gt;='H-32A-WP06 - Debt Service'!X$24,'H-32A-WP06 - Debt Service'!X$27/12,0)),"-")</f>
        <v>0</v>
      </c>
      <c r="AB695" s="269">
        <f>IFERROR(IF(-SUM(AB$20:AB694)+AB$15&lt;0.000001,0,IF($C695&gt;='H-32A-WP06 - Debt Service'!Y$24,'H-32A-WP06 - Debt Service'!Y$27/12,0)),"-")</f>
        <v>0</v>
      </c>
      <c r="AC695" s="269">
        <f>IFERROR(IF(-SUM(AC$20:AC694)+AC$15&lt;0.000001,0,IF($C695&gt;='H-32A-WP06 - Debt Service'!Z$24,'H-32A-WP06 - Debt Service'!Z$27/12,0)),"-")</f>
        <v>0</v>
      </c>
      <c r="AD695" s="269">
        <f>IFERROR(IF(-SUM(AD$20:AD694)+AD$15&lt;0.000001,0,IF($C695&gt;='H-32A-WP06 - Debt Service'!AA$24,'H-32A-WP06 - Debt Service'!AA$27/12,0)),"-")</f>
        <v>0</v>
      </c>
      <c r="AE695" s="269">
        <f>IFERROR(IF(-SUM(AE$20:AE694)+AE$15&lt;0.000001,0,IF($C695&gt;='H-32A-WP06 - Debt Service'!AB$24,'H-32A-WP06 - Debt Service'!AB$27/12,0)),"-")</f>
        <v>0</v>
      </c>
      <c r="AF695" s="269">
        <f>IFERROR(IF(-SUM(AF$20:AF694)+AF$15&lt;0.000001,0,IF($C695&gt;='H-32A-WP06 - Debt Service'!AC$24,'H-32A-WP06 - Debt Service'!AC$27/12,0)),"-")</f>
        <v>0</v>
      </c>
      <c r="AG695" s="269">
        <f>IFERROR(IF(-SUM(AG$20:AG694)+AG$15&lt;0.000001,0,IF($C695&gt;='H-32A-WP06 - Debt Service'!AD$24,'H-32A-WP06 - Debt Service'!AD$27/12,0)),"-")</f>
        <v>0</v>
      </c>
      <c r="AH695" s="269">
        <f>IFERROR(IF(-SUM(AH$20:AH694)+AH$15&lt;0.000001,0,IF($C695&gt;='H-32A-WP06 - Debt Service'!AE$24,'H-32A-WP06 - Debt Service'!AE$27/12,0)),"-")</f>
        <v>0</v>
      </c>
      <c r="AI695" s="269">
        <f>IFERROR(IF(-SUM(AI$20:AI694)+AI$15&lt;0.000001,0,IF($C695&gt;='H-32A-WP06 - Debt Service'!AF$24,'H-32A-WP06 - Debt Service'!AF$27/12,0)),"-")</f>
        <v>0</v>
      </c>
      <c r="AJ695" s="269">
        <f>IFERROR(IF(-SUM(AJ$20:AJ694)+AJ$15&lt;0.000001,0,IF($C695&gt;='H-32A-WP06 - Debt Service'!AG$24,'H-32A-WP06 - Debt Service'!AG$27/12,0)),"-")</f>
        <v>0</v>
      </c>
    </row>
    <row r="696" spans="2:36" hidden="1">
      <c r="B696" s="260">
        <f t="shared" si="44"/>
        <v>2079</v>
      </c>
      <c r="C696" s="281">
        <f t="shared" si="46"/>
        <v>65501</v>
      </c>
      <c r="D696" s="281"/>
      <c r="E696" s="269">
        <f>IFERROR(IF(-SUM(E$20:E695)+E$15&lt;0.000001,0,IF($C696&gt;='H-32A-WP06 - Debt Service'!C$24,'H-32A-WP06 - Debt Service'!C$27/12,0)),"-")</f>
        <v>0</v>
      </c>
      <c r="F696" s="269">
        <f>IFERROR(IF(-SUM(F$20:F695)+F$15&lt;0.000001,0,IF($C696&gt;='H-32A-WP06 - Debt Service'!D$24,'H-32A-WP06 - Debt Service'!D$27/12,0)),"-")</f>
        <v>0</v>
      </c>
      <c r="G696" s="269">
        <f>IFERROR(IF(-SUM(G$20:G695)+G$15&lt;0.000001,0,IF($C696&gt;='H-32A-WP06 - Debt Service'!E$24,'H-32A-WP06 - Debt Service'!E$27/12,0)),"-")</f>
        <v>0</v>
      </c>
      <c r="H696" s="269">
        <f>IFERROR(IF(-SUM(H$20:H695)+H$15&lt;0.000001,0,IF($C696&gt;='H-32A-WP06 - Debt Service'!F$24,'H-32A-WP06 - Debt Service'!F$27/12,0)),"-")</f>
        <v>0</v>
      </c>
      <c r="I696" s="269">
        <f>IFERROR(IF(-SUM(I$20:I695)+I$15&lt;0.000001,0,IF($C696&gt;='H-32A-WP06 - Debt Service'!G$24,'H-32A-WP06 - Debt Service'!#REF!/12,0)),"-")</f>
        <v>0</v>
      </c>
      <c r="J696" s="269">
        <f>IFERROR(IF(-SUM(J$20:J695)+J$15&lt;0.000001,0,IF($C696&gt;='H-32A-WP06 - Debt Service'!H$24,'H-32A-WP06 - Debt Service'!H$27/12,0)),"-")</f>
        <v>0</v>
      </c>
      <c r="K696" s="269">
        <f>IFERROR(IF(-SUM(K$20:K695)+K$15&lt;0.000001,0,IF($C696&gt;='H-32A-WP06 - Debt Service'!I$24,'H-32A-WP06 - Debt Service'!I$27/12,0)),"-")</f>
        <v>0</v>
      </c>
      <c r="L696" s="269">
        <f>IFERROR(IF(-SUM(L$20:L695)+L$15&lt;0.000001,0,IF($C696&gt;='H-32A-WP06 - Debt Service'!J$24,'H-32A-WP06 - Debt Service'!J$27/12,0)),"-")</f>
        <v>0</v>
      </c>
      <c r="M696" s="269">
        <f>IFERROR(IF(-SUM(M$20:M695)+M$15&lt;0.000001,0,IF($C696&gt;='H-32A-WP06 - Debt Service'!L$24,'H-32A-WP06 - Debt Service'!L$27/12,0)),"-")</f>
        <v>0</v>
      </c>
      <c r="N696" s="269">
        <v>0</v>
      </c>
      <c r="O696" s="269">
        <v>0</v>
      </c>
      <c r="P696" s="269">
        <v>0</v>
      </c>
      <c r="Q696" s="269">
        <f>IFERROR(IF(-SUM(Q$20:Q695)+Q$15&lt;0.000001,0,IF($C696&gt;='H-32A-WP06 - Debt Service'!#REF!,'H-32A-WP06 - Debt Service'!#REF!/12,0)),"-")</f>
        <v>0</v>
      </c>
      <c r="R696" s="269"/>
      <c r="S696" s="269"/>
      <c r="T696" s="269"/>
      <c r="U696" s="269"/>
      <c r="V696" s="269"/>
      <c r="X696" s="260">
        <f t="shared" si="45"/>
        <v>2079</v>
      </c>
      <c r="Y696" s="281">
        <f t="shared" si="47"/>
        <v>65501</v>
      </c>
      <c r="Z696" s="281"/>
      <c r="AA696" s="269">
        <f>IFERROR(IF(-SUM(AA$20:AA695)+AA$15&lt;0.000001,0,IF($C696&gt;='H-32A-WP06 - Debt Service'!X$24,'H-32A-WP06 - Debt Service'!X$27/12,0)),"-")</f>
        <v>0</v>
      </c>
      <c r="AB696" s="269">
        <f>IFERROR(IF(-SUM(AB$20:AB695)+AB$15&lt;0.000001,0,IF($C696&gt;='H-32A-WP06 - Debt Service'!Y$24,'H-32A-WP06 - Debt Service'!Y$27/12,0)),"-")</f>
        <v>0</v>
      </c>
      <c r="AC696" s="269">
        <f>IFERROR(IF(-SUM(AC$20:AC695)+AC$15&lt;0.000001,0,IF($C696&gt;='H-32A-WP06 - Debt Service'!Z$24,'H-32A-WP06 - Debt Service'!Z$27/12,0)),"-")</f>
        <v>0</v>
      </c>
      <c r="AD696" s="269">
        <f>IFERROR(IF(-SUM(AD$20:AD695)+AD$15&lt;0.000001,0,IF($C696&gt;='H-32A-WP06 - Debt Service'!AA$24,'H-32A-WP06 - Debt Service'!AA$27/12,0)),"-")</f>
        <v>0</v>
      </c>
      <c r="AE696" s="269">
        <f>IFERROR(IF(-SUM(AE$20:AE695)+AE$15&lt;0.000001,0,IF($C696&gt;='H-32A-WP06 - Debt Service'!AB$24,'H-32A-WP06 - Debt Service'!AB$27/12,0)),"-")</f>
        <v>0</v>
      </c>
      <c r="AF696" s="269">
        <f>IFERROR(IF(-SUM(AF$20:AF695)+AF$15&lt;0.000001,0,IF($C696&gt;='H-32A-WP06 - Debt Service'!AC$24,'H-32A-WP06 - Debt Service'!AC$27/12,0)),"-")</f>
        <v>0</v>
      </c>
      <c r="AG696" s="269">
        <f>IFERROR(IF(-SUM(AG$20:AG695)+AG$15&lt;0.000001,0,IF($C696&gt;='H-32A-WP06 - Debt Service'!AD$24,'H-32A-WP06 - Debt Service'!AD$27/12,0)),"-")</f>
        <v>0</v>
      </c>
      <c r="AH696" s="269">
        <f>IFERROR(IF(-SUM(AH$20:AH695)+AH$15&lt;0.000001,0,IF($C696&gt;='H-32A-WP06 - Debt Service'!AE$24,'H-32A-WP06 - Debt Service'!AE$27/12,0)),"-")</f>
        <v>0</v>
      </c>
      <c r="AI696" s="269">
        <f>IFERROR(IF(-SUM(AI$20:AI695)+AI$15&lt;0.000001,0,IF($C696&gt;='H-32A-WP06 - Debt Service'!AF$24,'H-32A-WP06 - Debt Service'!AF$27/12,0)),"-")</f>
        <v>0</v>
      </c>
      <c r="AJ696" s="269">
        <f>IFERROR(IF(-SUM(AJ$20:AJ695)+AJ$15&lt;0.000001,0,IF($C696&gt;='H-32A-WP06 - Debt Service'!AG$24,'H-32A-WP06 - Debt Service'!AG$27/12,0)),"-")</f>
        <v>0</v>
      </c>
    </row>
    <row r="697" spans="2:36" hidden="1">
      <c r="B697" s="260">
        <f t="shared" si="44"/>
        <v>2079</v>
      </c>
      <c r="C697" s="281">
        <f t="shared" si="46"/>
        <v>65532</v>
      </c>
      <c r="D697" s="281"/>
      <c r="E697" s="269">
        <f>IFERROR(IF(-SUM(E$20:E696)+E$15&lt;0.000001,0,IF($C697&gt;='H-32A-WP06 - Debt Service'!C$24,'H-32A-WP06 - Debt Service'!C$27/12,0)),"-")</f>
        <v>0</v>
      </c>
      <c r="F697" s="269">
        <f>IFERROR(IF(-SUM(F$20:F696)+F$15&lt;0.000001,0,IF($C697&gt;='H-32A-WP06 - Debt Service'!D$24,'H-32A-WP06 - Debt Service'!D$27/12,0)),"-")</f>
        <v>0</v>
      </c>
      <c r="G697" s="269">
        <f>IFERROR(IF(-SUM(G$20:G696)+G$15&lt;0.000001,0,IF($C697&gt;='H-32A-WP06 - Debt Service'!E$24,'H-32A-WP06 - Debt Service'!E$27/12,0)),"-")</f>
        <v>0</v>
      </c>
      <c r="H697" s="269">
        <f>IFERROR(IF(-SUM(H$20:H696)+H$15&lt;0.000001,0,IF($C697&gt;='H-32A-WP06 - Debt Service'!F$24,'H-32A-WP06 - Debt Service'!F$27/12,0)),"-")</f>
        <v>0</v>
      </c>
      <c r="I697" s="269">
        <f>IFERROR(IF(-SUM(I$20:I696)+I$15&lt;0.000001,0,IF($C697&gt;='H-32A-WP06 - Debt Service'!G$24,'H-32A-WP06 - Debt Service'!#REF!/12,0)),"-")</f>
        <v>0</v>
      </c>
      <c r="J697" s="269">
        <f>IFERROR(IF(-SUM(J$20:J696)+J$15&lt;0.000001,0,IF($C697&gt;='H-32A-WP06 - Debt Service'!H$24,'H-32A-WP06 - Debt Service'!H$27/12,0)),"-")</f>
        <v>0</v>
      </c>
      <c r="K697" s="269">
        <f>IFERROR(IF(-SUM(K$20:K696)+K$15&lt;0.000001,0,IF($C697&gt;='H-32A-WP06 - Debt Service'!I$24,'H-32A-WP06 - Debt Service'!I$27/12,0)),"-")</f>
        <v>0</v>
      </c>
      <c r="L697" s="269">
        <f>IFERROR(IF(-SUM(L$20:L696)+L$15&lt;0.000001,0,IF($C697&gt;='H-32A-WP06 - Debt Service'!J$24,'H-32A-WP06 - Debt Service'!J$27/12,0)),"-")</f>
        <v>0</v>
      </c>
      <c r="M697" s="269">
        <f>IFERROR(IF(-SUM(M$20:M696)+M$15&lt;0.000001,0,IF($C697&gt;='H-32A-WP06 - Debt Service'!L$24,'H-32A-WP06 - Debt Service'!L$27/12,0)),"-")</f>
        <v>0</v>
      </c>
      <c r="N697" s="269">
        <v>0</v>
      </c>
      <c r="O697" s="269">
        <v>0</v>
      </c>
      <c r="P697" s="269">
        <v>0</v>
      </c>
      <c r="Q697" s="269">
        <f>IFERROR(IF(-SUM(Q$20:Q696)+Q$15&lt;0.000001,0,IF($C697&gt;='H-32A-WP06 - Debt Service'!#REF!,'H-32A-WP06 - Debt Service'!#REF!/12,0)),"-")</f>
        <v>0</v>
      </c>
      <c r="R697" s="269"/>
      <c r="S697" s="269"/>
      <c r="T697" s="269"/>
      <c r="U697" s="269"/>
      <c r="V697" s="269"/>
      <c r="X697" s="260">
        <f t="shared" si="45"/>
        <v>2079</v>
      </c>
      <c r="Y697" s="281">
        <f t="shared" si="47"/>
        <v>65532</v>
      </c>
      <c r="Z697" s="281"/>
      <c r="AA697" s="269">
        <f>IFERROR(IF(-SUM(AA$20:AA696)+AA$15&lt;0.000001,0,IF($C697&gt;='H-32A-WP06 - Debt Service'!X$24,'H-32A-WP06 - Debt Service'!X$27/12,0)),"-")</f>
        <v>0</v>
      </c>
      <c r="AB697" s="269">
        <f>IFERROR(IF(-SUM(AB$20:AB696)+AB$15&lt;0.000001,0,IF($C697&gt;='H-32A-WP06 - Debt Service'!Y$24,'H-32A-WP06 - Debt Service'!Y$27/12,0)),"-")</f>
        <v>0</v>
      </c>
      <c r="AC697" s="269">
        <f>IFERROR(IF(-SUM(AC$20:AC696)+AC$15&lt;0.000001,0,IF($C697&gt;='H-32A-WP06 - Debt Service'!Z$24,'H-32A-WP06 - Debt Service'!Z$27/12,0)),"-")</f>
        <v>0</v>
      </c>
      <c r="AD697" s="269">
        <f>IFERROR(IF(-SUM(AD$20:AD696)+AD$15&lt;0.000001,0,IF($C697&gt;='H-32A-WP06 - Debt Service'!AA$24,'H-32A-WP06 - Debt Service'!AA$27/12,0)),"-")</f>
        <v>0</v>
      </c>
      <c r="AE697" s="269">
        <f>IFERROR(IF(-SUM(AE$20:AE696)+AE$15&lt;0.000001,0,IF($C697&gt;='H-32A-WP06 - Debt Service'!AB$24,'H-32A-WP06 - Debt Service'!AB$27/12,0)),"-")</f>
        <v>0</v>
      </c>
      <c r="AF697" s="269">
        <f>IFERROR(IF(-SUM(AF$20:AF696)+AF$15&lt;0.000001,0,IF($C697&gt;='H-32A-WP06 - Debt Service'!AC$24,'H-32A-WP06 - Debt Service'!AC$27/12,0)),"-")</f>
        <v>0</v>
      </c>
      <c r="AG697" s="269">
        <f>IFERROR(IF(-SUM(AG$20:AG696)+AG$15&lt;0.000001,0,IF($C697&gt;='H-32A-WP06 - Debt Service'!AD$24,'H-32A-WP06 - Debt Service'!AD$27/12,0)),"-")</f>
        <v>0</v>
      </c>
      <c r="AH697" s="269">
        <f>IFERROR(IF(-SUM(AH$20:AH696)+AH$15&lt;0.000001,0,IF($C697&gt;='H-32A-WP06 - Debt Service'!AE$24,'H-32A-WP06 - Debt Service'!AE$27/12,0)),"-")</f>
        <v>0</v>
      </c>
      <c r="AI697" s="269">
        <f>IFERROR(IF(-SUM(AI$20:AI696)+AI$15&lt;0.000001,0,IF($C697&gt;='H-32A-WP06 - Debt Service'!AF$24,'H-32A-WP06 - Debt Service'!AF$27/12,0)),"-")</f>
        <v>0</v>
      </c>
      <c r="AJ697" s="269">
        <f>IFERROR(IF(-SUM(AJ$20:AJ696)+AJ$15&lt;0.000001,0,IF($C697&gt;='H-32A-WP06 - Debt Service'!AG$24,'H-32A-WP06 - Debt Service'!AG$27/12,0)),"-")</f>
        <v>0</v>
      </c>
    </row>
    <row r="698" spans="2:36" hidden="1">
      <c r="B698" s="260">
        <f t="shared" si="44"/>
        <v>2079</v>
      </c>
      <c r="C698" s="281">
        <f t="shared" si="46"/>
        <v>65562</v>
      </c>
      <c r="D698" s="281"/>
      <c r="E698" s="269">
        <f>IFERROR(IF(-SUM(E$20:E697)+E$15&lt;0.000001,0,IF($C698&gt;='H-32A-WP06 - Debt Service'!C$24,'H-32A-WP06 - Debt Service'!C$27/12,0)),"-")</f>
        <v>0</v>
      </c>
      <c r="F698" s="269">
        <f>IFERROR(IF(-SUM(F$20:F697)+F$15&lt;0.000001,0,IF($C698&gt;='H-32A-WP06 - Debt Service'!D$24,'H-32A-WP06 - Debt Service'!D$27/12,0)),"-")</f>
        <v>0</v>
      </c>
      <c r="G698" s="269">
        <f>IFERROR(IF(-SUM(G$20:G697)+G$15&lt;0.000001,0,IF($C698&gt;='H-32A-WP06 - Debt Service'!E$24,'H-32A-WP06 - Debt Service'!E$27/12,0)),"-")</f>
        <v>0</v>
      </c>
      <c r="H698" s="269">
        <f>IFERROR(IF(-SUM(H$20:H697)+H$15&lt;0.000001,0,IF($C698&gt;='H-32A-WP06 - Debt Service'!F$24,'H-32A-WP06 - Debt Service'!F$27/12,0)),"-")</f>
        <v>0</v>
      </c>
      <c r="I698" s="269">
        <f>IFERROR(IF(-SUM(I$20:I697)+I$15&lt;0.000001,0,IF($C698&gt;='H-32A-WP06 - Debt Service'!G$24,'H-32A-WP06 - Debt Service'!#REF!/12,0)),"-")</f>
        <v>0</v>
      </c>
      <c r="J698" s="269">
        <f>IFERROR(IF(-SUM(J$20:J697)+J$15&lt;0.000001,0,IF($C698&gt;='H-32A-WP06 - Debt Service'!H$24,'H-32A-WP06 - Debt Service'!H$27/12,0)),"-")</f>
        <v>0</v>
      </c>
      <c r="K698" s="269">
        <f>IFERROR(IF(-SUM(K$20:K697)+K$15&lt;0.000001,0,IF($C698&gt;='H-32A-WP06 - Debt Service'!I$24,'H-32A-WP06 - Debt Service'!I$27/12,0)),"-")</f>
        <v>0</v>
      </c>
      <c r="L698" s="269">
        <f>IFERROR(IF(-SUM(L$20:L697)+L$15&lt;0.000001,0,IF($C698&gt;='H-32A-WP06 - Debt Service'!J$24,'H-32A-WP06 - Debt Service'!J$27/12,0)),"-")</f>
        <v>0</v>
      </c>
      <c r="M698" s="269">
        <f>IFERROR(IF(-SUM(M$20:M697)+M$15&lt;0.000001,0,IF($C698&gt;='H-32A-WP06 - Debt Service'!L$24,'H-32A-WP06 - Debt Service'!L$27/12,0)),"-")</f>
        <v>0</v>
      </c>
      <c r="N698" s="269">
        <v>0</v>
      </c>
      <c r="O698" s="269">
        <v>0</v>
      </c>
      <c r="P698" s="269">
        <v>0</v>
      </c>
      <c r="Q698" s="269">
        <f>IFERROR(IF(-SUM(Q$20:Q697)+Q$15&lt;0.000001,0,IF($C698&gt;='H-32A-WP06 - Debt Service'!#REF!,'H-32A-WP06 - Debt Service'!#REF!/12,0)),"-")</f>
        <v>0</v>
      </c>
      <c r="R698" s="269"/>
      <c r="S698" s="269"/>
      <c r="T698" s="269"/>
      <c r="U698" s="269"/>
      <c r="V698" s="269"/>
      <c r="X698" s="260">
        <f t="shared" si="45"/>
        <v>2079</v>
      </c>
      <c r="Y698" s="281">
        <f t="shared" si="47"/>
        <v>65562</v>
      </c>
      <c r="Z698" s="281"/>
      <c r="AA698" s="269">
        <f>IFERROR(IF(-SUM(AA$20:AA697)+AA$15&lt;0.000001,0,IF($C698&gt;='H-32A-WP06 - Debt Service'!X$24,'H-32A-WP06 - Debt Service'!X$27/12,0)),"-")</f>
        <v>0</v>
      </c>
      <c r="AB698" s="269">
        <f>IFERROR(IF(-SUM(AB$20:AB697)+AB$15&lt;0.000001,0,IF($C698&gt;='H-32A-WP06 - Debt Service'!Y$24,'H-32A-WP06 - Debt Service'!Y$27/12,0)),"-")</f>
        <v>0</v>
      </c>
      <c r="AC698" s="269">
        <f>IFERROR(IF(-SUM(AC$20:AC697)+AC$15&lt;0.000001,0,IF($C698&gt;='H-32A-WP06 - Debt Service'!Z$24,'H-32A-WP06 - Debt Service'!Z$27/12,0)),"-")</f>
        <v>0</v>
      </c>
      <c r="AD698" s="269">
        <f>IFERROR(IF(-SUM(AD$20:AD697)+AD$15&lt;0.000001,0,IF($C698&gt;='H-32A-WP06 - Debt Service'!AA$24,'H-32A-WP06 - Debt Service'!AA$27/12,0)),"-")</f>
        <v>0</v>
      </c>
      <c r="AE698" s="269">
        <f>IFERROR(IF(-SUM(AE$20:AE697)+AE$15&lt;0.000001,0,IF($C698&gt;='H-32A-WP06 - Debt Service'!AB$24,'H-32A-WP06 - Debt Service'!AB$27/12,0)),"-")</f>
        <v>0</v>
      </c>
      <c r="AF698" s="269">
        <f>IFERROR(IF(-SUM(AF$20:AF697)+AF$15&lt;0.000001,0,IF($C698&gt;='H-32A-WP06 - Debt Service'!AC$24,'H-32A-WP06 - Debt Service'!AC$27/12,0)),"-")</f>
        <v>0</v>
      </c>
      <c r="AG698" s="269">
        <f>IFERROR(IF(-SUM(AG$20:AG697)+AG$15&lt;0.000001,0,IF($C698&gt;='H-32A-WP06 - Debt Service'!AD$24,'H-32A-WP06 - Debt Service'!AD$27/12,0)),"-")</f>
        <v>0</v>
      </c>
      <c r="AH698" s="269">
        <f>IFERROR(IF(-SUM(AH$20:AH697)+AH$15&lt;0.000001,0,IF($C698&gt;='H-32A-WP06 - Debt Service'!AE$24,'H-32A-WP06 - Debt Service'!AE$27/12,0)),"-")</f>
        <v>0</v>
      </c>
      <c r="AI698" s="269">
        <f>IFERROR(IF(-SUM(AI$20:AI697)+AI$15&lt;0.000001,0,IF($C698&gt;='H-32A-WP06 - Debt Service'!AF$24,'H-32A-WP06 - Debt Service'!AF$27/12,0)),"-")</f>
        <v>0</v>
      </c>
      <c r="AJ698" s="269">
        <f>IFERROR(IF(-SUM(AJ$20:AJ697)+AJ$15&lt;0.000001,0,IF($C698&gt;='H-32A-WP06 - Debt Service'!AG$24,'H-32A-WP06 - Debt Service'!AG$27/12,0)),"-")</f>
        <v>0</v>
      </c>
    </row>
    <row r="699" spans="2:36" hidden="1">
      <c r="B699" s="260">
        <f t="shared" si="44"/>
        <v>2079</v>
      </c>
      <c r="C699" s="281">
        <f t="shared" si="46"/>
        <v>65593</v>
      </c>
      <c r="D699" s="281"/>
      <c r="E699" s="269">
        <f>IFERROR(IF(-SUM(E$20:E698)+E$15&lt;0.000001,0,IF($C699&gt;='H-32A-WP06 - Debt Service'!C$24,'H-32A-WP06 - Debt Service'!C$27/12,0)),"-")</f>
        <v>0</v>
      </c>
      <c r="F699" s="269">
        <f>IFERROR(IF(-SUM(F$20:F698)+F$15&lt;0.000001,0,IF($C699&gt;='H-32A-WP06 - Debt Service'!D$24,'H-32A-WP06 - Debt Service'!D$27/12,0)),"-")</f>
        <v>0</v>
      </c>
      <c r="G699" s="269">
        <f>IFERROR(IF(-SUM(G$20:G698)+G$15&lt;0.000001,0,IF($C699&gt;='H-32A-WP06 - Debt Service'!E$24,'H-32A-WP06 - Debt Service'!E$27/12,0)),"-")</f>
        <v>0</v>
      </c>
      <c r="H699" s="269">
        <f>IFERROR(IF(-SUM(H$20:H698)+H$15&lt;0.000001,0,IF($C699&gt;='H-32A-WP06 - Debt Service'!F$24,'H-32A-WP06 - Debt Service'!F$27/12,0)),"-")</f>
        <v>0</v>
      </c>
      <c r="I699" s="269">
        <f>IFERROR(IF(-SUM(I$20:I698)+I$15&lt;0.000001,0,IF($C699&gt;='H-32A-WP06 - Debt Service'!G$24,'H-32A-WP06 - Debt Service'!#REF!/12,0)),"-")</f>
        <v>0</v>
      </c>
      <c r="J699" s="269">
        <f>IFERROR(IF(-SUM(J$20:J698)+J$15&lt;0.000001,0,IF($C699&gt;='H-32A-WP06 - Debt Service'!H$24,'H-32A-WP06 - Debt Service'!H$27/12,0)),"-")</f>
        <v>0</v>
      </c>
      <c r="K699" s="269">
        <f>IFERROR(IF(-SUM(K$20:K698)+K$15&lt;0.000001,0,IF($C699&gt;='H-32A-WP06 - Debt Service'!I$24,'H-32A-WP06 - Debt Service'!I$27/12,0)),"-")</f>
        <v>0</v>
      </c>
      <c r="L699" s="269">
        <f>IFERROR(IF(-SUM(L$20:L698)+L$15&lt;0.000001,0,IF($C699&gt;='H-32A-WP06 - Debt Service'!J$24,'H-32A-WP06 - Debt Service'!J$27/12,0)),"-")</f>
        <v>0</v>
      </c>
      <c r="M699" s="269">
        <f>IFERROR(IF(-SUM(M$20:M698)+M$15&lt;0.000001,0,IF($C699&gt;='H-32A-WP06 - Debt Service'!L$24,'H-32A-WP06 - Debt Service'!L$27/12,0)),"-")</f>
        <v>0</v>
      </c>
      <c r="N699" s="269">
        <v>0</v>
      </c>
      <c r="O699" s="269">
        <v>0</v>
      </c>
      <c r="P699" s="269">
        <v>0</v>
      </c>
      <c r="Q699" s="269">
        <f>IFERROR(IF(-SUM(Q$20:Q698)+Q$15&lt;0.000001,0,IF($C699&gt;='H-32A-WP06 - Debt Service'!#REF!,'H-32A-WP06 - Debt Service'!#REF!/12,0)),"-")</f>
        <v>0</v>
      </c>
      <c r="R699" s="269"/>
      <c r="S699" s="269"/>
      <c r="T699" s="269"/>
      <c r="U699" s="269"/>
      <c r="V699" s="269"/>
      <c r="X699" s="260">
        <f t="shared" si="45"/>
        <v>2079</v>
      </c>
      <c r="Y699" s="281">
        <f t="shared" si="47"/>
        <v>65593</v>
      </c>
      <c r="Z699" s="281"/>
      <c r="AA699" s="269">
        <f>IFERROR(IF(-SUM(AA$20:AA698)+AA$15&lt;0.000001,0,IF($C699&gt;='H-32A-WP06 - Debt Service'!X$24,'H-32A-WP06 - Debt Service'!X$27/12,0)),"-")</f>
        <v>0</v>
      </c>
      <c r="AB699" s="269">
        <f>IFERROR(IF(-SUM(AB$20:AB698)+AB$15&lt;0.000001,0,IF($C699&gt;='H-32A-WP06 - Debt Service'!Y$24,'H-32A-WP06 - Debt Service'!Y$27/12,0)),"-")</f>
        <v>0</v>
      </c>
      <c r="AC699" s="269">
        <f>IFERROR(IF(-SUM(AC$20:AC698)+AC$15&lt;0.000001,0,IF($C699&gt;='H-32A-WP06 - Debt Service'!Z$24,'H-32A-WP06 - Debt Service'!Z$27/12,0)),"-")</f>
        <v>0</v>
      </c>
      <c r="AD699" s="269">
        <f>IFERROR(IF(-SUM(AD$20:AD698)+AD$15&lt;0.000001,0,IF($C699&gt;='H-32A-WP06 - Debt Service'!AA$24,'H-32A-WP06 - Debt Service'!AA$27/12,0)),"-")</f>
        <v>0</v>
      </c>
      <c r="AE699" s="269">
        <f>IFERROR(IF(-SUM(AE$20:AE698)+AE$15&lt;0.000001,0,IF($C699&gt;='H-32A-WP06 - Debt Service'!AB$24,'H-32A-WP06 - Debt Service'!AB$27/12,0)),"-")</f>
        <v>0</v>
      </c>
      <c r="AF699" s="269">
        <f>IFERROR(IF(-SUM(AF$20:AF698)+AF$15&lt;0.000001,0,IF($C699&gt;='H-32A-WP06 - Debt Service'!AC$24,'H-32A-WP06 - Debt Service'!AC$27/12,0)),"-")</f>
        <v>0</v>
      </c>
      <c r="AG699" s="269">
        <f>IFERROR(IF(-SUM(AG$20:AG698)+AG$15&lt;0.000001,0,IF($C699&gt;='H-32A-WP06 - Debt Service'!AD$24,'H-32A-WP06 - Debt Service'!AD$27/12,0)),"-")</f>
        <v>0</v>
      </c>
      <c r="AH699" s="269">
        <f>IFERROR(IF(-SUM(AH$20:AH698)+AH$15&lt;0.000001,0,IF($C699&gt;='H-32A-WP06 - Debt Service'!AE$24,'H-32A-WP06 - Debt Service'!AE$27/12,0)),"-")</f>
        <v>0</v>
      </c>
      <c r="AI699" s="269">
        <f>IFERROR(IF(-SUM(AI$20:AI698)+AI$15&lt;0.000001,0,IF($C699&gt;='H-32A-WP06 - Debt Service'!AF$24,'H-32A-WP06 - Debt Service'!AF$27/12,0)),"-")</f>
        <v>0</v>
      </c>
      <c r="AJ699" s="269">
        <f>IFERROR(IF(-SUM(AJ$20:AJ698)+AJ$15&lt;0.000001,0,IF($C699&gt;='H-32A-WP06 - Debt Service'!AG$24,'H-32A-WP06 - Debt Service'!AG$27/12,0)),"-")</f>
        <v>0</v>
      </c>
    </row>
    <row r="700" spans="2:36" hidden="1">
      <c r="B700" s="260">
        <f t="shared" si="44"/>
        <v>2079</v>
      </c>
      <c r="C700" s="281">
        <f t="shared" si="46"/>
        <v>65624</v>
      </c>
      <c r="D700" s="281"/>
      <c r="E700" s="269">
        <f>IFERROR(IF(-SUM(E$20:E699)+E$15&lt;0.000001,0,IF($C700&gt;='H-32A-WP06 - Debt Service'!C$24,'H-32A-WP06 - Debt Service'!C$27/12,0)),"-")</f>
        <v>0</v>
      </c>
      <c r="F700" s="269">
        <f>IFERROR(IF(-SUM(F$20:F699)+F$15&lt;0.000001,0,IF($C700&gt;='H-32A-WP06 - Debt Service'!D$24,'H-32A-WP06 - Debt Service'!D$27/12,0)),"-")</f>
        <v>0</v>
      </c>
      <c r="G700" s="269">
        <f>IFERROR(IF(-SUM(G$20:G699)+G$15&lt;0.000001,0,IF($C700&gt;='H-32A-WP06 - Debt Service'!E$24,'H-32A-WP06 - Debt Service'!E$27/12,0)),"-")</f>
        <v>0</v>
      </c>
      <c r="H700" s="269">
        <f>IFERROR(IF(-SUM(H$20:H699)+H$15&lt;0.000001,0,IF($C700&gt;='H-32A-WP06 - Debt Service'!F$24,'H-32A-WP06 - Debt Service'!F$27/12,0)),"-")</f>
        <v>0</v>
      </c>
      <c r="I700" s="269">
        <f>IFERROR(IF(-SUM(I$20:I699)+I$15&lt;0.000001,0,IF($C700&gt;='H-32A-WP06 - Debt Service'!G$24,'H-32A-WP06 - Debt Service'!#REF!/12,0)),"-")</f>
        <v>0</v>
      </c>
      <c r="J700" s="269">
        <f>IFERROR(IF(-SUM(J$20:J699)+J$15&lt;0.000001,0,IF($C700&gt;='H-32A-WP06 - Debt Service'!H$24,'H-32A-WP06 - Debt Service'!H$27/12,0)),"-")</f>
        <v>0</v>
      </c>
      <c r="K700" s="269">
        <f>IFERROR(IF(-SUM(K$20:K699)+K$15&lt;0.000001,0,IF($C700&gt;='H-32A-WP06 - Debt Service'!I$24,'H-32A-WP06 - Debt Service'!I$27/12,0)),"-")</f>
        <v>0</v>
      </c>
      <c r="L700" s="269">
        <f>IFERROR(IF(-SUM(L$20:L699)+L$15&lt;0.000001,0,IF($C700&gt;='H-32A-WP06 - Debt Service'!J$24,'H-32A-WP06 - Debt Service'!J$27/12,0)),"-")</f>
        <v>0</v>
      </c>
      <c r="M700" s="269">
        <f>IFERROR(IF(-SUM(M$20:M699)+M$15&lt;0.000001,0,IF($C700&gt;='H-32A-WP06 - Debt Service'!L$24,'H-32A-WP06 - Debt Service'!L$27/12,0)),"-")</f>
        <v>0</v>
      </c>
      <c r="N700" s="269">
        <v>0</v>
      </c>
      <c r="O700" s="269">
        <v>0</v>
      </c>
      <c r="P700" s="269">
        <v>0</v>
      </c>
      <c r="Q700" s="269">
        <f>IFERROR(IF(-SUM(Q$20:Q699)+Q$15&lt;0.000001,0,IF($C700&gt;='H-32A-WP06 - Debt Service'!#REF!,'H-32A-WP06 - Debt Service'!#REF!/12,0)),"-")</f>
        <v>0</v>
      </c>
      <c r="R700" s="269"/>
      <c r="S700" s="269"/>
      <c r="T700" s="269"/>
      <c r="U700" s="269"/>
      <c r="V700" s="269"/>
      <c r="X700" s="260">
        <f t="shared" si="45"/>
        <v>2079</v>
      </c>
      <c r="Y700" s="281">
        <f t="shared" si="47"/>
        <v>65624</v>
      </c>
      <c r="Z700" s="281"/>
      <c r="AA700" s="269">
        <f>IFERROR(IF(-SUM(AA$20:AA699)+AA$15&lt;0.000001,0,IF($C700&gt;='H-32A-WP06 - Debt Service'!X$24,'H-32A-WP06 - Debt Service'!X$27/12,0)),"-")</f>
        <v>0</v>
      </c>
      <c r="AB700" s="269">
        <f>IFERROR(IF(-SUM(AB$20:AB699)+AB$15&lt;0.000001,0,IF($C700&gt;='H-32A-WP06 - Debt Service'!Y$24,'H-32A-WP06 - Debt Service'!Y$27/12,0)),"-")</f>
        <v>0</v>
      </c>
      <c r="AC700" s="269">
        <f>IFERROR(IF(-SUM(AC$20:AC699)+AC$15&lt;0.000001,0,IF($C700&gt;='H-32A-WP06 - Debt Service'!Z$24,'H-32A-WP06 - Debt Service'!Z$27/12,0)),"-")</f>
        <v>0</v>
      </c>
      <c r="AD700" s="269">
        <f>IFERROR(IF(-SUM(AD$20:AD699)+AD$15&lt;0.000001,0,IF($C700&gt;='H-32A-WP06 - Debt Service'!AA$24,'H-32A-WP06 - Debt Service'!AA$27/12,0)),"-")</f>
        <v>0</v>
      </c>
      <c r="AE700" s="269">
        <f>IFERROR(IF(-SUM(AE$20:AE699)+AE$15&lt;0.000001,0,IF($C700&gt;='H-32A-WP06 - Debt Service'!AB$24,'H-32A-WP06 - Debt Service'!AB$27/12,0)),"-")</f>
        <v>0</v>
      </c>
      <c r="AF700" s="269">
        <f>IFERROR(IF(-SUM(AF$20:AF699)+AF$15&lt;0.000001,0,IF($C700&gt;='H-32A-WP06 - Debt Service'!AC$24,'H-32A-WP06 - Debt Service'!AC$27/12,0)),"-")</f>
        <v>0</v>
      </c>
      <c r="AG700" s="269">
        <f>IFERROR(IF(-SUM(AG$20:AG699)+AG$15&lt;0.000001,0,IF($C700&gt;='H-32A-WP06 - Debt Service'!AD$24,'H-32A-WP06 - Debt Service'!AD$27/12,0)),"-")</f>
        <v>0</v>
      </c>
      <c r="AH700" s="269">
        <f>IFERROR(IF(-SUM(AH$20:AH699)+AH$15&lt;0.000001,0,IF($C700&gt;='H-32A-WP06 - Debt Service'!AE$24,'H-32A-WP06 - Debt Service'!AE$27/12,0)),"-")</f>
        <v>0</v>
      </c>
      <c r="AI700" s="269">
        <f>IFERROR(IF(-SUM(AI$20:AI699)+AI$15&lt;0.000001,0,IF($C700&gt;='H-32A-WP06 - Debt Service'!AF$24,'H-32A-WP06 - Debt Service'!AF$27/12,0)),"-")</f>
        <v>0</v>
      </c>
      <c r="AJ700" s="269">
        <f>IFERROR(IF(-SUM(AJ$20:AJ699)+AJ$15&lt;0.000001,0,IF($C700&gt;='H-32A-WP06 - Debt Service'!AG$24,'H-32A-WP06 - Debt Service'!AG$27/12,0)),"-")</f>
        <v>0</v>
      </c>
    </row>
    <row r="701" spans="2:36" hidden="1">
      <c r="B701" s="260">
        <f t="shared" si="44"/>
        <v>2079</v>
      </c>
      <c r="C701" s="281">
        <f t="shared" si="46"/>
        <v>65654</v>
      </c>
      <c r="D701" s="281"/>
      <c r="E701" s="269">
        <f>IFERROR(IF(-SUM(E$20:E700)+E$15&lt;0.000001,0,IF($C701&gt;='H-32A-WP06 - Debt Service'!C$24,'H-32A-WP06 - Debt Service'!C$27/12,0)),"-")</f>
        <v>0</v>
      </c>
      <c r="F701" s="269">
        <f>IFERROR(IF(-SUM(F$20:F700)+F$15&lt;0.000001,0,IF($C701&gt;='H-32A-WP06 - Debt Service'!D$24,'H-32A-WP06 - Debt Service'!D$27/12,0)),"-")</f>
        <v>0</v>
      </c>
      <c r="G701" s="269">
        <f>IFERROR(IF(-SUM(G$20:G700)+G$15&lt;0.000001,0,IF($C701&gt;='H-32A-WP06 - Debt Service'!E$24,'H-32A-WP06 - Debt Service'!E$27/12,0)),"-")</f>
        <v>0</v>
      </c>
      <c r="H701" s="269">
        <f>IFERROR(IF(-SUM(H$20:H700)+H$15&lt;0.000001,0,IF($C701&gt;='H-32A-WP06 - Debt Service'!F$24,'H-32A-WP06 - Debt Service'!F$27/12,0)),"-")</f>
        <v>0</v>
      </c>
      <c r="I701" s="269">
        <f>IFERROR(IF(-SUM(I$20:I700)+I$15&lt;0.000001,0,IF($C701&gt;='H-32A-WP06 - Debt Service'!G$24,'H-32A-WP06 - Debt Service'!#REF!/12,0)),"-")</f>
        <v>0</v>
      </c>
      <c r="J701" s="269">
        <f>IFERROR(IF(-SUM(J$20:J700)+J$15&lt;0.000001,0,IF($C701&gt;='H-32A-WP06 - Debt Service'!H$24,'H-32A-WP06 - Debt Service'!H$27/12,0)),"-")</f>
        <v>0</v>
      </c>
      <c r="K701" s="269">
        <f>IFERROR(IF(-SUM(K$20:K700)+K$15&lt;0.000001,0,IF($C701&gt;='H-32A-WP06 - Debt Service'!I$24,'H-32A-WP06 - Debt Service'!I$27/12,0)),"-")</f>
        <v>0</v>
      </c>
      <c r="L701" s="269">
        <f>IFERROR(IF(-SUM(L$20:L700)+L$15&lt;0.000001,0,IF($C701&gt;='H-32A-WP06 - Debt Service'!J$24,'H-32A-WP06 - Debt Service'!J$27/12,0)),"-")</f>
        <v>0</v>
      </c>
      <c r="M701" s="269">
        <f>IFERROR(IF(-SUM(M$20:M700)+M$15&lt;0.000001,0,IF($C701&gt;='H-32A-WP06 - Debt Service'!L$24,'H-32A-WP06 - Debt Service'!L$27/12,0)),"-")</f>
        <v>0</v>
      </c>
      <c r="N701" s="269">
        <v>0</v>
      </c>
      <c r="O701" s="269">
        <v>0</v>
      </c>
      <c r="P701" s="269">
        <v>0</v>
      </c>
      <c r="Q701" s="269">
        <f>IFERROR(IF(-SUM(Q$20:Q700)+Q$15&lt;0.000001,0,IF($C701&gt;='H-32A-WP06 - Debt Service'!#REF!,'H-32A-WP06 - Debt Service'!#REF!/12,0)),"-")</f>
        <v>0</v>
      </c>
      <c r="R701" s="269"/>
      <c r="S701" s="269"/>
      <c r="T701" s="269"/>
      <c r="U701" s="269"/>
      <c r="V701" s="269"/>
      <c r="X701" s="260">
        <f t="shared" si="45"/>
        <v>2079</v>
      </c>
      <c r="Y701" s="281">
        <f t="shared" si="47"/>
        <v>65654</v>
      </c>
      <c r="Z701" s="281"/>
      <c r="AA701" s="269">
        <f>IFERROR(IF(-SUM(AA$20:AA700)+AA$15&lt;0.000001,0,IF($C701&gt;='H-32A-WP06 - Debt Service'!X$24,'H-32A-WP06 - Debt Service'!X$27/12,0)),"-")</f>
        <v>0</v>
      </c>
      <c r="AB701" s="269">
        <f>IFERROR(IF(-SUM(AB$20:AB700)+AB$15&lt;0.000001,0,IF($C701&gt;='H-32A-WP06 - Debt Service'!Y$24,'H-32A-WP06 - Debt Service'!Y$27/12,0)),"-")</f>
        <v>0</v>
      </c>
      <c r="AC701" s="269">
        <f>IFERROR(IF(-SUM(AC$20:AC700)+AC$15&lt;0.000001,0,IF($C701&gt;='H-32A-WP06 - Debt Service'!Z$24,'H-32A-WP06 - Debt Service'!Z$27/12,0)),"-")</f>
        <v>0</v>
      </c>
      <c r="AD701" s="269">
        <f>IFERROR(IF(-SUM(AD$20:AD700)+AD$15&lt;0.000001,0,IF($C701&gt;='H-32A-WP06 - Debt Service'!AA$24,'H-32A-WP06 - Debt Service'!AA$27/12,0)),"-")</f>
        <v>0</v>
      </c>
      <c r="AE701" s="269">
        <f>IFERROR(IF(-SUM(AE$20:AE700)+AE$15&lt;0.000001,0,IF($C701&gt;='H-32A-WP06 - Debt Service'!AB$24,'H-32A-WP06 - Debt Service'!AB$27/12,0)),"-")</f>
        <v>0</v>
      </c>
      <c r="AF701" s="269">
        <f>IFERROR(IF(-SUM(AF$20:AF700)+AF$15&lt;0.000001,0,IF($C701&gt;='H-32A-WP06 - Debt Service'!AC$24,'H-32A-WP06 - Debt Service'!AC$27/12,0)),"-")</f>
        <v>0</v>
      </c>
      <c r="AG701" s="269">
        <f>IFERROR(IF(-SUM(AG$20:AG700)+AG$15&lt;0.000001,0,IF($C701&gt;='H-32A-WP06 - Debt Service'!AD$24,'H-32A-WP06 - Debt Service'!AD$27/12,0)),"-")</f>
        <v>0</v>
      </c>
      <c r="AH701" s="269">
        <f>IFERROR(IF(-SUM(AH$20:AH700)+AH$15&lt;0.000001,0,IF($C701&gt;='H-32A-WP06 - Debt Service'!AE$24,'H-32A-WP06 - Debt Service'!AE$27/12,0)),"-")</f>
        <v>0</v>
      </c>
      <c r="AI701" s="269">
        <f>IFERROR(IF(-SUM(AI$20:AI700)+AI$15&lt;0.000001,0,IF($C701&gt;='H-32A-WP06 - Debt Service'!AF$24,'H-32A-WP06 - Debt Service'!AF$27/12,0)),"-")</f>
        <v>0</v>
      </c>
      <c r="AJ701" s="269">
        <f>IFERROR(IF(-SUM(AJ$20:AJ700)+AJ$15&lt;0.000001,0,IF($C701&gt;='H-32A-WP06 - Debt Service'!AG$24,'H-32A-WP06 - Debt Service'!AG$27/12,0)),"-")</f>
        <v>0</v>
      </c>
    </row>
    <row r="702" spans="2:36" hidden="1">
      <c r="B702" s="260">
        <f t="shared" si="44"/>
        <v>2079</v>
      </c>
      <c r="C702" s="281">
        <f t="shared" si="46"/>
        <v>65685</v>
      </c>
      <c r="D702" s="281"/>
      <c r="E702" s="269">
        <f>IFERROR(IF(-SUM(E$20:E701)+E$15&lt;0.000001,0,IF($C702&gt;='H-32A-WP06 - Debt Service'!C$24,'H-32A-WP06 - Debt Service'!C$27/12,0)),"-")</f>
        <v>0</v>
      </c>
      <c r="F702" s="269">
        <f>IFERROR(IF(-SUM(F$20:F701)+F$15&lt;0.000001,0,IF($C702&gt;='H-32A-WP06 - Debt Service'!D$24,'H-32A-WP06 - Debt Service'!D$27/12,0)),"-")</f>
        <v>0</v>
      </c>
      <c r="G702" s="269">
        <f>IFERROR(IF(-SUM(G$20:G701)+G$15&lt;0.000001,0,IF($C702&gt;='H-32A-WP06 - Debt Service'!E$24,'H-32A-WP06 - Debt Service'!E$27/12,0)),"-")</f>
        <v>0</v>
      </c>
      <c r="H702" s="269">
        <f>IFERROR(IF(-SUM(H$20:H701)+H$15&lt;0.000001,0,IF($C702&gt;='H-32A-WP06 - Debt Service'!F$24,'H-32A-WP06 - Debt Service'!F$27/12,0)),"-")</f>
        <v>0</v>
      </c>
      <c r="I702" s="269">
        <f>IFERROR(IF(-SUM(I$20:I701)+I$15&lt;0.000001,0,IF($C702&gt;='H-32A-WP06 - Debt Service'!G$24,'H-32A-WP06 - Debt Service'!#REF!/12,0)),"-")</f>
        <v>0</v>
      </c>
      <c r="J702" s="269">
        <f>IFERROR(IF(-SUM(J$20:J701)+J$15&lt;0.000001,0,IF($C702&gt;='H-32A-WP06 - Debt Service'!H$24,'H-32A-WP06 - Debt Service'!H$27/12,0)),"-")</f>
        <v>0</v>
      </c>
      <c r="K702" s="269">
        <f>IFERROR(IF(-SUM(K$20:K701)+K$15&lt;0.000001,0,IF($C702&gt;='H-32A-WP06 - Debt Service'!I$24,'H-32A-WP06 - Debt Service'!I$27/12,0)),"-")</f>
        <v>0</v>
      </c>
      <c r="L702" s="269">
        <f>IFERROR(IF(-SUM(L$20:L701)+L$15&lt;0.000001,0,IF($C702&gt;='H-32A-WP06 - Debt Service'!J$24,'H-32A-WP06 - Debt Service'!J$27/12,0)),"-")</f>
        <v>0</v>
      </c>
      <c r="M702" s="269">
        <f>IFERROR(IF(-SUM(M$20:M701)+M$15&lt;0.000001,0,IF($C702&gt;='H-32A-WP06 - Debt Service'!L$24,'H-32A-WP06 - Debt Service'!L$27/12,0)),"-")</f>
        <v>0</v>
      </c>
      <c r="N702" s="269">
        <v>0</v>
      </c>
      <c r="O702" s="269">
        <v>0</v>
      </c>
      <c r="P702" s="269">
        <v>0</v>
      </c>
      <c r="Q702" s="269">
        <f>IFERROR(IF(-SUM(Q$20:Q701)+Q$15&lt;0.000001,0,IF($C702&gt;='H-32A-WP06 - Debt Service'!#REF!,'H-32A-WP06 - Debt Service'!#REF!/12,0)),"-")</f>
        <v>0</v>
      </c>
      <c r="R702" s="269"/>
      <c r="S702" s="269"/>
      <c r="T702" s="269"/>
      <c r="U702" s="269"/>
      <c r="V702" s="269"/>
      <c r="X702" s="260">
        <f t="shared" si="45"/>
        <v>2079</v>
      </c>
      <c r="Y702" s="281">
        <f t="shared" si="47"/>
        <v>65685</v>
      </c>
      <c r="Z702" s="281"/>
      <c r="AA702" s="269">
        <f>IFERROR(IF(-SUM(AA$20:AA701)+AA$15&lt;0.000001,0,IF($C702&gt;='H-32A-WP06 - Debt Service'!X$24,'H-32A-WP06 - Debt Service'!X$27/12,0)),"-")</f>
        <v>0</v>
      </c>
      <c r="AB702" s="269">
        <f>IFERROR(IF(-SUM(AB$20:AB701)+AB$15&lt;0.000001,0,IF($C702&gt;='H-32A-WP06 - Debt Service'!Y$24,'H-32A-WP06 - Debt Service'!Y$27/12,0)),"-")</f>
        <v>0</v>
      </c>
      <c r="AC702" s="269">
        <f>IFERROR(IF(-SUM(AC$20:AC701)+AC$15&lt;0.000001,0,IF($C702&gt;='H-32A-WP06 - Debt Service'!Z$24,'H-32A-WP06 - Debt Service'!Z$27/12,0)),"-")</f>
        <v>0</v>
      </c>
      <c r="AD702" s="269">
        <f>IFERROR(IF(-SUM(AD$20:AD701)+AD$15&lt;0.000001,0,IF($C702&gt;='H-32A-WP06 - Debt Service'!AA$24,'H-32A-WP06 - Debt Service'!AA$27/12,0)),"-")</f>
        <v>0</v>
      </c>
      <c r="AE702" s="269">
        <f>IFERROR(IF(-SUM(AE$20:AE701)+AE$15&lt;0.000001,0,IF($C702&gt;='H-32A-WP06 - Debt Service'!AB$24,'H-32A-WP06 - Debt Service'!AB$27/12,0)),"-")</f>
        <v>0</v>
      </c>
      <c r="AF702" s="269">
        <f>IFERROR(IF(-SUM(AF$20:AF701)+AF$15&lt;0.000001,0,IF($C702&gt;='H-32A-WP06 - Debt Service'!AC$24,'H-32A-WP06 - Debt Service'!AC$27/12,0)),"-")</f>
        <v>0</v>
      </c>
      <c r="AG702" s="269">
        <f>IFERROR(IF(-SUM(AG$20:AG701)+AG$15&lt;0.000001,0,IF($C702&gt;='H-32A-WP06 - Debt Service'!AD$24,'H-32A-WP06 - Debt Service'!AD$27/12,0)),"-")</f>
        <v>0</v>
      </c>
      <c r="AH702" s="269">
        <f>IFERROR(IF(-SUM(AH$20:AH701)+AH$15&lt;0.000001,0,IF($C702&gt;='H-32A-WP06 - Debt Service'!AE$24,'H-32A-WP06 - Debt Service'!AE$27/12,0)),"-")</f>
        <v>0</v>
      </c>
      <c r="AI702" s="269">
        <f>IFERROR(IF(-SUM(AI$20:AI701)+AI$15&lt;0.000001,0,IF($C702&gt;='H-32A-WP06 - Debt Service'!AF$24,'H-32A-WP06 - Debt Service'!AF$27/12,0)),"-")</f>
        <v>0</v>
      </c>
      <c r="AJ702" s="269">
        <f>IFERROR(IF(-SUM(AJ$20:AJ701)+AJ$15&lt;0.000001,0,IF($C702&gt;='H-32A-WP06 - Debt Service'!AG$24,'H-32A-WP06 - Debt Service'!AG$27/12,0)),"-")</f>
        <v>0</v>
      </c>
    </row>
    <row r="703" spans="2:36" hidden="1">
      <c r="B703" s="260">
        <f t="shared" si="44"/>
        <v>2079</v>
      </c>
      <c r="C703" s="281">
        <f t="shared" si="46"/>
        <v>65715</v>
      </c>
      <c r="D703" s="281"/>
      <c r="E703" s="269">
        <f>IFERROR(IF(-SUM(E$20:E702)+E$15&lt;0.000001,0,IF($C703&gt;='H-32A-WP06 - Debt Service'!C$24,'H-32A-WP06 - Debt Service'!C$27/12,0)),"-")</f>
        <v>0</v>
      </c>
      <c r="F703" s="269">
        <f>IFERROR(IF(-SUM(F$20:F702)+F$15&lt;0.000001,0,IF($C703&gt;='H-32A-WP06 - Debt Service'!D$24,'H-32A-WP06 - Debt Service'!D$27/12,0)),"-")</f>
        <v>0</v>
      </c>
      <c r="G703" s="269">
        <f>IFERROR(IF(-SUM(G$20:G702)+G$15&lt;0.000001,0,IF($C703&gt;='H-32A-WP06 - Debt Service'!E$24,'H-32A-WP06 - Debt Service'!E$27/12,0)),"-")</f>
        <v>0</v>
      </c>
      <c r="H703" s="269">
        <f>IFERROR(IF(-SUM(H$20:H702)+H$15&lt;0.000001,0,IF($C703&gt;='H-32A-WP06 - Debt Service'!F$24,'H-32A-WP06 - Debt Service'!F$27/12,0)),"-")</f>
        <v>0</v>
      </c>
      <c r="I703" s="269">
        <f>IFERROR(IF(-SUM(I$20:I702)+I$15&lt;0.000001,0,IF($C703&gt;='H-32A-WP06 - Debt Service'!G$24,'H-32A-WP06 - Debt Service'!#REF!/12,0)),"-")</f>
        <v>0</v>
      </c>
      <c r="J703" s="269">
        <f>IFERROR(IF(-SUM(J$20:J702)+J$15&lt;0.000001,0,IF($C703&gt;='H-32A-WP06 - Debt Service'!H$24,'H-32A-WP06 - Debt Service'!H$27/12,0)),"-")</f>
        <v>0</v>
      </c>
      <c r="K703" s="269">
        <f>IFERROR(IF(-SUM(K$20:K702)+K$15&lt;0.000001,0,IF($C703&gt;='H-32A-WP06 - Debt Service'!I$24,'H-32A-WP06 - Debt Service'!I$27/12,0)),"-")</f>
        <v>0</v>
      </c>
      <c r="L703" s="269">
        <f>IFERROR(IF(-SUM(L$20:L702)+L$15&lt;0.000001,0,IF($C703&gt;='H-32A-WP06 - Debt Service'!J$24,'H-32A-WP06 - Debt Service'!J$27/12,0)),"-")</f>
        <v>0</v>
      </c>
      <c r="M703" s="269">
        <f>IFERROR(IF(-SUM(M$20:M702)+M$15&lt;0.000001,0,IF($C703&gt;='H-32A-WP06 - Debt Service'!L$24,'H-32A-WP06 - Debt Service'!L$27/12,0)),"-")</f>
        <v>0</v>
      </c>
      <c r="N703" s="269">
        <v>0</v>
      </c>
      <c r="O703" s="269">
        <v>0</v>
      </c>
      <c r="P703" s="269">
        <v>0</v>
      </c>
      <c r="Q703" s="269">
        <f>IFERROR(IF(-SUM(Q$20:Q702)+Q$15&lt;0.000001,0,IF($C703&gt;='H-32A-WP06 - Debt Service'!#REF!,'H-32A-WP06 - Debt Service'!#REF!/12,0)),"-")</f>
        <v>0</v>
      </c>
      <c r="R703" s="269"/>
      <c r="S703" s="269"/>
      <c r="T703" s="269"/>
      <c r="U703" s="269"/>
      <c r="V703" s="269"/>
      <c r="X703" s="260">
        <f t="shared" si="45"/>
        <v>2079</v>
      </c>
      <c r="Y703" s="281">
        <f t="shared" si="47"/>
        <v>65715</v>
      </c>
      <c r="Z703" s="281"/>
      <c r="AA703" s="269">
        <f>IFERROR(IF(-SUM(AA$20:AA702)+AA$15&lt;0.000001,0,IF($C703&gt;='H-32A-WP06 - Debt Service'!X$24,'H-32A-WP06 - Debt Service'!X$27/12,0)),"-")</f>
        <v>0</v>
      </c>
      <c r="AB703" s="269">
        <f>IFERROR(IF(-SUM(AB$20:AB702)+AB$15&lt;0.000001,0,IF($C703&gt;='H-32A-WP06 - Debt Service'!Y$24,'H-32A-WP06 - Debt Service'!Y$27/12,0)),"-")</f>
        <v>0</v>
      </c>
      <c r="AC703" s="269">
        <f>IFERROR(IF(-SUM(AC$20:AC702)+AC$15&lt;0.000001,0,IF($C703&gt;='H-32A-WP06 - Debt Service'!Z$24,'H-32A-WP06 - Debt Service'!Z$27/12,0)),"-")</f>
        <v>0</v>
      </c>
      <c r="AD703" s="269">
        <f>IFERROR(IF(-SUM(AD$20:AD702)+AD$15&lt;0.000001,0,IF($C703&gt;='H-32A-WP06 - Debt Service'!AA$24,'H-32A-WP06 - Debt Service'!AA$27/12,0)),"-")</f>
        <v>0</v>
      </c>
      <c r="AE703" s="269">
        <f>IFERROR(IF(-SUM(AE$20:AE702)+AE$15&lt;0.000001,0,IF($C703&gt;='H-32A-WP06 - Debt Service'!AB$24,'H-32A-WP06 - Debt Service'!AB$27/12,0)),"-")</f>
        <v>0</v>
      </c>
      <c r="AF703" s="269">
        <f>IFERROR(IF(-SUM(AF$20:AF702)+AF$15&lt;0.000001,0,IF($C703&gt;='H-32A-WP06 - Debt Service'!AC$24,'H-32A-WP06 - Debt Service'!AC$27/12,0)),"-")</f>
        <v>0</v>
      </c>
      <c r="AG703" s="269">
        <f>IFERROR(IF(-SUM(AG$20:AG702)+AG$15&lt;0.000001,0,IF($C703&gt;='H-32A-WP06 - Debt Service'!AD$24,'H-32A-WP06 - Debt Service'!AD$27/12,0)),"-")</f>
        <v>0</v>
      </c>
      <c r="AH703" s="269">
        <f>IFERROR(IF(-SUM(AH$20:AH702)+AH$15&lt;0.000001,0,IF($C703&gt;='H-32A-WP06 - Debt Service'!AE$24,'H-32A-WP06 - Debt Service'!AE$27/12,0)),"-")</f>
        <v>0</v>
      </c>
      <c r="AI703" s="269">
        <f>IFERROR(IF(-SUM(AI$20:AI702)+AI$15&lt;0.000001,0,IF($C703&gt;='H-32A-WP06 - Debt Service'!AF$24,'H-32A-WP06 - Debt Service'!AF$27/12,0)),"-")</f>
        <v>0</v>
      </c>
      <c r="AJ703" s="269">
        <f>IFERROR(IF(-SUM(AJ$20:AJ702)+AJ$15&lt;0.000001,0,IF($C703&gt;='H-32A-WP06 - Debt Service'!AG$24,'H-32A-WP06 - Debt Service'!AG$27/12,0)),"-")</f>
        <v>0</v>
      </c>
    </row>
    <row r="704" spans="2:36" hidden="1">
      <c r="B704" s="260">
        <f t="shared" si="44"/>
        <v>2080</v>
      </c>
      <c r="C704" s="281">
        <f t="shared" si="46"/>
        <v>65746</v>
      </c>
      <c r="D704" s="281"/>
      <c r="E704" s="269">
        <f>IFERROR(IF(-SUM(E$20:E703)+E$15&lt;0.000001,0,IF($C704&gt;='H-32A-WP06 - Debt Service'!C$24,'H-32A-WP06 - Debt Service'!C$27/12,0)),"-")</f>
        <v>0</v>
      </c>
      <c r="F704" s="269">
        <f>IFERROR(IF(-SUM(F$20:F703)+F$15&lt;0.000001,0,IF($C704&gt;='H-32A-WP06 - Debt Service'!D$24,'H-32A-WP06 - Debt Service'!D$27/12,0)),"-")</f>
        <v>0</v>
      </c>
      <c r="G704" s="269">
        <f>IFERROR(IF(-SUM(G$20:G703)+G$15&lt;0.000001,0,IF($C704&gt;='H-32A-WP06 - Debt Service'!E$24,'H-32A-WP06 - Debt Service'!E$27/12,0)),"-")</f>
        <v>0</v>
      </c>
      <c r="H704" s="269">
        <f>IFERROR(IF(-SUM(H$20:H703)+H$15&lt;0.000001,0,IF($C704&gt;='H-32A-WP06 - Debt Service'!F$24,'H-32A-WP06 - Debt Service'!F$27/12,0)),"-")</f>
        <v>0</v>
      </c>
      <c r="I704" s="269">
        <f>IFERROR(IF(-SUM(I$20:I703)+I$15&lt;0.000001,0,IF($C704&gt;='H-32A-WP06 - Debt Service'!G$24,'H-32A-WP06 - Debt Service'!#REF!/12,0)),"-")</f>
        <v>0</v>
      </c>
      <c r="J704" s="269">
        <f>IFERROR(IF(-SUM(J$20:J703)+J$15&lt;0.000001,0,IF($C704&gt;='H-32A-WP06 - Debt Service'!H$24,'H-32A-WP06 - Debt Service'!H$27/12,0)),"-")</f>
        <v>0</v>
      </c>
      <c r="K704" s="269">
        <f>IFERROR(IF(-SUM(K$20:K703)+K$15&lt;0.000001,0,IF($C704&gt;='H-32A-WP06 - Debt Service'!I$24,'H-32A-WP06 - Debt Service'!I$27/12,0)),"-")</f>
        <v>0</v>
      </c>
      <c r="L704" s="269">
        <f>IFERROR(IF(-SUM(L$20:L703)+L$15&lt;0.000001,0,IF($C704&gt;='H-32A-WP06 - Debt Service'!J$24,'H-32A-WP06 - Debt Service'!J$27/12,0)),"-")</f>
        <v>0</v>
      </c>
      <c r="M704" s="269">
        <f>IFERROR(IF(-SUM(M$20:M703)+M$15&lt;0.000001,0,IF($C704&gt;='H-32A-WP06 - Debt Service'!L$24,'H-32A-WP06 - Debt Service'!L$27/12,0)),"-")</f>
        <v>0</v>
      </c>
      <c r="N704" s="269">
        <v>0</v>
      </c>
      <c r="O704" s="269">
        <v>0</v>
      </c>
      <c r="P704" s="269">
        <v>0</v>
      </c>
      <c r="Q704" s="269">
        <f>IFERROR(IF(-SUM(Q$20:Q703)+Q$15&lt;0.000001,0,IF($C704&gt;='H-32A-WP06 - Debt Service'!#REF!,'H-32A-WP06 - Debt Service'!#REF!/12,0)),"-")</f>
        <v>0</v>
      </c>
      <c r="R704" s="269"/>
      <c r="S704" s="269"/>
      <c r="T704" s="269"/>
      <c r="U704" s="269"/>
      <c r="V704" s="269"/>
      <c r="X704" s="260">
        <f t="shared" si="45"/>
        <v>2080</v>
      </c>
      <c r="Y704" s="281">
        <f t="shared" si="47"/>
        <v>65746</v>
      </c>
      <c r="Z704" s="281"/>
      <c r="AA704" s="269">
        <f>IFERROR(IF(-SUM(AA$20:AA703)+AA$15&lt;0.000001,0,IF($C704&gt;='H-32A-WP06 - Debt Service'!X$24,'H-32A-WP06 - Debt Service'!X$27/12,0)),"-")</f>
        <v>0</v>
      </c>
      <c r="AB704" s="269">
        <f>IFERROR(IF(-SUM(AB$20:AB703)+AB$15&lt;0.000001,0,IF($C704&gt;='H-32A-WP06 - Debt Service'!Y$24,'H-32A-WP06 - Debt Service'!Y$27/12,0)),"-")</f>
        <v>0</v>
      </c>
      <c r="AC704" s="269">
        <f>IFERROR(IF(-SUM(AC$20:AC703)+AC$15&lt;0.000001,0,IF($C704&gt;='H-32A-WP06 - Debt Service'!Z$24,'H-32A-WP06 - Debt Service'!Z$27/12,0)),"-")</f>
        <v>0</v>
      </c>
      <c r="AD704" s="269">
        <f>IFERROR(IF(-SUM(AD$20:AD703)+AD$15&lt;0.000001,0,IF($C704&gt;='H-32A-WP06 - Debt Service'!AA$24,'H-32A-WP06 - Debt Service'!AA$27/12,0)),"-")</f>
        <v>0</v>
      </c>
      <c r="AE704" s="269">
        <f>IFERROR(IF(-SUM(AE$20:AE703)+AE$15&lt;0.000001,0,IF($C704&gt;='H-32A-WP06 - Debt Service'!AB$24,'H-32A-WP06 - Debt Service'!AB$27/12,0)),"-")</f>
        <v>0</v>
      </c>
      <c r="AF704" s="269">
        <f>IFERROR(IF(-SUM(AF$20:AF703)+AF$15&lt;0.000001,0,IF($C704&gt;='H-32A-WP06 - Debt Service'!AC$24,'H-32A-WP06 - Debt Service'!AC$27/12,0)),"-")</f>
        <v>0</v>
      </c>
      <c r="AG704" s="269">
        <f>IFERROR(IF(-SUM(AG$20:AG703)+AG$15&lt;0.000001,0,IF($C704&gt;='H-32A-WP06 - Debt Service'!AD$24,'H-32A-WP06 - Debt Service'!AD$27/12,0)),"-")</f>
        <v>0</v>
      </c>
      <c r="AH704" s="269">
        <f>IFERROR(IF(-SUM(AH$20:AH703)+AH$15&lt;0.000001,0,IF($C704&gt;='H-32A-WP06 - Debt Service'!AE$24,'H-32A-WP06 - Debt Service'!AE$27/12,0)),"-")</f>
        <v>0</v>
      </c>
      <c r="AI704" s="269">
        <f>IFERROR(IF(-SUM(AI$20:AI703)+AI$15&lt;0.000001,0,IF($C704&gt;='H-32A-WP06 - Debt Service'!AF$24,'H-32A-WP06 - Debt Service'!AF$27/12,0)),"-")</f>
        <v>0</v>
      </c>
      <c r="AJ704" s="269">
        <f>IFERROR(IF(-SUM(AJ$20:AJ703)+AJ$15&lt;0.000001,0,IF($C704&gt;='H-32A-WP06 - Debt Service'!AG$24,'H-32A-WP06 - Debt Service'!AG$27/12,0)),"-")</f>
        <v>0</v>
      </c>
    </row>
    <row r="705" spans="2:36" hidden="1">
      <c r="B705" s="260">
        <f t="shared" si="44"/>
        <v>2080</v>
      </c>
      <c r="C705" s="281">
        <f t="shared" si="46"/>
        <v>65777</v>
      </c>
      <c r="D705" s="281"/>
      <c r="E705" s="269">
        <f>IFERROR(IF(-SUM(E$20:E704)+E$15&lt;0.000001,0,IF($C705&gt;='H-32A-WP06 - Debt Service'!C$24,'H-32A-WP06 - Debt Service'!C$27/12,0)),"-")</f>
        <v>0</v>
      </c>
      <c r="F705" s="269">
        <f>IFERROR(IF(-SUM(F$20:F704)+F$15&lt;0.000001,0,IF($C705&gt;='H-32A-WP06 - Debt Service'!D$24,'H-32A-WP06 - Debt Service'!D$27/12,0)),"-")</f>
        <v>0</v>
      </c>
      <c r="G705" s="269">
        <f>IFERROR(IF(-SUM(G$20:G704)+G$15&lt;0.000001,0,IF($C705&gt;='H-32A-WP06 - Debt Service'!E$24,'H-32A-WP06 - Debt Service'!E$27/12,0)),"-")</f>
        <v>0</v>
      </c>
      <c r="H705" s="269">
        <f>IFERROR(IF(-SUM(H$20:H704)+H$15&lt;0.000001,0,IF($C705&gt;='H-32A-WP06 - Debt Service'!F$24,'H-32A-WP06 - Debt Service'!F$27/12,0)),"-")</f>
        <v>0</v>
      </c>
      <c r="I705" s="269">
        <f>IFERROR(IF(-SUM(I$20:I704)+I$15&lt;0.000001,0,IF($C705&gt;='H-32A-WP06 - Debt Service'!G$24,'H-32A-WP06 - Debt Service'!#REF!/12,0)),"-")</f>
        <v>0</v>
      </c>
      <c r="J705" s="269">
        <f>IFERROR(IF(-SUM(J$20:J704)+J$15&lt;0.000001,0,IF($C705&gt;='H-32A-WP06 - Debt Service'!H$24,'H-32A-WP06 - Debt Service'!H$27/12,0)),"-")</f>
        <v>0</v>
      </c>
      <c r="K705" s="269">
        <f>IFERROR(IF(-SUM(K$20:K704)+K$15&lt;0.000001,0,IF($C705&gt;='H-32A-WP06 - Debt Service'!I$24,'H-32A-WP06 - Debt Service'!I$27/12,0)),"-")</f>
        <v>0</v>
      </c>
      <c r="L705" s="269">
        <f>IFERROR(IF(-SUM(L$20:L704)+L$15&lt;0.000001,0,IF($C705&gt;='H-32A-WP06 - Debt Service'!J$24,'H-32A-WP06 - Debt Service'!J$27/12,0)),"-")</f>
        <v>0</v>
      </c>
      <c r="M705" s="269">
        <f>IFERROR(IF(-SUM(M$20:M704)+M$15&lt;0.000001,0,IF($C705&gt;='H-32A-WP06 - Debt Service'!L$24,'H-32A-WP06 - Debt Service'!L$27/12,0)),"-")</f>
        <v>0</v>
      </c>
      <c r="N705" s="269">
        <v>0</v>
      </c>
      <c r="O705" s="269">
        <v>0</v>
      </c>
      <c r="P705" s="269">
        <v>0</v>
      </c>
      <c r="Q705" s="269">
        <f>IFERROR(IF(-SUM(Q$20:Q704)+Q$15&lt;0.000001,0,IF($C705&gt;='H-32A-WP06 - Debt Service'!#REF!,'H-32A-WP06 - Debt Service'!#REF!/12,0)),"-")</f>
        <v>0</v>
      </c>
      <c r="R705" s="269"/>
      <c r="S705" s="269"/>
      <c r="T705" s="269"/>
      <c r="U705" s="269"/>
      <c r="V705" s="269"/>
      <c r="X705" s="260">
        <f t="shared" si="45"/>
        <v>2080</v>
      </c>
      <c r="Y705" s="281">
        <f t="shared" si="47"/>
        <v>65777</v>
      </c>
      <c r="Z705" s="281"/>
      <c r="AA705" s="269">
        <f>IFERROR(IF(-SUM(AA$20:AA704)+AA$15&lt;0.000001,0,IF($C705&gt;='H-32A-WP06 - Debt Service'!X$24,'H-32A-WP06 - Debt Service'!X$27/12,0)),"-")</f>
        <v>0</v>
      </c>
      <c r="AB705" s="269">
        <f>IFERROR(IF(-SUM(AB$20:AB704)+AB$15&lt;0.000001,0,IF($C705&gt;='H-32A-WP06 - Debt Service'!Y$24,'H-32A-WP06 - Debt Service'!Y$27/12,0)),"-")</f>
        <v>0</v>
      </c>
      <c r="AC705" s="269">
        <f>IFERROR(IF(-SUM(AC$20:AC704)+AC$15&lt;0.000001,0,IF($C705&gt;='H-32A-WP06 - Debt Service'!Z$24,'H-32A-WP06 - Debt Service'!Z$27/12,0)),"-")</f>
        <v>0</v>
      </c>
      <c r="AD705" s="269">
        <f>IFERROR(IF(-SUM(AD$20:AD704)+AD$15&lt;0.000001,0,IF($C705&gt;='H-32A-WP06 - Debt Service'!AA$24,'H-32A-WP06 - Debt Service'!AA$27/12,0)),"-")</f>
        <v>0</v>
      </c>
      <c r="AE705" s="269">
        <f>IFERROR(IF(-SUM(AE$20:AE704)+AE$15&lt;0.000001,0,IF($C705&gt;='H-32A-WP06 - Debt Service'!AB$24,'H-32A-WP06 - Debt Service'!AB$27/12,0)),"-")</f>
        <v>0</v>
      </c>
      <c r="AF705" s="269">
        <f>IFERROR(IF(-SUM(AF$20:AF704)+AF$15&lt;0.000001,0,IF($C705&gt;='H-32A-WP06 - Debt Service'!AC$24,'H-32A-WP06 - Debt Service'!AC$27/12,0)),"-")</f>
        <v>0</v>
      </c>
      <c r="AG705" s="269">
        <f>IFERROR(IF(-SUM(AG$20:AG704)+AG$15&lt;0.000001,0,IF($C705&gt;='H-32A-WP06 - Debt Service'!AD$24,'H-32A-WP06 - Debt Service'!AD$27/12,0)),"-")</f>
        <v>0</v>
      </c>
      <c r="AH705" s="269">
        <f>IFERROR(IF(-SUM(AH$20:AH704)+AH$15&lt;0.000001,0,IF($C705&gt;='H-32A-WP06 - Debt Service'!AE$24,'H-32A-WP06 - Debt Service'!AE$27/12,0)),"-")</f>
        <v>0</v>
      </c>
      <c r="AI705" s="269">
        <f>IFERROR(IF(-SUM(AI$20:AI704)+AI$15&lt;0.000001,0,IF($C705&gt;='H-32A-WP06 - Debt Service'!AF$24,'H-32A-WP06 - Debt Service'!AF$27/12,0)),"-")</f>
        <v>0</v>
      </c>
      <c r="AJ705" s="269">
        <f>IFERROR(IF(-SUM(AJ$20:AJ704)+AJ$15&lt;0.000001,0,IF($C705&gt;='H-32A-WP06 - Debt Service'!AG$24,'H-32A-WP06 - Debt Service'!AG$27/12,0)),"-")</f>
        <v>0</v>
      </c>
    </row>
    <row r="706" spans="2:36" hidden="1">
      <c r="B706" s="260">
        <f t="shared" si="44"/>
        <v>2080</v>
      </c>
      <c r="C706" s="281">
        <f t="shared" si="46"/>
        <v>65806</v>
      </c>
      <c r="D706" s="281"/>
      <c r="E706" s="269">
        <f>IFERROR(IF(-SUM(E$20:E705)+E$15&lt;0.000001,0,IF($C706&gt;='H-32A-WP06 - Debt Service'!C$24,'H-32A-WP06 - Debt Service'!C$27/12,0)),"-")</f>
        <v>0</v>
      </c>
      <c r="F706" s="269">
        <f>IFERROR(IF(-SUM(F$20:F705)+F$15&lt;0.000001,0,IF($C706&gt;='H-32A-WP06 - Debt Service'!D$24,'H-32A-WP06 - Debt Service'!D$27/12,0)),"-")</f>
        <v>0</v>
      </c>
      <c r="G706" s="269">
        <f>IFERROR(IF(-SUM(G$20:G705)+G$15&lt;0.000001,0,IF($C706&gt;='H-32A-WP06 - Debt Service'!E$24,'H-32A-WP06 - Debt Service'!E$27/12,0)),"-")</f>
        <v>0</v>
      </c>
      <c r="H706" s="269">
        <f>IFERROR(IF(-SUM(H$20:H705)+H$15&lt;0.000001,0,IF($C706&gt;='H-32A-WP06 - Debt Service'!F$24,'H-32A-WP06 - Debt Service'!F$27/12,0)),"-")</f>
        <v>0</v>
      </c>
      <c r="I706" s="269">
        <f>IFERROR(IF(-SUM(I$20:I705)+I$15&lt;0.000001,0,IF($C706&gt;='H-32A-WP06 - Debt Service'!G$24,'H-32A-WP06 - Debt Service'!#REF!/12,0)),"-")</f>
        <v>0</v>
      </c>
      <c r="J706" s="269">
        <f>IFERROR(IF(-SUM(J$20:J705)+J$15&lt;0.000001,0,IF($C706&gt;='H-32A-WP06 - Debt Service'!H$24,'H-32A-WP06 - Debt Service'!H$27/12,0)),"-")</f>
        <v>0</v>
      </c>
      <c r="K706" s="269">
        <f>IFERROR(IF(-SUM(K$20:K705)+K$15&lt;0.000001,0,IF($C706&gt;='H-32A-WP06 - Debt Service'!I$24,'H-32A-WP06 - Debt Service'!I$27/12,0)),"-")</f>
        <v>0</v>
      </c>
      <c r="L706" s="269">
        <f>IFERROR(IF(-SUM(L$20:L705)+L$15&lt;0.000001,0,IF($C706&gt;='H-32A-WP06 - Debt Service'!J$24,'H-32A-WP06 - Debt Service'!J$27/12,0)),"-")</f>
        <v>0</v>
      </c>
      <c r="M706" s="269">
        <f>IFERROR(IF(-SUM(M$20:M705)+M$15&lt;0.000001,0,IF($C706&gt;='H-32A-WP06 - Debt Service'!L$24,'H-32A-WP06 - Debt Service'!L$27/12,0)),"-")</f>
        <v>0</v>
      </c>
      <c r="N706" s="269">
        <v>0</v>
      </c>
      <c r="O706" s="269">
        <v>0</v>
      </c>
      <c r="P706" s="269">
        <v>0</v>
      </c>
      <c r="Q706" s="269">
        <f>IFERROR(IF(-SUM(Q$20:Q705)+Q$15&lt;0.000001,0,IF($C706&gt;='H-32A-WP06 - Debt Service'!#REF!,'H-32A-WP06 - Debt Service'!#REF!/12,0)),"-")</f>
        <v>0</v>
      </c>
      <c r="R706" s="269"/>
      <c r="S706" s="269"/>
      <c r="T706" s="269"/>
      <c r="U706" s="269"/>
      <c r="V706" s="269"/>
      <c r="X706" s="260">
        <f t="shared" si="45"/>
        <v>2080</v>
      </c>
      <c r="Y706" s="281">
        <f t="shared" si="47"/>
        <v>65806</v>
      </c>
      <c r="Z706" s="281"/>
      <c r="AA706" s="269">
        <f>IFERROR(IF(-SUM(AA$20:AA705)+AA$15&lt;0.000001,0,IF($C706&gt;='H-32A-WP06 - Debt Service'!X$24,'H-32A-WP06 - Debt Service'!X$27/12,0)),"-")</f>
        <v>0</v>
      </c>
      <c r="AB706" s="269">
        <f>IFERROR(IF(-SUM(AB$20:AB705)+AB$15&lt;0.000001,0,IF($C706&gt;='H-32A-WP06 - Debt Service'!Y$24,'H-32A-WP06 - Debt Service'!Y$27/12,0)),"-")</f>
        <v>0</v>
      </c>
      <c r="AC706" s="269">
        <f>IFERROR(IF(-SUM(AC$20:AC705)+AC$15&lt;0.000001,0,IF($C706&gt;='H-32A-WP06 - Debt Service'!Z$24,'H-32A-WP06 - Debt Service'!Z$27/12,0)),"-")</f>
        <v>0</v>
      </c>
      <c r="AD706" s="269">
        <f>IFERROR(IF(-SUM(AD$20:AD705)+AD$15&lt;0.000001,0,IF($C706&gt;='H-32A-WP06 - Debt Service'!AA$24,'H-32A-WP06 - Debt Service'!AA$27/12,0)),"-")</f>
        <v>0</v>
      </c>
      <c r="AE706" s="269">
        <f>IFERROR(IF(-SUM(AE$20:AE705)+AE$15&lt;0.000001,0,IF($C706&gt;='H-32A-WP06 - Debt Service'!AB$24,'H-32A-WP06 - Debt Service'!AB$27/12,0)),"-")</f>
        <v>0</v>
      </c>
      <c r="AF706" s="269">
        <f>IFERROR(IF(-SUM(AF$20:AF705)+AF$15&lt;0.000001,0,IF($C706&gt;='H-32A-WP06 - Debt Service'!AC$24,'H-32A-WP06 - Debt Service'!AC$27/12,0)),"-")</f>
        <v>0</v>
      </c>
      <c r="AG706" s="269">
        <f>IFERROR(IF(-SUM(AG$20:AG705)+AG$15&lt;0.000001,0,IF($C706&gt;='H-32A-WP06 - Debt Service'!AD$24,'H-32A-WP06 - Debt Service'!AD$27/12,0)),"-")</f>
        <v>0</v>
      </c>
      <c r="AH706" s="269">
        <f>IFERROR(IF(-SUM(AH$20:AH705)+AH$15&lt;0.000001,0,IF($C706&gt;='H-32A-WP06 - Debt Service'!AE$24,'H-32A-WP06 - Debt Service'!AE$27/12,0)),"-")</f>
        <v>0</v>
      </c>
      <c r="AI706" s="269">
        <f>IFERROR(IF(-SUM(AI$20:AI705)+AI$15&lt;0.000001,0,IF($C706&gt;='H-32A-WP06 - Debt Service'!AF$24,'H-32A-WP06 - Debt Service'!AF$27/12,0)),"-")</f>
        <v>0</v>
      </c>
      <c r="AJ706" s="269">
        <f>IFERROR(IF(-SUM(AJ$20:AJ705)+AJ$15&lt;0.000001,0,IF($C706&gt;='H-32A-WP06 - Debt Service'!AG$24,'H-32A-WP06 - Debt Service'!AG$27/12,0)),"-")</f>
        <v>0</v>
      </c>
    </row>
    <row r="707" spans="2:36" hidden="1">
      <c r="B707" s="260">
        <f t="shared" si="44"/>
        <v>2080</v>
      </c>
      <c r="C707" s="281">
        <f t="shared" si="46"/>
        <v>65837</v>
      </c>
      <c r="D707" s="281"/>
      <c r="E707" s="269">
        <f>IFERROR(IF(-SUM(E$20:E706)+E$15&lt;0.000001,0,IF($C707&gt;='H-32A-WP06 - Debt Service'!C$24,'H-32A-WP06 - Debt Service'!C$27/12,0)),"-")</f>
        <v>0</v>
      </c>
      <c r="F707" s="269">
        <f>IFERROR(IF(-SUM(F$20:F706)+F$15&lt;0.000001,0,IF($C707&gt;='H-32A-WP06 - Debt Service'!D$24,'H-32A-WP06 - Debt Service'!D$27/12,0)),"-")</f>
        <v>0</v>
      </c>
      <c r="G707" s="269">
        <f>IFERROR(IF(-SUM(G$20:G706)+G$15&lt;0.000001,0,IF($C707&gt;='H-32A-WP06 - Debt Service'!E$24,'H-32A-WP06 - Debt Service'!E$27/12,0)),"-")</f>
        <v>0</v>
      </c>
      <c r="H707" s="269">
        <f>IFERROR(IF(-SUM(H$20:H706)+H$15&lt;0.000001,0,IF($C707&gt;='H-32A-WP06 - Debt Service'!F$24,'H-32A-WP06 - Debt Service'!F$27/12,0)),"-")</f>
        <v>0</v>
      </c>
      <c r="I707" s="269">
        <f>IFERROR(IF(-SUM(I$20:I706)+I$15&lt;0.000001,0,IF($C707&gt;='H-32A-WP06 - Debt Service'!G$24,'H-32A-WP06 - Debt Service'!#REF!/12,0)),"-")</f>
        <v>0</v>
      </c>
      <c r="J707" s="269">
        <f>IFERROR(IF(-SUM(J$20:J706)+J$15&lt;0.000001,0,IF($C707&gt;='H-32A-WP06 - Debt Service'!H$24,'H-32A-WP06 - Debt Service'!H$27/12,0)),"-")</f>
        <v>0</v>
      </c>
      <c r="K707" s="269">
        <f>IFERROR(IF(-SUM(K$20:K706)+K$15&lt;0.000001,0,IF($C707&gt;='H-32A-WP06 - Debt Service'!I$24,'H-32A-WP06 - Debt Service'!I$27/12,0)),"-")</f>
        <v>0</v>
      </c>
      <c r="L707" s="269">
        <f>IFERROR(IF(-SUM(L$20:L706)+L$15&lt;0.000001,0,IF($C707&gt;='H-32A-WP06 - Debt Service'!J$24,'H-32A-WP06 - Debt Service'!J$27/12,0)),"-")</f>
        <v>0</v>
      </c>
      <c r="M707" s="269">
        <f>IFERROR(IF(-SUM(M$20:M706)+M$15&lt;0.000001,0,IF($C707&gt;='H-32A-WP06 - Debt Service'!L$24,'H-32A-WP06 - Debt Service'!L$27/12,0)),"-")</f>
        <v>0</v>
      </c>
      <c r="N707" s="269">
        <v>0</v>
      </c>
      <c r="O707" s="269">
        <v>0</v>
      </c>
      <c r="P707" s="269">
        <v>0</v>
      </c>
      <c r="Q707" s="269">
        <f>IFERROR(IF(-SUM(Q$20:Q706)+Q$15&lt;0.000001,0,IF($C707&gt;='H-32A-WP06 - Debt Service'!#REF!,'H-32A-WP06 - Debt Service'!#REF!/12,0)),"-")</f>
        <v>0</v>
      </c>
      <c r="R707" s="269"/>
      <c r="S707" s="269"/>
      <c r="T707" s="269"/>
      <c r="U707" s="269"/>
      <c r="V707" s="269"/>
      <c r="X707" s="260">
        <f t="shared" si="45"/>
        <v>2080</v>
      </c>
      <c r="Y707" s="281">
        <f t="shared" si="47"/>
        <v>65837</v>
      </c>
      <c r="Z707" s="281"/>
      <c r="AA707" s="269">
        <f>IFERROR(IF(-SUM(AA$20:AA706)+AA$15&lt;0.000001,0,IF($C707&gt;='H-32A-WP06 - Debt Service'!X$24,'H-32A-WP06 - Debt Service'!X$27/12,0)),"-")</f>
        <v>0</v>
      </c>
      <c r="AB707" s="269">
        <f>IFERROR(IF(-SUM(AB$20:AB706)+AB$15&lt;0.000001,0,IF($C707&gt;='H-32A-WP06 - Debt Service'!Y$24,'H-32A-WP06 - Debt Service'!Y$27/12,0)),"-")</f>
        <v>0</v>
      </c>
      <c r="AC707" s="269">
        <f>IFERROR(IF(-SUM(AC$20:AC706)+AC$15&lt;0.000001,0,IF($C707&gt;='H-32A-WP06 - Debt Service'!Z$24,'H-32A-WP06 - Debt Service'!Z$27/12,0)),"-")</f>
        <v>0</v>
      </c>
      <c r="AD707" s="269">
        <f>IFERROR(IF(-SUM(AD$20:AD706)+AD$15&lt;0.000001,0,IF($C707&gt;='H-32A-WP06 - Debt Service'!AA$24,'H-32A-WP06 - Debt Service'!AA$27/12,0)),"-")</f>
        <v>0</v>
      </c>
      <c r="AE707" s="269">
        <f>IFERROR(IF(-SUM(AE$20:AE706)+AE$15&lt;0.000001,0,IF($C707&gt;='H-32A-WP06 - Debt Service'!AB$24,'H-32A-WP06 - Debt Service'!AB$27/12,0)),"-")</f>
        <v>0</v>
      </c>
      <c r="AF707" s="269">
        <f>IFERROR(IF(-SUM(AF$20:AF706)+AF$15&lt;0.000001,0,IF($C707&gt;='H-32A-WP06 - Debt Service'!AC$24,'H-32A-WP06 - Debt Service'!AC$27/12,0)),"-")</f>
        <v>0</v>
      </c>
      <c r="AG707" s="269">
        <f>IFERROR(IF(-SUM(AG$20:AG706)+AG$15&lt;0.000001,0,IF($C707&gt;='H-32A-WP06 - Debt Service'!AD$24,'H-32A-WP06 - Debt Service'!AD$27/12,0)),"-")</f>
        <v>0</v>
      </c>
      <c r="AH707" s="269">
        <f>IFERROR(IF(-SUM(AH$20:AH706)+AH$15&lt;0.000001,0,IF($C707&gt;='H-32A-WP06 - Debt Service'!AE$24,'H-32A-WP06 - Debt Service'!AE$27/12,0)),"-")</f>
        <v>0</v>
      </c>
      <c r="AI707" s="269">
        <f>IFERROR(IF(-SUM(AI$20:AI706)+AI$15&lt;0.000001,0,IF($C707&gt;='H-32A-WP06 - Debt Service'!AF$24,'H-32A-WP06 - Debt Service'!AF$27/12,0)),"-")</f>
        <v>0</v>
      </c>
      <c r="AJ707" s="269">
        <f>IFERROR(IF(-SUM(AJ$20:AJ706)+AJ$15&lt;0.000001,0,IF($C707&gt;='H-32A-WP06 - Debt Service'!AG$24,'H-32A-WP06 - Debt Service'!AG$27/12,0)),"-")</f>
        <v>0</v>
      </c>
    </row>
    <row r="708" spans="2:36" hidden="1">
      <c r="B708" s="260">
        <f t="shared" si="44"/>
        <v>2080</v>
      </c>
      <c r="C708" s="281">
        <f t="shared" si="46"/>
        <v>65867</v>
      </c>
      <c r="D708" s="281"/>
      <c r="E708" s="269">
        <f>IFERROR(IF(-SUM(E$20:E707)+E$15&lt;0.000001,0,IF($C708&gt;='H-32A-WP06 - Debt Service'!C$24,'H-32A-WP06 - Debt Service'!C$27/12,0)),"-")</f>
        <v>0</v>
      </c>
      <c r="F708" s="269">
        <f>IFERROR(IF(-SUM(F$20:F707)+F$15&lt;0.000001,0,IF($C708&gt;='H-32A-WP06 - Debt Service'!D$24,'H-32A-WP06 - Debt Service'!D$27/12,0)),"-")</f>
        <v>0</v>
      </c>
      <c r="G708" s="269">
        <f>IFERROR(IF(-SUM(G$20:G707)+G$15&lt;0.000001,0,IF($C708&gt;='H-32A-WP06 - Debt Service'!E$24,'H-32A-WP06 - Debt Service'!E$27/12,0)),"-")</f>
        <v>0</v>
      </c>
      <c r="H708" s="269">
        <f>IFERROR(IF(-SUM(H$20:H707)+H$15&lt;0.000001,0,IF($C708&gt;='H-32A-WP06 - Debt Service'!F$24,'H-32A-WP06 - Debt Service'!F$27/12,0)),"-")</f>
        <v>0</v>
      </c>
      <c r="I708" s="269">
        <f>IFERROR(IF(-SUM(I$20:I707)+I$15&lt;0.000001,0,IF($C708&gt;='H-32A-WP06 - Debt Service'!G$24,'H-32A-WP06 - Debt Service'!#REF!/12,0)),"-")</f>
        <v>0</v>
      </c>
      <c r="J708" s="269">
        <f>IFERROR(IF(-SUM(J$20:J707)+J$15&lt;0.000001,0,IF($C708&gt;='H-32A-WP06 - Debt Service'!H$24,'H-32A-WP06 - Debt Service'!H$27/12,0)),"-")</f>
        <v>0</v>
      </c>
      <c r="K708" s="269">
        <f>IFERROR(IF(-SUM(K$20:K707)+K$15&lt;0.000001,0,IF($C708&gt;='H-32A-WP06 - Debt Service'!I$24,'H-32A-WP06 - Debt Service'!I$27/12,0)),"-")</f>
        <v>0</v>
      </c>
      <c r="L708" s="269">
        <f>IFERROR(IF(-SUM(L$20:L707)+L$15&lt;0.000001,0,IF($C708&gt;='H-32A-WP06 - Debt Service'!J$24,'H-32A-WP06 - Debt Service'!J$27/12,0)),"-")</f>
        <v>0</v>
      </c>
      <c r="M708" s="269">
        <f>IFERROR(IF(-SUM(M$20:M707)+M$15&lt;0.000001,0,IF($C708&gt;='H-32A-WP06 - Debt Service'!L$24,'H-32A-WP06 - Debt Service'!L$27/12,0)),"-")</f>
        <v>0</v>
      </c>
      <c r="N708" s="269">
        <v>0</v>
      </c>
      <c r="O708" s="269">
        <v>0</v>
      </c>
      <c r="P708" s="269">
        <v>0</v>
      </c>
      <c r="Q708" s="269">
        <f>IFERROR(IF(-SUM(Q$20:Q707)+Q$15&lt;0.000001,0,IF($C708&gt;='H-32A-WP06 - Debt Service'!#REF!,'H-32A-WP06 - Debt Service'!#REF!/12,0)),"-")</f>
        <v>0</v>
      </c>
      <c r="R708" s="269"/>
      <c r="S708" s="269"/>
      <c r="T708" s="269"/>
      <c r="U708" s="269"/>
      <c r="V708" s="269"/>
      <c r="X708" s="260">
        <f t="shared" si="45"/>
        <v>2080</v>
      </c>
      <c r="Y708" s="281">
        <f t="shared" si="47"/>
        <v>65867</v>
      </c>
      <c r="Z708" s="281"/>
      <c r="AA708" s="269">
        <f>IFERROR(IF(-SUM(AA$20:AA707)+AA$15&lt;0.000001,0,IF($C708&gt;='H-32A-WP06 - Debt Service'!X$24,'H-32A-WP06 - Debt Service'!X$27/12,0)),"-")</f>
        <v>0</v>
      </c>
      <c r="AB708" s="269">
        <f>IFERROR(IF(-SUM(AB$20:AB707)+AB$15&lt;0.000001,0,IF($C708&gt;='H-32A-WP06 - Debt Service'!Y$24,'H-32A-WP06 - Debt Service'!Y$27/12,0)),"-")</f>
        <v>0</v>
      </c>
      <c r="AC708" s="269">
        <f>IFERROR(IF(-SUM(AC$20:AC707)+AC$15&lt;0.000001,0,IF($C708&gt;='H-32A-WP06 - Debt Service'!Z$24,'H-32A-WP06 - Debt Service'!Z$27/12,0)),"-")</f>
        <v>0</v>
      </c>
      <c r="AD708" s="269">
        <f>IFERROR(IF(-SUM(AD$20:AD707)+AD$15&lt;0.000001,0,IF($C708&gt;='H-32A-WP06 - Debt Service'!AA$24,'H-32A-WP06 - Debt Service'!AA$27/12,0)),"-")</f>
        <v>0</v>
      </c>
      <c r="AE708" s="269">
        <f>IFERROR(IF(-SUM(AE$20:AE707)+AE$15&lt;0.000001,0,IF($C708&gt;='H-32A-WP06 - Debt Service'!AB$24,'H-32A-WP06 - Debt Service'!AB$27/12,0)),"-")</f>
        <v>0</v>
      </c>
      <c r="AF708" s="269">
        <f>IFERROR(IF(-SUM(AF$20:AF707)+AF$15&lt;0.000001,0,IF($C708&gt;='H-32A-WP06 - Debt Service'!AC$24,'H-32A-WP06 - Debt Service'!AC$27/12,0)),"-")</f>
        <v>0</v>
      </c>
      <c r="AG708" s="269">
        <f>IFERROR(IF(-SUM(AG$20:AG707)+AG$15&lt;0.000001,0,IF($C708&gt;='H-32A-WP06 - Debt Service'!AD$24,'H-32A-WP06 - Debt Service'!AD$27/12,0)),"-")</f>
        <v>0</v>
      </c>
      <c r="AH708" s="269">
        <f>IFERROR(IF(-SUM(AH$20:AH707)+AH$15&lt;0.000001,0,IF($C708&gt;='H-32A-WP06 - Debt Service'!AE$24,'H-32A-WP06 - Debt Service'!AE$27/12,0)),"-")</f>
        <v>0</v>
      </c>
      <c r="AI708" s="269">
        <f>IFERROR(IF(-SUM(AI$20:AI707)+AI$15&lt;0.000001,0,IF($C708&gt;='H-32A-WP06 - Debt Service'!AF$24,'H-32A-WP06 - Debt Service'!AF$27/12,0)),"-")</f>
        <v>0</v>
      </c>
      <c r="AJ708" s="269">
        <f>IFERROR(IF(-SUM(AJ$20:AJ707)+AJ$15&lt;0.000001,0,IF($C708&gt;='H-32A-WP06 - Debt Service'!AG$24,'H-32A-WP06 - Debt Service'!AG$27/12,0)),"-")</f>
        <v>0</v>
      </c>
    </row>
    <row r="709" spans="2:36" hidden="1">
      <c r="B709" s="260">
        <f t="shared" si="44"/>
        <v>2080</v>
      </c>
      <c r="C709" s="281">
        <f t="shared" si="46"/>
        <v>65898</v>
      </c>
      <c r="D709" s="281"/>
      <c r="E709" s="269">
        <f>IFERROR(IF(-SUM(E$20:E708)+E$15&lt;0.000001,0,IF($C709&gt;='H-32A-WP06 - Debt Service'!C$24,'H-32A-WP06 - Debt Service'!C$27/12,0)),"-")</f>
        <v>0</v>
      </c>
      <c r="F709" s="269">
        <f>IFERROR(IF(-SUM(F$20:F708)+F$15&lt;0.000001,0,IF($C709&gt;='H-32A-WP06 - Debt Service'!D$24,'H-32A-WP06 - Debt Service'!D$27/12,0)),"-")</f>
        <v>0</v>
      </c>
      <c r="G709" s="269">
        <f>IFERROR(IF(-SUM(G$20:G708)+G$15&lt;0.000001,0,IF($C709&gt;='H-32A-WP06 - Debt Service'!E$24,'H-32A-WP06 - Debt Service'!E$27/12,0)),"-")</f>
        <v>0</v>
      </c>
      <c r="H709" s="269">
        <f>IFERROR(IF(-SUM(H$20:H708)+H$15&lt;0.000001,0,IF($C709&gt;='H-32A-WP06 - Debt Service'!F$24,'H-32A-WP06 - Debt Service'!F$27/12,0)),"-")</f>
        <v>0</v>
      </c>
      <c r="I709" s="269">
        <f>IFERROR(IF(-SUM(I$20:I708)+I$15&lt;0.000001,0,IF($C709&gt;='H-32A-WP06 - Debt Service'!G$24,'H-32A-WP06 - Debt Service'!#REF!/12,0)),"-")</f>
        <v>0</v>
      </c>
      <c r="J709" s="269">
        <f>IFERROR(IF(-SUM(J$20:J708)+J$15&lt;0.000001,0,IF($C709&gt;='H-32A-WP06 - Debt Service'!H$24,'H-32A-WP06 - Debt Service'!H$27/12,0)),"-")</f>
        <v>0</v>
      </c>
      <c r="K709" s="269">
        <f>IFERROR(IF(-SUM(K$20:K708)+K$15&lt;0.000001,0,IF($C709&gt;='H-32A-WP06 - Debt Service'!I$24,'H-32A-WP06 - Debt Service'!I$27/12,0)),"-")</f>
        <v>0</v>
      </c>
      <c r="L709" s="269">
        <f>IFERROR(IF(-SUM(L$20:L708)+L$15&lt;0.000001,0,IF($C709&gt;='H-32A-WP06 - Debt Service'!J$24,'H-32A-WP06 - Debt Service'!J$27/12,0)),"-")</f>
        <v>0</v>
      </c>
      <c r="M709" s="269">
        <f>IFERROR(IF(-SUM(M$20:M708)+M$15&lt;0.000001,0,IF($C709&gt;='H-32A-WP06 - Debt Service'!L$24,'H-32A-WP06 - Debt Service'!L$27/12,0)),"-")</f>
        <v>0</v>
      </c>
      <c r="N709" s="269">
        <v>0</v>
      </c>
      <c r="O709" s="269">
        <v>0</v>
      </c>
      <c r="P709" s="269">
        <v>0</v>
      </c>
      <c r="Q709" s="269">
        <f>IFERROR(IF(-SUM(Q$20:Q708)+Q$15&lt;0.000001,0,IF($C709&gt;='H-32A-WP06 - Debt Service'!#REF!,'H-32A-WP06 - Debt Service'!#REF!/12,0)),"-")</f>
        <v>0</v>
      </c>
      <c r="R709" s="269"/>
      <c r="S709" s="269"/>
      <c r="T709" s="269"/>
      <c r="U709" s="269"/>
      <c r="V709" s="269"/>
      <c r="X709" s="260">
        <f t="shared" si="45"/>
        <v>2080</v>
      </c>
      <c r="Y709" s="281">
        <f t="shared" si="47"/>
        <v>65898</v>
      </c>
      <c r="Z709" s="281"/>
      <c r="AA709" s="269">
        <f>IFERROR(IF(-SUM(AA$20:AA708)+AA$15&lt;0.000001,0,IF($C709&gt;='H-32A-WP06 - Debt Service'!X$24,'H-32A-WP06 - Debt Service'!X$27/12,0)),"-")</f>
        <v>0</v>
      </c>
      <c r="AB709" s="269">
        <f>IFERROR(IF(-SUM(AB$20:AB708)+AB$15&lt;0.000001,0,IF($C709&gt;='H-32A-WP06 - Debt Service'!Y$24,'H-32A-WP06 - Debt Service'!Y$27/12,0)),"-")</f>
        <v>0</v>
      </c>
      <c r="AC709" s="269">
        <f>IFERROR(IF(-SUM(AC$20:AC708)+AC$15&lt;0.000001,0,IF($C709&gt;='H-32A-WP06 - Debt Service'!Z$24,'H-32A-WP06 - Debt Service'!Z$27/12,0)),"-")</f>
        <v>0</v>
      </c>
      <c r="AD709" s="269">
        <f>IFERROR(IF(-SUM(AD$20:AD708)+AD$15&lt;0.000001,0,IF($C709&gt;='H-32A-WP06 - Debt Service'!AA$24,'H-32A-WP06 - Debt Service'!AA$27/12,0)),"-")</f>
        <v>0</v>
      </c>
      <c r="AE709" s="269">
        <f>IFERROR(IF(-SUM(AE$20:AE708)+AE$15&lt;0.000001,0,IF($C709&gt;='H-32A-WP06 - Debt Service'!AB$24,'H-32A-WP06 - Debt Service'!AB$27/12,0)),"-")</f>
        <v>0</v>
      </c>
      <c r="AF709" s="269">
        <f>IFERROR(IF(-SUM(AF$20:AF708)+AF$15&lt;0.000001,0,IF($C709&gt;='H-32A-WP06 - Debt Service'!AC$24,'H-32A-WP06 - Debt Service'!AC$27/12,0)),"-")</f>
        <v>0</v>
      </c>
      <c r="AG709" s="269">
        <f>IFERROR(IF(-SUM(AG$20:AG708)+AG$15&lt;0.000001,0,IF($C709&gt;='H-32A-WP06 - Debt Service'!AD$24,'H-32A-WP06 - Debt Service'!AD$27/12,0)),"-")</f>
        <v>0</v>
      </c>
      <c r="AH709" s="269">
        <f>IFERROR(IF(-SUM(AH$20:AH708)+AH$15&lt;0.000001,0,IF($C709&gt;='H-32A-WP06 - Debt Service'!AE$24,'H-32A-WP06 - Debt Service'!AE$27/12,0)),"-")</f>
        <v>0</v>
      </c>
      <c r="AI709" s="269">
        <f>IFERROR(IF(-SUM(AI$20:AI708)+AI$15&lt;0.000001,0,IF($C709&gt;='H-32A-WP06 - Debt Service'!AF$24,'H-32A-WP06 - Debt Service'!AF$27/12,0)),"-")</f>
        <v>0</v>
      </c>
      <c r="AJ709" s="269">
        <f>IFERROR(IF(-SUM(AJ$20:AJ708)+AJ$15&lt;0.000001,0,IF($C709&gt;='H-32A-WP06 - Debt Service'!AG$24,'H-32A-WP06 - Debt Service'!AG$27/12,0)),"-")</f>
        <v>0</v>
      </c>
    </row>
    <row r="710" spans="2:36" hidden="1">
      <c r="B710" s="260">
        <f t="shared" si="44"/>
        <v>2080</v>
      </c>
      <c r="C710" s="281">
        <f t="shared" si="46"/>
        <v>65928</v>
      </c>
      <c r="D710" s="281"/>
      <c r="E710" s="269">
        <f>IFERROR(IF(-SUM(E$20:E709)+E$15&lt;0.000001,0,IF($C710&gt;='H-32A-WP06 - Debt Service'!C$24,'H-32A-WP06 - Debt Service'!C$27/12,0)),"-")</f>
        <v>0</v>
      </c>
      <c r="F710" s="269">
        <f>IFERROR(IF(-SUM(F$20:F709)+F$15&lt;0.000001,0,IF($C710&gt;='H-32A-WP06 - Debt Service'!D$24,'H-32A-WP06 - Debt Service'!D$27/12,0)),"-")</f>
        <v>0</v>
      </c>
      <c r="G710" s="269">
        <f>IFERROR(IF(-SUM(G$20:G709)+G$15&lt;0.000001,0,IF($C710&gt;='H-32A-WP06 - Debt Service'!E$24,'H-32A-WP06 - Debt Service'!E$27/12,0)),"-")</f>
        <v>0</v>
      </c>
      <c r="H710" s="269">
        <f>IFERROR(IF(-SUM(H$20:H709)+H$15&lt;0.000001,0,IF($C710&gt;='H-32A-WP06 - Debt Service'!F$24,'H-32A-WP06 - Debt Service'!F$27/12,0)),"-")</f>
        <v>0</v>
      </c>
      <c r="I710" s="269">
        <f>IFERROR(IF(-SUM(I$20:I709)+I$15&lt;0.000001,0,IF($C710&gt;='H-32A-WP06 - Debt Service'!G$24,'H-32A-WP06 - Debt Service'!#REF!/12,0)),"-")</f>
        <v>0</v>
      </c>
      <c r="J710" s="269">
        <f>IFERROR(IF(-SUM(J$20:J709)+J$15&lt;0.000001,0,IF($C710&gt;='H-32A-WP06 - Debt Service'!H$24,'H-32A-WP06 - Debt Service'!H$27/12,0)),"-")</f>
        <v>0</v>
      </c>
      <c r="K710" s="269">
        <f>IFERROR(IF(-SUM(K$20:K709)+K$15&lt;0.000001,0,IF($C710&gt;='H-32A-WP06 - Debt Service'!I$24,'H-32A-WP06 - Debt Service'!I$27/12,0)),"-")</f>
        <v>0</v>
      </c>
      <c r="L710" s="269">
        <f>IFERROR(IF(-SUM(L$20:L709)+L$15&lt;0.000001,0,IF($C710&gt;='H-32A-WP06 - Debt Service'!J$24,'H-32A-WP06 - Debt Service'!J$27/12,0)),"-")</f>
        <v>0</v>
      </c>
      <c r="M710" s="269">
        <f>IFERROR(IF(-SUM(M$20:M709)+M$15&lt;0.000001,0,IF($C710&gt;='H-32A-WP06 - Debt Service'!L$24,'H-32A-WP06 - Debt Service'!L$27/12,0)),"-")</f>
        <v>0</v>
      </c>
      <c r="N710" s="269">
        <v>0</v>
      </c>
      <c r="O710" s="269">
        <v>0</v>
      </c>
      <c r="P710" s="269">
        <v>0</v>
      </c>
      <c r="Q710" s="269">
        <f>IFERROR(IF(-SUM(Q$20:Q709)+Q$15&lt;0.000001,0,IF($C710&gt;='H-32A-WP06 - Debt Service'!#REF!,'H-32A-WP06 - Debt Service'!#REF!/12,0)),"-")</f>
        <v>0</v>
      </c>
      <c r="R710" s="269"/>
      <c r="S710" s="269"/>
      <c r="T710" s="269"/>
      <c r="U710" s="269"/>
      <c r="V710" s="269"/>
      <c r="X710" s="260">
        <f t="shared" si="45"/>
        <v>2080</v>
      </c>
      <c r="Y710" s="281">
        <f t="shared" si="47"/>
        <v>65928</v>
      </c>
      <c r="Z710" s="281"/>
      <c r="AA710" s="269">
        <f>IFERROR(IF(-SUM(AA$20:AA709)+AA$15&lt;0.000001,0,IF($C710&gt;='H-32A-WP06 - Debt Service'!X$24,'H-32A-WP06 - Debt Service'!X$27/12,0)),"-")</f>
        <v>0</v>
      </c>
      <c r="AB710" s="269">
        <f>IFERROR(IF(-SUM(AB$20:AB709)+AB$15&lt;0.000001,0,IF($C710&gt;='H-32A-WP06 - Debt Service'!Y$24,'H-32A-WP06 - Debt Service'!Y$27/12,0)),"-")</f>
        <v>0</v>
      </c>
      <c r="AC710" s="269">
        <f>IFERROR(IF(-SUM(AC$20:AC709)+AC$15&lt;0.000001,0,IF($C710&gt;='H-32A-WP06 - Debt Service'!Z$24,'H-32A-WP06 - Debt Service'!Z$27/12,0)),"-")</f>
        <v>0</v>
      </c>
      <c r="AD710" s="269">
        <f>IFERROR(IF(-SUM(AD$20:AD709)+AD$15&lt;0.000001,0,IF($C710&gt;='H-32A-WP06 - Debt Service'!AA$24,'H-32A-WP06 - Debt Service'!AA$27/12,0)),"-")</f>
        <v>0</v>
      </c>
      <c r="AE710" s="269">
        <f>IFERROR(IF(-SUM(AE$20:AE709)+AE$15&lt;0.000001,0,IF($C710&gt;='H-32A-WP06 - Debt Service'!AB$24,'H-32A-WP06 - Debt Service'!AB$27/12,0)),"-")</f>
        <v>0</v>
      </c>
      <c r="AF710" s="269">
        <f>IFERROR(IF(-SUM(AF$20:AF709)+AF$15&lt;0.000001,0,IF($C710&gt;='H-32A-WP06 - Debt Service'!AC$24,'H-32A-WP06 - Debt Service'!AC$27/12,0)),"-")</f>
        <v>0</v>
      </c>
      <c r="AG710" s="269">
        <f>IFERROR(IF(-SUM(AG$20:AG709)+AG$15&lt;0.000001,0,IF($C710&gt;='H-32A-WP06 - Debt Service'!AD$24,'H-32A-WP06 - Debt Service'!AD$27/12,0)),"-")</f>
        <v>0</v>
      </c>
      <c r="AH710" s="269">
        <f>IFERROR(IF(-SUM(AH$20:AH709)+AH$15&lt;0.000001,0,IF($C710&gt;='H-32A-WP06 - Debt Service'!AE$24,'H-32A-WP06 - Debt Service'!AE$27/12,0)),"-")</f>
        <v>0</v>
      </c>
      <c r="AI710" s="269">
        <f>IFERROR(IF(-SUM(AI$20:AI709)+AI$15&lt;0.000001,0,IF($C710&gt;='H-32A-WP06 - Debt Service'!AF$24,'H-32A-WP06 - Debt Service'!AF$27/12,0)),"-")</f>
        <v>0</v>
      </c>
      <c r="AJ710" s="269">
        <f>IFERROR(IF(-SUM(AJ$20:AJ709)+AJ$15&lt;0.000001,0,IF($C710&gt;='H-32A-WP06 - Debt Service'!AG$24,'H-32A-WP06 - Debt Service'!AG$27/12,0)),"-")</f>
        <v>0</v>
      </c>
    </row>
    <row r="711" spans="2:36" hidden="1">
      <c r="B711" s="260">
        <f t="shared" si="44"/>
        <v>2080</v>
      </c>
      <c r="C711" s="281">
        <f t="shared" si="46"/>
        <v>65959</v>
      </c>
      <c r="D711" s="281"/>
      <c r="E711" s="269">
        <f>IFERROR(IF(-SUM(E$20:E710)+E$15&lt;0.000001,0,IF($C711&gt;='H-32A-WP06 - Debt Service'!C$24,'H-32A-WP06 - Debt Service'!C$27/12,0)),"-")</f>
        <v>0</v>
      </c>
      <c r="F711" s="269">
        <f>IFERROR(IF(-SUM(F$20:F710)+F$15&lt;0.000001,0,IF($C711&gt;='H-32A-WP06 - Debt Service'!D$24,'H-32A-WP06 - Debt Service'!D$27/12,0)),"-")</f>
        <v>0</v>
      </c>
      <c r="G711" s="269">
        <f>IFERROR(IF(-SUM(G$20:G710)+G$15&lt;0.000001,0,IF($C711&gt;='H-32A-WP06 - Debt Service'!E$24,'H-32A-WP06 - Debt Service'!E$27/12,0)),"-")</f>
        <v>0</v>
      </c>
      <c r="H711" s="269">
        <f>IFERROR(IF(-SUM(H$20:H710)+H$15&lt;0.000001,0,IF($C711&gt;='H-32A-WP06 - Debt Service'!F$24,'H-32A-WP06 - Debt Service'!F$27/12,0)),"-")</f>
        <v>0</v>
      </c>
      <c r="I711" s="269">
        <f>IFERROR(IF(-SUM(I$20:I710)+I$15&lt;0.000001,0,IF($C711&gt;='H-32A-WP06 - Debt Service'!G$24,'H-32A-WP06 - Debt Service'!#REF!/12,0)),"-")</f>
        <v>0</v>
      </c>
      <c r="J711" s="269">
        <f>IFERROR(IF(-SUM(J$20:J710)+J$15&lt;0.000001,0,IF($C711&gt;='H-32A-WP06 - Debt Service'!H$24,'H-32A-WP06 - Debt Service'!H$27/12,0)),"-")</f>
        <v>0</v>
      </c>
      <c r="K711" s="269">
        <f>IFERROR(IF(-SUM(K$20:K710)+K$15&lt;0.000001,0,IF($C711&gt;='H-32A-WP06 - Debt Service'!I$24,'H-32A-WP06 - Debt Service'!I$27/12,0)),"-")</f>
        <v>0</v>
      </c>
      <c r="L711" s="269">
        <f>IFERROR(IF(-SUM(L$20:L710)+L$15&lt;0.000001,0,IF($C711&gt;='H-32A-WP06 - Debt Service'!J$24,'H-32A-WP06 - Debt Service'!J$27/12,0)),"-")</f>
        <v>0</v>
      </c>
      <c r="M711" s="269">
        <f>IFERROR(IF(-SUM(M$20:M710)+M$15&lt;0.000001,0,IF($C711&gt;='H-32A-WP06 - Debt Service'!L$24,'H-32A-WP06 - Debt Service'!L$27/12,0)),"-")</f>
        <v>0</v>
      </c>
      <c r="N711" s="269">
        <v>0</v>
      </c>
      <c r="O711" s="269">
        <v>0</v>
      </c>
      <c r="P711" s="269">
        <v>0</v>
      </c>
      <c r="Q711" s="269">
        <f>IFERROR(IF(-SUM(Q$20:Q710)+Q$15&lt;0.000001,0,IF($C711&gt;='H-32A-WP06 - Debt Service'!#REF!,'H-32A-WP06 - Debt Service'!#REF!/12,0)),"-")</f>
        <v>0</v>
      </c>
      <c r="R711" s="269"/>
      <c r="S711" s="269"/>
      <c r="T711" s="269"/>
      <c r="U711" s="269"/>
      <c r="V711" s="269"/>
      <c r="X711" s="260">
        <f t="shared" si="45"/>
        <v>2080</v>
      </c>
      <c r="Y711" s="281">
        <f t="shared" si="47"/>
        <v>65959</v>
      </c>
      <c r="Z711" s="281"/>
      <c r="AA711" s="269">
        <f>IFERROR(IF(-SUM(AA$20:AA710)+AA$15&lt;0.000001,0,IF($C711&gt;='H-32A-WP06 - Debt Service'!X$24,'H-32A-WP06 - Debt Service'!X$27/12,0)),"-")</f>
        <v>0</v>
      </c>
      <c r="AB711" s="269">
        <f>IFERROR(IF(-SUM(AB$20:AB710)+AB$15&lt;0.000001,0,IF($C711&gt;='H-32A-WP06 - Debt Service'!Y$24,'H-32A-WP06 - Debt Service'!Y$27/12,0)),"-")</f>
        <v>0</v>
      </c>
      <c r="AC711" s="269">
        <f>IFERROR(IF(-SUM(AC$20:AC710)+AC$15&lt;0.000001,0,IF($C711&gt;='H-32A-WP06 - Debt Service'!Z$24,'H-32A-WP06 - Debt Service'!Z$27/12,0)),"-")</f>
        <v>0</v>
      </c>
      <c r="AD711" s="269">
        <f>IFERROR(IF(-SUM(AD$20:AD710)+AD$15&lt;0.000001,0,IF($C711&gt;='H-32A-WP06 - Debt Service'!AA$24,'H-32A-WP06 - Debt Service'!AA$27/12,0)),"-")</f>
        <v>0</v>
      </c>
      <c r="AE711" s="269">
        <f>IFERROR(IF(-SUM(AE$20:AE710)+AE$15&lt;0.000001,0,IF($C711&gt;='H-32A-WP06 - Debt Service'!AB$24,'H-32A-WP06 - Debt Service'!AB$27/12,0)),"-")</f>
        <v>0</v>
      </c>
      <c r="AF711" s="269">
        <f>IFERROR(IF(-SUM(AF$20:AF710)+AF$15&lt;0.000001,0,IF($C711&gt;='H-32A-WP06 - Debt Service'!AC$24,'H-32A-WP06 - Debt Service'!AC$27/12,0)),"-")</f>
        <v>0</v>
      </c>
      <c r="AG711" s="269">
        <f>IFERROR(IF(-SUM(AG$20:AG710)+AG$15&lt;0.000001,0,IF($C711&gt;='H-32A-WP06 - Debt Service'!AD$24,'H-32A-WP06 - Debt Service'!AD$27/12,0)),"-")</f>
        <v>0</v>
      </c>
      <c r="AH711" s="269">
        <f>IFERROR(IF(-SUM(AH$20:AH710)+AH$15&lt;0.000001,0,IF($C711&gt;='H-32A-WP06 - Debt Service'!AE$24,'H-32A-WP06 - Debt Service'!AE$27/12,0)),"-")</f>
        <v>0</v>
      </c>
      <c r="AI711" s="269">
        <f>IFERROR(IF(-SUM(AI$20:AI710)+AI$15&lt;0.000001,0,IF($C711&gt;='H-32A-WP06 - Debt Service'!AF$24,'H-32A-WP06 - Debt Service'!AF$27/12,0)),"-")</f>
        <v>0</v>
      </c>
      <c r="AJ711" s="269">
        <f>IFERROR(IF(-SUM(AJ$20:AJ710)+AJ$15&lt;0.000001,0,IF($C711&gt;='H-32A-WP06 - Debt Service'!AG$24,'H-32A-WP06 - Debt Service'!AG$27/12,0)),"-")</f>
        <v>0</v>
      </c>
    </row>
    <row r="712" spans="2:36" hidden="1">
      <c r="B712" s="260">
        <f t="shared" si="44"/>
        <v>2080</v>
      </c>
      <c r="C712" s="281">
        <f t="shared" si="46"/>
        <v>65990</v>
      </c>
      <c r="D712" s="281"/>
      <c r="E712" s="269">
        <f>IFERROR(IF(-SUM(E$20:E711)+E$15&lt;0.000001,0,IF($C712&gt;='H-32A-WP06 - Debt Service'!C$24,'H-32A-WP06 - Debt Service'!C$27/12,0)),"-")</f>
        <v>0</v>
      </c>
      <c r="F712" s="269">
        <f>IFERROR(IF(-SUM(F$20:F711)+F$15&lt;0.000001,0,IF($C712&gt;='H-32A-WP06 - Debt Service'!D$24,'H-32A-WP06 - Debt Service'!D$27/12,0)),"-")</f>
        <v>0</v>
      </c>
      <c r="G712" s="269">
        <f>IFERROR(IF(-SUM(G$20:G711)+G$15&lt;0.000001,0,IF($C712&gt;='H-32A-WP06 - Debt Service'!E$24,'H-32A-WP06 - Debt Service'!E$27/12,0)),"-")</f>
        <v>0</v>
      </c>
      <c r="H712" s="269">
        <f>IFERROR(IF(-SUM(H$20:H711)+H$15&lt;0.000001,0,IF($C712&gt;='H-32A-WP06 - Debt Service'!F$24,'H-32A-WP06 - Debt Service'!F$27/12,0)),"-")</f>
        <v>0</v>
      </c>
      <c r="I712" s="269">
        <f>IFERROR(IF(-SUM(I$20:I711)+I$15&lt;0.000001,0,IF($C712&gt;='H-32A-WP06 - Debt Service'!G$24,'H-32A-WP06 - Debt Service'!#REF!/12,0)),"-")</f>
        <v>0</v>
      </c>
      <c r="J712" s="269">
        <f>IFERROR(IF(-SUM(J$20:J711)+J$15&lt;0.000001,0,IF($C712&gt;='H-32A-WP06 - Debt Service'!H$24,'H-32A-WP06 - Debt Service'!H$27/12,0)),"-")</f>
        <v>0</v>
      </c>
      <c r="K712" s="269">
        <f>IFERROR(IF(-SUM(K$20:K711)+K$15&lt;0.000001,0,IF($C712&gt;='H-32A-WP06 - Debt Service'!I$24,'H-32A-WP06 - Debt Service'!I$27/12,0)),"-")</f>
        <v>0</v>
      </c>
      <c r="L712" s="269">
        <f>IFERROR(IF(-SUM(L$20:L711)+L$15&lt;0.000001,0,IF($C712&gt;='H-32A-WP06 - Debt Service'!J$24,'H-32A-WP06 - Debt Service'!J$27/12,0)),"-")</f>
        <v>0</v>
      </c>
      <c r="M712" s="269">
        <f>IFERROR(IF(-SUM(M$20:M711)+M$15&lt;0.000001,0,IF($C712&gt;='H-32A-WP06 - Debt Service'!L$24,'H-32A-WP06 - Debt Service'!L$27/12,0)),"-")</f>
        <v>0</v>
      </c>
      <c r="N712" s="269">
        <v>0</v>
      </c>
      <c r="O712" s="269">
        <v>0</v>
      </c>
      <c r="P712" s="269">
        <v>0</v>
      </c>
      <c r="Q712" s="269">
        <f>IFERROR(IF(-SUM(Q$20:Q711)+Q$15&lt;0.000001,0,IF($C712&gt;='H-32A-WP06 - Debt Service'!#REF!,'H-32A-WP06 - Debt Service'!#REF!/12,0)),"-")</f>
        <v>0</v>
      </c>
      <c r="R712" s="269"/>
      <c r="S712" s="269"/>
      <c r="T712" s="269"/>
      <c r="U712" s="269"/>
      <c r="V712" s="269"/>
      <c r="X712" s="260">
        <f t="shared" si="45"/>
        <v>2080</v>
      </c>
      <c r="Y712" s="281">
        <f t="shared" si="47"/>
        <v>65990</v>
      </c>
      <c r="Z712" s="281"/>
      <c r="AA712" s="269">
        <f>IFERROR(IF(-SUM(AA$20:AA711)+AA$15&lt;0.000001,0,IF($C712&gt;='H-32A-WP06 - Debt Service'!X$24,'H-32A-WP06 - Debt Service'!X$27/12,0)),"-")</f>
        <v>0</v>
      </c>
      <c r="AB712" s="269">
        <f>IFERROR(IF(-SUM(AB$20:AB711)+AB$15&lt;0.000001,0,IF($C712&gt;='H-32A-WP06 - Debt Service'!Y$24,'H-32A-WP06 - Debt Service'!Y$27/12,0)),"-")</f>
        <v>0</v>
      </c>
      <c r="AC712" s="269">
        <f>IFERROR(IF(-SUM(AC$20:AC711)+AC$15&lt;0.000001,0,IF($C712&gt;='H-32A-WP06 - Debt Service'!Z$24,'H-32A-WP06 - Debt Service'!Z$27/12,0)),"-")</f>
        <v>0</v>
      </c>
      <c r="AD712" s="269">
        <f>IFERROR(IF(-SUM(AD$20:AD711)+AD$15&lt;0.000001,0,IF($C712&gt;='H-32A-WP06 - Debt Service'!AA$24,'H-32A-WP06 - Debt Service'!AA$27/12,0)),"-")</f>
        <v>0</v>
      </c>
      <c r="AE712" s="269">
        <f>IFERROR(IF(-SUM(AE$20:AE711)+AE$15&lt;0.000001,0,IF($C712&gt;='H-32A-WP06 - Debt Service'!AB$24,'H-32A-WP06 - Debt Service'!AB$27/12,0)),"-")</f>
        <v>0</v>
      </c>
      <c r="AF712" s="269">
        <f>IFERROR(IF(-SUM(AF$20:AF711)+AF$15&lt;0.000001,0,IF($C712&gt;='H-32A-WP06 - Debt Service'!AC$24,'H-32A-WP06 - Debt Service'!AC$27/12,0)),"-")</f>
        <v>0</v>
      </c>
      <c r="AG712" s="269">
        <f>IFERROR(IF(-SUM(AG$20:AG711)+AG$15&lt;0.000001,0,IF($C712&gt;='H-32A-WP06 - Debt Service'!AD$24,'H-32A-WP06 - Debt Service'!AD$27/12,0)),"-")</f>
        <v>0</v>
      </c>
      <c r="AH712" s="269">
        <f>IFERROR(IF(-SUM(AH$20:AH711)+AH$15&lt;0.000001,0,IF($C712&gt;='H-32A-WP06 - Debt Service'!AE$24,'H-32A-WP06 - Debt Service'!AE$27/12,0)),"-")</f>
        <v>0</v>
      </c>
      <c r="AI712" s="269">
        <f>IFERROR(IF(-SUM(AI$20:AI711)+AI$15&lt;0.000001,0,IF($C712&gt;='H-32A-WP06 - Debt Service'!AF$24,'H-32A-WP06 - Debt Service'!AF$27/12,0)),"-")</f>
        <v>0</v>
      </c>
      <c r="AJ712" s="269">
        <f>IFERROR(IF(-SUM(AJ$20:AJ711)+AJ$15&lt;0.000001,0,IF($C712&gt;='H-32A-WP06 - Debt Service'!AG$24,'H-32A-WP06 - Debt Service'!AG$27/12,0)),"-")</f>
        <v>0</v>
      </c>
    </row>
    <row r="713" spans="2:36" hidden="1">
      <c r="B713" s="260">
        <f t="shared" si="44"/>
        <v>2080</v>
      </c>
      <c r="C713" s="281">
        <f t="shared" si="46"/>
        <v>66020</v>
      </c>
      <c r="D713" s="281"/>
      <c r="E713" s="269">
        <f>IFERROR(IF(-SUM(E$20:E712)+E$15&lt;0.000001,0,IF($C713&gt;='H-32A-WP06 - Debt Service'!C$24,'H-32A-WP06 - Debt Service'!C$27/12,0)),"-")</f>
        <v>0</v>
      </c>
      <c r="F713" s="269">
        <f>IFERROR(IF(-SUM(F$20:F712)+F$15&lt;0.000001,0,IF($C713&gt;='H-32A-WP06 - Debt Service'!D$24,'H-32A-WP06 - Debt Service'!D$27/12,0)),"-")</f>
        <v>0</v>
      </c>
      <c r="G713" s="269">
        <f>IFERROR(IF(-SUM(G$20:G712)+G$15&lt;0.000001,0,IF($C713&gt;='H-32A-WP06 - Debt Service'!E$24,'H-32A-WP06 - Debt Service'!E$27/12,0)),"-")</f>
        <v>0</v>
      </c>
      <c r="H713" s="269">
        <f>IFERROR(IF(-SUM(H$20:H712)+H$15&lt;0.000001,0,IF($C713&gt;='H-32A-WP06 - Debt Service'!F$24,'H-32A-WP06 - Debt Service'!F$27/12,0)),"-")</f>
        <v>0</v>
      </c>
      <c r="I713" s="269">
        <f>IFERROR(IF(-SUM(I$20:I712)+I$15&lt;0.000001,0,IF($C713&gt;='H-32A-WP06 - Debt Service'!G$24,'H-32A-WP06 - Debt Service'!#REF!/12,0)),"-")</f>
        <v>0</v>
      </c>
      <c r="J713" s="269">
        <f>IFERROR(IF(-SUM(J$20:J712)+J$15&lt;0.000001,0,IF($C713&gt;='H-32A-WP06 - Debt Service'!H$24,'H-32A-WP06 - Debt Service'!H$27/12,0)),"-")</f>
        <v>0</v>
      </c>
      <c r="K713" s="269">
        <f>IFERROR(IF(-SUM(K$20:K712)+K$15&lt;0.000001,0,IF($C713&gt;='H-32A-WP06 - Debt Service'!I$24,'H-32A-WP06 - Debt Service'!I$27/12,0)),"-")</f>
        <v>0</v>
      </c>
      <c r="L713" s="269">
        <f>IFERROR(IF(-SUM(L$20:L712)+L$15&lt;0.000001,0,IF($C713&gt;='H-32A-WP06 - Debt Service'!J$24,'H-32A-WP06 - Debt Service'!J$27/12,0)),"-")</f>
        <v>0</v>
      </c>
      <c r="M713" s="269">
        <f>IFERROR(IF(-SUM(M$20:M712)+M$15&lt;0.000001,0,IF($C713&gt;='H-32A-WP06 - Debt Service'!L$24,'H-32A-WP06 - Debt Service'!L$27/12,0)),"-")</f>
        <v>0</v>
      </c>
      <c r="N713" s="269">
        <v>0</v>
      </c>
      <c r="O713" s="269">
        <v>0</v>
      </c>
      <c r="P713" s="269">
        <v>0</v>
      </c>
      <c r="Q713" s="269">
        <f>IFERROR(IF(-SUM(Q$20:Q712)+Q$15&lt;0.000001,0,IF($C713&gt;='H-32A-WP06 - Debt Service'!#REF!,'H-32A-WP06 - Debt Service'!#REF!/12,0)),"-")</f>
        <v>0</v>
      </c>
      <c r="R713" s="269"/>
      <c r="S713" s="269"/>
      <c r="T713" s="269"/>
      <c r="U713" s="269"/>
      <c r="V713" s="269"/>
      <c r="X713" s="260">
        <f t="shared" si="45"/>
        <v>2080</v>
      </c>
      <c r="Y713" s="281">
        <f t="shared" si="47"/>
        <v>66020</v>
      </c>
      <c r="Z713" s="281"/>
      <c r="AA713" s="269">
        <f>IFERROR(IF(-SUM(AA$20:AA712)+AA$15&lt;0.000001,0,IF($C713&gt;='H-32A-WP06 - Debt Service'!X$24,'H-32A-WP06 - Debt Service'!X$27/12,0)),"-")</f>
        <v>0</v>
      </c>
      <c r="AB713" s="269">
        <f>IFERROR(IF(-SUM(AB$20:AB712)+AB$15&lt;0.000001,0,IF($C713&gt;='H-32A-WP06 - Debt Service'!Y$24,'H-32A-WP06 - Debt Service'!Y$27/12,0)),"-")</f>
        <v>0</v>
      </c>
      <c r="AC713" s="269">
        <f>IFERROR(IF(-SUM(AC$20:AC712)+AC$15&lt;0.000001,0,IF($C713&gt;='H-32A-WP06 - Debt Service'!Z$24,'H-32A-WP06 - Debt Service'!Z$27/12,0)),"-")</f>
        <v>0</v>
      </c>
      <c r="AD713" s="269">
        <f>IFERROR(IF(-SUM(AD$20:AD712)+AD$15&lt;0.000001,0,IF($C713&gt;='H-32A-WP06 - Debt Service'!AA$24,'H-32A-WP06 - Debt Service'!AA$27/12,0)),"-")</f>
        <v>0</v>
      </c>
      <c r="AE713" s="269">
        <f>IFERROR(IF(-SUM(AE$20:AE712)+AE$15&lt;0.000001,0,IF($C713&gt;='H-32A-WP06 - Debt Service'!AB$24,'H-32A-WP06 - Debt Service'!AB$27/12,0)),"-")</f>
        <v>0</v>
      </c>
      <c r="AF713" s="269">
        <f>IFERROR(IF(-SUM(AF$20:AF712)+AF$15&lt;0.000001,0,IF($C713&gt;='H-32A-WP06 - Debt Service'!AC$24,'H-32A-WP06 - Debt Service'!AC$27/12,0)),"-")</f>
        <v>0</v>
      </c>
      <c r="AG713" s="269">
        <f>IFERROR(IF(-SUM(AG$20:AG712)+AG$15&lt;0.000001,0,IF($C713&gt;='H-32A-WP06 - Debt Service'!AD$24,'H-32A-WP06 - Debt Service'!AD$27/12,0)),"-")</f>
        <v>0</v>
      </c>
      <c r="AH713" s="269">
        <f>IFERROR(IF(-SUM(AH$20:AH712)+AH$15&lt;0.000001,0,IF($C713&gt;='H-32A-WP06 - Debt Service'!AE$24,'H-32A-WP06 - Debt Service'!AE$27/12,0)),"-")</f>
        <v>0</v>
      </c>
      <c r="AI713" s="269">
        <f>IFERROR(IF(-SUM(AI$20:AI712)+AI$15&lt;0.000001,0,IF($C713&gt;='H-32A-WP06 - Debt Service'!AF$24,'H-32A-WP06 - Debt Service'!AF$27/12,0)),"-")</f>
        <v>0</v>
      </c>
      <c r="AJ713" s="269">
        <f>IFERROR(IF(-SUM(AJ$20:AJ712)+AJ$15&lt;0.000001,0,IF($C713&gt;='H-32A-WP06 - Debt Service'!AG$24,'H-32A-WP06 - Debt Service'!AG$27/12,0)),"-")</f>
        <v>0</v>
      </c>
    </row>
    <row r="714" spans="2:36" hidden="1">
      <c r="B714" s="260">
        <f t="shared" si="44"/>
        <v>2080</v>
      </c>
      <c r="C714" s="281">
        <f t="shared" si="46"/>
        <v>66051</v>
      </c>
      <c r="D714" s="281"/>
      <c r="E714" s="269">
        <f>IFERROR(IF(-SUM(E$20:E713)+E$15&lt;0.000001,0,IF($C714&gt;='H-32A-WP06 - Debt Service'!C$24,'H-32A-WP06 - Debt Service'!C$27/12,0)),"-")</f>
        <v>0</v>
      </c>
      <c r="F714" s="269">
        <f>IFERROR(IF(-SUM(F$20:F713)+F$15&lt;0.000001,0,IF($C714&gt;='H-32A-WP06 - Debt Service'!D$24,'H-32A-WP06 - Debt Service'!D$27/12,0)),"-")</f>
        <v>0</v>
      </c>
      <c r="G714" s="269">
        <f>IFERROR(IF(-SUM(G$20:G713)+G$15&lt;0.000001,0,IF($C714&gt;='H-32A-WP06 - Debt Service'!E$24,'H-32A-WP06 - Debt Service'!E$27/12,0)),"-")</f>
        <v>0</v>
      </c>
      <c r="H714" s="269">
        <f>IFERROR(IF(-SUM(H$20:H713)+H$15&lt;0.000001,0,IF($C714&gt;='H-32A-WP06 - Debt Service'!F$24,'H-32A-WP06 - Debt Service'!F$27/12,0)),"-")</f>
        <v>0</v>
      </c>
      <c r="I714" s="269">
        <f>IFERROR(IF(-SUM(I$20:I713)+I$15&lt;0.000001,0,IF($C714&gt;='H-32A-WP06 - Debt Service'!G$24,'H-32A-WP06 - Debt Service'!#REF!/12,0)),"-")</f>
        <v>0</v>
      </c>
      <c r="J714" s="269">
        <f>IFERROR(IF(-SUM(J$20:J713)+J$15&lt;0.000001,0,IF($C714&gt;='H-32A-WP06 - Debt Service'!H$24,'H-32A-WP06 - Debt Service'!H$27/12,0)),"-")</f>
        <v>0</v>
      </c>
      <c r="K714" s="269">
        <f>IFERROR(IF(-SUM(K$20:K713)+K$15&lt;0.000001,0,IF($C714&gt;='H-32A-WP06 - Debt Service'!I$24,'H-32A-WP06 - Debt Service'!I$27/12,0)),"-")</f>
        <v>0</v>
      </c>
      <c r="L714" s="269">
        <f>IFERROR(IF(-SUM(L$20:L713)+L$15&lt;0.000001,0,IF($C714&gt;='H-32A-WP06 - Debt Service'!J$24,'H-32A-WP06 - Debt Service'!J$27/12,0)),"-")</f>
        <v>0</v>
      </c>
      <c r="M714" s="269">
        <f>IFERROR(IF(-SUM(M$20:M713)+M$15&lt;0.000001,0,IF($C714&gt;='H-32A-WP06 - Debt Service'!L$24,'H-32A-WP06 - Debt Service'!L$27/12,0)),"-")</f>
        <v>0</v>
      </c>
      <c r="N714" s="269">
        <v>0</v>
      </c>
      <c r="O714" s="269">
        <v>0</v>
      </c>
      <c r="P714" s="269">
        <v>0</v>
      </c>
      <c r="Q714" s="269">
        <f>IFERROR(IF(-SUM(Q$20:Q713)+Q$15&lt;0.000001,0,IF($C714&gt;='H-32A-WP06 - Debt Service'!#REF!,'H-32A-WP06 - Debt Service'!#REF!/12,0)),"-")</f>
        <v>0</v>
      </c>
      <c r="R714" s="269"/>
      <c r="S714" s="269"/>
      <c r="T714" s="269"/>
      <c r="U714" s="269"/>
      <c r="V714" s="269"/>
      <c r="X714" s="260">
        <f t="shared" si="45"/>
        <v>2080</v>
      </c>
      <c r="Y714" s="281">
        <f t="shared" si="47"/>
        <v>66051</v>
      </c>
      <c r="Z714" s="281"/>
      <c r="AA714" s="269">
        <f>IFERROR(IF(-SUM(AA$20:AA713)+AA$15&lt;0.000001,0,IF($C714&gt;='H-32A-WP06 - Debt Service'!X$24,'H-32A-WP06 - Debt Service'!X$27/12,0)),"-")</f>
        <v>0</v>
      </c>
      <c r="AB714" s="269">
        <f>IFERROR(IF(-SUM(AB$20:AB713)+AB$15&lt;0.000001,0,IF($C714&gt;='H-32A-WP06 - Debt Service'!Y$24,'H-32A-WP06 - Debt Service'!Y$27/12,0)),"-")</f>
        <v>0</v>
      </c>
      <c r="AC714" s="269">
        <f>IFERROR(IF(-SUM(AC$20:AC713)+AC$15&lt;0.000001,0,IF($C714&gt;='H-32A-WP06 - Debt Service'!Z$24,'H-32A-WP06 - Debt Service'!Z$27/12,0)),"-")</f>
        <v>0</v>
      </c>
      <c r="AD714" s="269">
        <f>IFERROR(IF(-SUM(AD$20:AD713)+AD$15&lt;0.000001,0,IF($C714&gt;='H-32A-WP06 - Debt Service'!AA$24,'H-32A-WP06 - Debt Service'!AA$27/12,0)),"-")</f>
        <v>0</v>
      </c>
      <c r="AE714" s="269">
        <f>IFERROR(IF(-SUM(AE$20:AE713)+AE$15&lt;0.000001,0,IF($C714&gt;='H-32A-WP06 - Debt Service'!AB$24,'H-32A-WP06 - Debt Service'!AB$27/12,0)),"-")</f>
        <v>0</v>
      </c>
      <c r="AF714" s="269">
        <f>IFERROR(IF(-SUM(AF$20:AF713)+AF$15&lt;0.000001,0,IF($C714&gt;='H-32A-WP06 - Debt Service'!AC$24,'H-32A-WP06 - Debt Service'!AC$27/12,0)),"-")</f>
        <v>0</v>
      </c>
      <c r="AG714" s="269">
        <f>IFERROR(IF(-SUM(AG$20:AG713)+AG$15&lt;0.000001,0,IF($C714&gt;='H-32A-WP06 - Debt Service'!AD$24,'H-32A-WP06 - Debt Service'!AD$27/12,0)),"-")</f>
        <v>0</v>
      </c>
      <c r="AH714" s="269">
        <f>IFERROR(IF(-SUM(AH$20:AH713)+AH$15&lt;0.000001,0,IF($C714&gt;='H-32A-WP06 - Debt Service'!AE$24,'H-32A-WP06 - Debt Service'!AE$27/12,0)),"-")</f>
        <v>0</v>
      </c>
      <c r="AI714" s="269">
        <f>IFERROR(IF(-SUM(AI$20:AI713)+AI$15&lt;0.000001,0,IF($C714&gt;='H-32A-WP06 - Debt Service'!AF$24,'H-32A-WP06 - Debt Service'!AF$27/12,0)),"-")</f>
        <v>0</v>
      </c>
      <c r="AJ714" s="269">
        <f>IFERROR(IF(-SUM(AJ$20:AJ713)+AJ$15&lt;0.000001,0,IF($C714&gt;='H-32A-WP06 - Debt Service'!AG$24,'H-32A-WP06 - Debt Service'!AG$27/12,0)),"-")</f>
        <v>0</v>
      </c>
    </row>
    <row r="715" spans="2:36" hidden="1">
      <c r="B715" s="260">
        <f t="shared" si="44"/>
        <v>2080</v>
      </c>
      <c r="C715" s="281">
        <f t="shared" si="46"/>
        <v>66081</v>
      </c>
      <c r="D715" s="281"/>
      <c r="E715" s="269">
        <f>IFERROR(IF(-SUM(E$20:E714)+E$15&lt;0.000001,0,IF($C715&gt;='H-32A-WP06 - Debt Service'!C$24,'H-32A-WP06 - Debt Service'!C$27/12,0)),"-")</f>
        <v>0</v>
      </c>
      <c r="F715" s="269">
        <f>IFERROR(IF(-SUM(F$20:F714)+F$15&lt;0.000001,0,IF($C715&gt;='H-32A-WP06 - Debt Service'!D$24,'H-32A-WP06 - Debt Service'!D$27/12,0)),"-")</f>
        <v>0</v>
      </c>
      <c r="G715" s="269">
        <f>IFERROR(IF(-SUM(G$20:G714)+G$15&lt;0.000001,0,IF($C715&gt;='H-32A-WP06 - Debt Service'!E$24,'H-32A-WP06 - Debt Service'!E$27/12,0)),"-")</f>
        <v>0</v>
      </c>
      <c r="H715" s="269">
        <f>IFERROR(IF(-SUM(H$20:H714)+H$15&lt;0.000001,0,IF($C715&gt;='H-32A-WP06 - Debt Service'!F$24,'H-32A-WP06 - Debt Service'!F$27/12,0)),"-")</f>
        <v>0</v>
      </c>
      <c r="I715" s="269">
        <f>IFERROR(IF(-SUM(I$20:I714)+I$15&lt;0.000001,0,IF($C715&gt;='H-32A-WP06 - Debt Service'!G$24,'H-32A-WP06 - Debt Service'!#REF!/12,0)),"-")</f>
        <v>0</v>
      </c>
      <c r="J715" s="269">
        <f>IFERROR(IF(-SUM(J$20:J714)+J$15&lt;0.000001,0,IF($C715&gt;='H-32A-WP06 - Debt Service'!H$24,'H-32A-WP06 - Debt Service'!H$27/12,0)),"-")</f>
        <v>0</v>
      </c>
      <c r="K715" s="269">
        <f>IFERROR(IF(-SUM(K$20:K714)+K$15&lt;0.000001,0,IF($C715&gt;='H-32A-WP06 - Debt Service'!I$24,'H-32A-WP06 - Debt Service'!I$27/12,0)),"-")</f>
        <v>0</v>
      </c>
      <c r="L715" s="269">
        <f>IFERROR(IF(-SUM(L$20:L714)+L$15&lt;0.000001,0,IF($C715&gt;='H-32A-WP06 - Debt Service'!J$24,'H-32A-WP06 - Debt Service'!J$27/12,0)),"-")</f>
        <v>0</v>
      </c>
      <c r="M715" s="269">
        <f>IFERROR(IF(-SUM(M$20:M714)+M$15&lt;0.000001,0,IF($C715&gt;='H-32A-WP06 - Debt Service'!L$24,'H-32A-WP06 - Debt Service'!L$27/12,0)),"-")</f>
        <v>0</v>
      </c>
      <c r="N715" s="269">
        <v>0</v>
      </c>
      <c r="O715" s="269">
        <v>0</v>
      </c>
      <c r="P715" s="269">
        <v>0</v>
      </c>
      <c r="Q715" s="269">
        <f>IFERROR(IF(-SUM(Q$20:Q714)+Q$15&lt;0.000001,0,IF($C715&gt;='H-32A-WP06 - Debt Service'!#REF!,'H-32A-WP06 - Debt Service'!#REF!/12,0)),"-")</f>
        <v>0</v>
      </c>
      <c r="R715" s="269"/>
      <c r="S715" s="269"/>
      <c r="T715" s="269"/>
      <c r="U715" s="269"/>
      <c r="V715" s="269"/>
      <c r="X715" s="260">
        <f t="shared" si="45"/>
        <v>2080</v>
      </c>
      <c r="Y715" s="281">
        <f t="shared" si="47"/>
        <v>66081</v>
      </c>
      <c r="Z715" s="281"/>
      <c r="AA715" s="269">
        <f>IFERROR(IF(-SUM(AA$20:AA714)+AA$15&lt;0.000001,0,IF($C715&gt;='H-32A-WP06 - Debt Service'!X$24,'H-32A-WP06 - Debt Service'!X$27/12,0)),"-")</f>
        <v>0</v>
      </c>
      <c r="AB715" s="269">
        <f>IFERROR(IF(-SUM(AB$20:AB714)+AB$15&lt;0.000001,0,IF($C715&gt;='H-32A-WP06 - Debt Service'!Y$24,'H-32A-WP06 - Debt Service'!Y$27/12,0)),"-")</f>
        <v>0</v>
      </c>
      <c r="AC715" s="269">
        <f>IFERROR(IF(-SUM(AC$20:AC714)+AC$15&lt;0.000001,0,IF($C715&gt;='H-32A-WP06 - Debt Service'!Z$24,'H-32A-WP06 - Debt Service'!Z$27/12,0)),"-")</f>
        <v>0</v>
      </c>
      <c r="AD715" s="269">
        <f>IFERROR(IF(-SUM(AD$20:AD714)+AD$15&lt;0.000001,0,IF($C715&gt;='H-32A-WP06 - Debt Service'!AA$24,'H-32A-WP06 - Debt Service'!AA$27/12,0)),"-")</f>
        <v>0</v>
      </c>
      <c r="AE715" s="269">
        <f>IFERROR(IF(-SUM(AE$20:AE714)+AE$15&lt;0.000001,0,IF($C715&gt;='H-32A-WP06 - Debt Service'!AB$24,'H-32A-WP06 - Debt Service'!AB$27/12,0)),"-")</f>
        <v>0</v>
      </c>
      <c r="AF715" s="269">
        <f>IFERROR(IF(-SUM(AF$20:AF714)+AF$15&lt;0.000001,0,IF($C715&gt;='H-32A-WP06 - Debt Service'!AC$24,'H-32A-WP06 - Debt Service'!AC$27/12,0)),"-")</f>
        <v>0</v>
      </c>
      <c r="AG715" s="269">
        <f>IFERROR(IF(-SUM(AG$20:AG714)+AG$15&lt;0.000001,0,IF($C715&gt;='H-32A-WP06 - Debt Service'!AD$24,'H-32A-WP06 - Debt Service'!AD$27/12,0)),"-")</f>
        <v>0</v>
      </c>
      <c r="AH715" s="269">
        <f>IFERROR(IF(-SUM(AH$20:AH714)+AH$15&lt;0.000001,0,IF($C715&gt;='H-32A-WP06 - Debt Service'!AE$24,'H-32A-WP06 - Debt Service'!AE$27/12,0)),"-")</f>
        <v>0</v>
      </c>
      <c r="AI715" s="269">
        <f>IFERROR(IF(-SUM(AI$20:AI714)+AI$15&lt;0.000001,0,IF($C715&gt;='H-32A-WP06 - Debt Service'!AF$24,'H-32A-WP06 - Debt Service'!AF$27/12,0)),"-")</f>
        <v>0</v>
      </c>
      <c r="AJ715" s="269">
        <f>IFERROR(IF(-SUM(AJ$20:AJ714)+AJ$15&lt;0.000001,0,IF($C715&gt;='H-32A-WP06 - Debt Service'!AG$24,'H-32A-WP06 - Debt Service'!AG$27/12,0)),"-")</f>
        <v>0</v>
      </c>
    </row>
    <row r="716" spans="2:36" hidden="1">
      <c r="B716" s="260">
        <f t="shared" si="44"/>
        <v>2081</v>
      </c>
      <c r="C716" s="281">
        <f t="shared" si="46"/>
        <v>66112</v>
      </c>
      <c r="D716" s="281"/>
      <c r="E716" s="269">
        <f>IFERROR(IF(-SUM(E$20:E715)+E$15&lt;0.000001,0,IF($C716&gt;='H-32A-WP06 - Debt Service'!C$24,'H-32A-WP06 - Debt Service'!C$27/12,0)),"-")</f>
        <v>0</v>
      </c>
      <c r="F716" s="269">
        <f>IFERROR(IF(-SUM(F$20:F715)+F$15&lt;0.000001,0,IF($C716&gt;='H-32A-WP06 - Debt Service'!D$24,'H-32A-WP06 - Debt Service'!D$27/12,0)),"-")</f>
        <v>0</v>
      </c>
      <c r="G716" s="269">
        <f>IFERROR(IF(-SUM(G$20:G715)+G$15&lt;0.000001,0,IF($C716&gt;='H-32A-WP06 - Debt Service'!E$24,'H-32A-WP06 - Debt Service'!E$27/12,0)),"-")</f>
        <v>0</v>
      </c>
      <c r="H716" s="269">
        <f>IFERROR(IF(-SUM(H$20:H715)+H$15&lt;0.000001,0,IF($C716&gt;='H-32A-WP06 - Debt Service'!F$24,'H-32A-WP06 - Debt Service'!F$27/12,0)),"-")</f>
        <v>0</v>
      </c>
      <c r="I716" s="269">
        <f>IFERROR(IF(-SUM(I$20:I715)+I$15&lt;0.000001,0,IF($C716&gt;='H-32A-WP06 - Debt Service'!G$24,'H-32A-WP06 - Debt Service'!#REF!/12,0)),"-")</f>
        <v>0</v>
      </c>
      <c r="J716" s="269">
        <f>IFERROR(IF(-SUM(J$20:J715)+J$15&lt;0.000001,0,IF($C716&gt;='H-32A-WP06 - Debt Service'!H$24,'H-32A-WP06 - Debt Service'!H$27/12,0)),"-")</f>
        <v>0</v>
      </c>
      <c r="K716" s="269">
        <f>IFERROR(IF(-SUM(K$20:K715)+K$15&lt;0.000001,0,IF($C716&gt;='H-32A-WP06 - Debt Service'!I$24,'H-32A-WP06 - Debt Service'!I$27/12,0)),"-")</f>
        <v>0</v>
      </c>
      <c r="L716" s="269">
        <f>IFERROR(IF(-SUM(L$20:L715)+L$15&lt;0.000001,0,IF($C716&gt;='H-32A-WP06 - Debt Service'!J$24,'H-32A-WP06 - Debt Service'!J$27/12,0)),"-")</f>
        <v>0</v>
      </c>
      <c r="M716" s="269">
        <f>IFERROR(IF(-SUM(M$20:M715)+M$15&lt;0.000001,0,IF($C716&gt;='H-32A-WP06 - Debt Service'!L$24,'H-32A-WP06 - Debt Service'!L$27/12,0)),"-")</f>
        <v>0</v>
      </c>
      <c r="N716" s="269">
        <v>0</v>
      </c>
      <c r="O716" s="269">
        <v>0</v>
      </c>
      <c r="P716" s="269">
        <v>0</v>
      </c>
      <c r="Q716" s="269">
        <f>IFERROR(IF(-SUM(Q$20:Q715)+Q$15&lt;0.000001,0,IF($C716&gt;='H-32A-WP06 - Debt Service'!#REF!,'H-32A-WP06 - Debt Service'!#REF!/12,0)),"-")</f>
        <v>0</v>
      </c>
      <c r="R716" s="269"/>
      <c r="S716" s="269"/>
      <c r="T716" s="269"/>
      <c r="U716" s="269"/>
      <c r="V716" s="269"/>
      <c r="X716" s="260">
        <f t="shared" si="45"/>
        <v>2081</v>
      </c>
      <c r="Y716" s="281">
        <f t="shared" si="47"/>
        <v>66112</v>
      </c>
      <c r="Z716" s="281"/>
      <c r="AA716" s="269">
        <f>IFERROR(IF(-SUM(AA$20:AA715)+AA$15&lt;0.000001,0,IF($C716&gt;='H-32A-WP06 - Debt Service'!X$24,'H-32A-WP06 - Debt Service'!X$27/12,0)),"-")</f>
        <v>0</v>
      </c>
      <c r="AB716" s="269">
        <f>IFERROR(IF(-SUM(AB$20:AB715)+AB$15&lt;0.000001,0,IF($C716&gt;='H-32A-WP06 - Debt Service'!Y$24,'H-32A-WP06 - Debt Service'!Y$27/12,0)),"-")</f>
        <v>0</v>
      </c>
      <c r="AC716" s="269">
        <f>IFERROR(IF(-SUM(AC$20:AC715)+AC$15&lt;0.000001,0,IF($C716&gt;='H-32A-WP06 - Debt Service'!Z$24,'H-32A-WP06 - Debt Service'!Z$27/12,0)),"-")</f>
        <v>0</v>
      </c>
      <c r="AD716" s="269">
        <f>IFERROR(IF(-SUM(AD$20:AD715)+AD$15&lt;0.000001,0,IF($C716&gt;='H-32A-WP06 - Debt Service'!AA$24,'H-32A-WP06 - Debt Service'!AA$27/12,0)),"-")</f>
        <v>0</v>
      </c>
      <c r="AE716" s="269">
        <f>IFERROR(IF(-SUM(AE$20:AE715)+AE$15&lt;0.000001,0,IF($C716&gt;='H-32A-WP06 - Debt Service'!AB$24,'H-32A-WP06 - Debt Service'!AB$27/12,0)),"-")</f>
        <v>0</v>
      </c>
      <c r="AF716" s="269">
        <f>IFERROR(IF(-SUM(AF$20:AF715)+AF$15&lt;0.000001,0,IF($C716&gt;='H-32A-WP06 - Debt Service'!AC$24,'H-32A-WP06 - Debt Service'!AC$27/12,0)),"-")</f>
        <v>0</v>
      </c>
      <c r="AG716" s="269">
        <f>IFERROR(IF(-SUM(AG$20:AG715)+AG$15&lt;0.000001,0,IF($C716&gt;='H-32A-WP06 - Debt Service'!AD$24,'H-32A-WP06 - Debt Service'!AD$27/12,0)),"-")</f>
        <v>0</v>
      </c>
      <c r="AH716" s="269">
        <f>IFERROR(IF(-SUM(AH$20:AH715)+AH$15&lt;0.000001,0,IF($C716&gt;='H-32A-WP06 - Debt Service'!AE$24,'H-32A-WP06 - Debt Service'!AE$27/12,0)),"-")</f>
        <v>0</v>
      </c>
      <c r="AI716" s="269">
        <f>IFERROR(IF(-SUM(AI$20:AI715)+AI$15&lt;0.000001,0,IF($C716&gt;='H-32A-WP06 - Debt Service'!AF$24,'H-32A-WP06 - Debt Service'!AF$27/12,0)),"-")</f>
        <v>0</v>
      </c>
      <c r="AJ716" s="269">
        <f>IFERROR(IF(-SUM(AJ$20:AJ715)+AJ$15&lt;0.000001,0,IF($C716&gt;='H-32A-WP06 - Debt Service'!AG$24,'H-32A-WP06 - Debt Service'!AG$27/12,0)),"-")</f>
        <v>0</v>
      </c>
    </row>
    <row r="717" spans="2:36" hidden="1">
      <c r="B717" s="260">
        <f t="shared" si="44"/>
        <v>2081</v>
      </c>
      <c r="C717" s="281">
        <f t="shared" si="46"/>
        <v>66143</v>
      </c>
      <c r="D717" s="281"/>
      <c r="E717" s="269">
        <f>IFERROR(IF(-SUM(E$20:E716)+E$15&lt;0.000001,0,IF($C717&gt;='H-32A-WP06 - Debt Service'!C$24,'H-32A-WP06 - Debt Service'!C$27/12,0)),"-")</f>
        <v>0</v>
      </c>
      <c r="F717" s="269">
        <f>IFERROR(IF(-SUM(F$20:F716)+F$15&lt;0.000001,0,IF($C717&gt;='H-32A-WP06 - Debt Service'!D$24,'H-32A-WP06 - Debt Service'!D$27/12,0)),"-")</f>
        <v>0</v>
      </c>
      <c r="G717" s="269">
        <f>IFERROR(IF(-SUM(G$20:G716)+G$15&lt;0.000001,0,IF($C717&gt;='H-32A-WP06 - Debt Service'!E$24,'H-32A-WP06 - Debt Service'!E$27/12,0)),"-")</f>
        <v>0</v>
      </c>
      <c r="H717" s="269">
        <f>IFERROR(IF(-SUM(H$20:H716)+H$15&lt;0.000001,0,IF($C717&gt;='H-32A-WP06 - Debt Service'!F$24,'H-32A-WP06 - Debt Service'!F$27/12,0)),"-")</f>
        <v>0</v>
      </c>
      <c r="I717" s="269">
        <f>IFERROR(IF(-SUM(I$20:I716)+I$15&lt;0.000001,0,IF($C717&gt;='H-32A-WP06 - Debt Service'!G$24,'H-32A-WP06 - Debt Service'!#REF!/12,0)),"-")</f>
        <v>0</v>
      </c>
      <c r="J717" s="269">
        <f>IFERROR(IF(-SUM(J$20:J716)+J$15&lt;0.000001,0,IF($C717&gt;='H-32A-WP06 - Debt Service'!H$24,'H-32A-WP06 - Debt Service'!H$27/12,0)),"-")</f>
        <v>0</v>
      </c>
      <c r="K717" s="269">
        <f>IFERROR(IF(-SUM(K$20:K716)+K$15&lt;0.000001,0,IF($C717&gt;='H-32A-WP06 - Debt Service'!I$24,'H-32A-WP06 - Debt Service'!I$27/12,0)),"-")</f>
        <v>0</v>
      </c>
      <c r="L717" s="269">
        <f>IFERROR(IF(-SUM(L$20:L716)+L$15&lt;0.000001,0,IF($C717&gt;='H-32A-WP06 - Debt Service'!J$24,'H-32A-WP06 - Debt Service'!J$27/12,0)),"-")</f>
        <v>0</v>
      </c>
      <c r="M717" s="269">
        <f>IFERROR(IF(-SUM(M$20:M716)+M$15&lt;0.000001,0,IF($C717&gt;='H-32A-WP06 - Debt Service'!L$24,'H-32A-WP06 - Debt Service'!L$27/12,0)),"-")</f>
        <v>0</v>
      </c>
      <c r="N717" s="269">
        <v>0</v>
      </c>
      <c r="O717" s="269">
        <v>0</v>
      </c>
      <c r="P717" s="269">
        <v>0</v>
      </c>
      <c r="Q717" s="269">
        <f>IFERROR(IF(-SUM(Q$20:Q716)+Q$15&lt;0.000001,0,IF($C717&gt;='H-32A-WP06 - Debt Service'!#REF!,'H-32A-WP06 - Debt Service'!#REF!/12,0)),"-")</f>
        <v>0</v>
      </c>
      <c r="R717" s="269"/>
      <c r="S717" s="269"/>
      <c r="T717" s="269"/>
      <c r="U717" s="269"/>
      <c r="V717" s="269"/>
      <c r="X717" s="260">
        <f t="shared" si="45"/>
        <v>2081</v>
      </c>
      <c r="Y717" s="281">
        <f t="shared" si="47"/>
        <v>66143</v>
      </c>
      <c r="Z717" s="281"/>
      <c r="AA717" s="269">
        <f>IFERROR(IF(-SUM(AA$20:AA716)+AA$15&lt;0.000001,0,IF($C717&gt;='H-32A-WP06 - Debt Service'!X$24,'H-32A-WP06 - Debt Service'!X$27/12,0)),"-")</f>
        <v>0</v>
      </c>
      <c r="AB717" s="269">
        <f>IFERROR(IF(-SUM(AB$20:AB716)+AB$15&lt;0.000001,0,IF($C717&gt;='H-32A-WP06 - Debt Service'!Y$24,'H-32A-WP06 - Debt Service'!Y$27/12,0)),"-")</f>
        <v>0</v>
      </c>
      <c r="AC717" s="269">
        <f>IFERROR(IF(-SUM(AC$20:AC716)+AC$15&lt;0.000001,0,IF($C717&gt;='H-32A-WP06 - Debt Service'!Z$24,'H-32A-WP06 - Debt Service'!Z$27/12,0)),"-")</f>
        <v>0</v>
      </c>
      <c r="AD717" s="269">
        <f>IFERROR(IF(-SUM(AD$20:AD716)+AD$15&lt;0.000001,0,IF($C717&gt;='H-32A-WP06 - Debt Service'!AA$24,'H-32A-WP06 - Debt Service'!AA$27/12,0)),"-")</f>
        <v>0</v>
      </c>
      <c r="AE717" s="269">
        <f>IFERROR(IF(-SUM(AE$20:AE716)+AE$15&lt;0.000001,0,IF($C717&gt;='H-32A-WP06 - Debt Service'!AB$24,'H-32A-WP06 - Debt Service'!AB$27/12,0)),"-")</f>
        <v>0</v>
      </c>
      <c r="AF717" s="269">
        <f>IFERROR(IF(-SUM(AF$20:AF716)+AF$15&lt;0.000001,0,IF($C717&gt;='H-32A-WP06 - Debt Service'!AC$24,'H-32A-WP06 - Debt Service'!AC$27/12,0)),"-")</f>
        <v>0</v>
      </c>
      <c r="AG717" s="269">
        <f>IFERROR(IF(-SUM(AG$20:AG716)+AG$15&lt;0.000001,0,IF($C717&gt;='H-32A-WP06 - Debt Service'!AD$24,'H-32A-WP06 - Debt Service'!AD$27/12,0)),"-")</f>
        <v>0</v>
      </c>
      <c r="AH717" s="269">
        <f>IFERROR(IF(-SUM(AH$20:AH716)+AH$15&lt;0.000001,0,IF($C717&gt;='H-32A-WP06 - Debt Service'!AE$24,'H-32A-WP06 - Debt Service'!AE$27/12,0)),"-")</f>
        <v>0</v>
      </c>
      <c r="AI717" s="269">
        <f>IFERROR(IF(-SUM(AI$20:AI716)+AI$15&lt;0.000001,0,IF($C717&gt;='H-32A-WP06 - Debt Service'!AF$24,'H-32A-WP06 - Debt Service'!AF$27/12,0)),"-")</f>
        <v>0</v>
      </c>
      <c r="AJ717" s="269">
        <f>IFERROR(IF(-SUM(AJ$20:AJ716)+AJ$15&lt;0.000001,0,IF($C717&gt;='H-32A-WP06 - Debt Service'!AG$24,'H-32A-WP06 - Debt Service'!AG$27/12,0)),"-")</f>
        <v>0</v>
      </c>
    </row>
    <row r="718" spans="2:36" hidden="1">
      <c r="B718" s="260">
        <f t="shared" si="44"/>
        <v>2081</v>
      </c>
      <c r="C718" s="281">
        <f t="shared" si="46"/>
        <v>66171</v>
      </c>
      <c r="D718" s="281"/>
      <c r="E718" s="269">
        <f>IFERROR(IF(-SUM(E$20:E717)+E$15&lt;0.000001,0,IF($C718&gt;='H-32A-WP06 - Debt Service'!C$24,'H-32A-WP06 - Debt Service'!C$27/12,0)),"-")</f>
        <v>0</v>
      </c>
      <c r="F718" s="269">
        <f>IFERROR(IF(-SUM(F$20:F717)+F$15&lt;0.000001,0,IF($C718&gt;='H-32A-WP06 - Debt Service'!D$24,'H-32A-WP06 - Debt Service'!D$27/12,0)),"-")</f>
        <v>0</v>
      </c>
      <c r="G718" s="269">
        <f>IFERROR(IF(-SUM(G$20:G717)+G$15&lt;0.000001,0,IF($C718&gt;='H-32A-WP06 - Debt Service'!E$24,'H-32A-WP06 - Debt Service'!E$27/12,0)),"-")</f>
        <v>0</v>
      </c>
      <c r="H718" s="269">
        <f>IFERROR(IF(-SUM(H$20:H717)+H$15&lt;0.000001,0,IF($C718&gt;='H-32A-WP06 - Debt Service'!F$24,'H-32A-WP06 - Debt Service'!F$27/12,0)),"-")</f>
        <v>0</v>
      </c>
      <c r="I718" s="269">
        <f>IFERROR(IF(-SUM(I$20:I717)+I$15&lt;0.000001,0,IF($C718&gt;='H-32A-WP06 - Debt Service'!G$24,'H-32A-WP06 - Debt Service'!#REF!/12,0)),"-")</f>
        <v>0</v>
      </c>
      <c r="J718" s="269">
        <f>IFERROR(IF(-SUM(J$20:J717)+J$15&lt;0.000001,0,IF($C718&gt;='H-32A-WP06 - Debt Service'!H$24,'H-32A-WP06 - Debt Service'!H$27/12,0)),"-")</f>
        <v>0</v>
      </c>
      <c r="K718" s="269">
        <f>IFERROR(IF(-SUM(K$20:K717)+K$15&lt;0.000001,0,IF($C718&gt;='H-32A-WP06 - Debt Service'!I$24,'H-32A-WP06 - Debt Service'!I$27/12,0)),"-")</f>
        <v>0</v>
      </c>
      <c r="L718" s="269">
        <f>IFERROR(IF(-SUM(L$20:L717)+L$15&lt;0.000001,0,IF($C718&gt;='H-32A-WP06 - Debt Service'!J$24,'H-32A-WP06 - Debt Service'!J$27/12,0)),"-")</f>
        <v>0</v>
      </c>
      <c r="M718" s="269">
        <f>IFERROR(IF(-SUM(M$20:M717)+M$15&lt;0.000001,0,IF($C718&gt;='H-32A-WP06 - Debt Service'!L$24,'H-32A-WP06 - Debt Service'!L$27/12,0)),"-")</f>
        <v>0</v>
      </c>
      <c r="N718" s="269">
        <v>0</v>
      </c>
      <c r="O718" s="269">
        <v>0</v>
      </c>
      <c r="P718" s="269">
        <v>0</v>
      </c>
      <c r="Q718" s="269">
        <f>IFERROR(IF(-SUM(Q$20:Q717)+Q$15&lt;0.000001,0,IF($C718&gt;='H-32A-WP06 - Debt Service'!#REF!,'H-32A-WP06 - Debt Service'!#REF!/12,0)),"-")</f>
        <v>0</v>
      </c>
      <c r="R718" s="269"/>
      <c r="S718" s="269"/>
      <c r="T718" s="269"/>
      <c r="U718" s="269"/>
      <c r="V718" s="269"/>
      <c r="X718" s="260">
        <f t="shared" si="45"/>
        <v>2081</v>
      </c>
      <c r="Y718" s="281">
        <f t="shared" si="47"/>
        <v>66171</v>
      </c>
      <c r="Z718" s="281"/>
      <c r="AA718" s="269">
        <f>IFERROR(IF(-SUM(AA$20:AA717)+AA$15&lt;0.000001,0,IF($C718&gt;='H-32A-WP06 - Debt Service'!X$24,'H-32A-WP06 - Debt Service'!X$27/12,0)),"-")</f>
        <v>0</v>
      </c>
      <c r="AB718" s="269">
        <f>IFERROR(IF(-SUM(AB$20:AB717)+AB$15&lt;0.000001,0,IF($C718&gt;='H-32A-WP06 - Debt Service'!Y$24,'H-32A-WP06 - Debt Service'!Y$27/12,0)),"-")</f>
        <v>0</v>
      </c>
      <c r="AC718" s="269">
        <f>IFERROR(IF(-SUM(AC$20:AC717)+AC$15&lt;0.000001,0,IF($C718&gt;='H-32A-WP06 - Debt Service'!Z$24,'H-32A-WP06 - Debt Service'!Z$27/12,0)),"-")</f>
        <v>0</v>
      </c>
      <c r="AD718" s="269">
        <f>IFERROR(IF(-SUM(AD$20:AD717)+AD$15&lt;0.000001,0,IF($C718&gt;='H-32A-WP06 - Debt Service'!AA$24,'H-32A-WP06 - Debt Service'!AA$27/12,0)),"-")</f>
        <v>0</v>
      </c>
      <c r="AE718" s="269">
        <f>IFERROR(IF(-SUM(AE$20:AE717)+AE$15&lt;0.000001,0,IF($C718&gt;='H-32A-WP06 - Debt Service'!AB$24,'H-32A-WP06 - Debt Service'!AB$27/12,0)),"-")</f>
        <v>0</v>
      </c>
      <c r="AF718" s="269">
        <f>IFERROR(IF(-SUM(AF$20:AF717)+AF$15&lt;0.000001,0,IF($C718&gt;='H-32A-WP06 - Debt Service'!AC$24,'H-32A-WP06 - Debt Service'!AC$27/12,0)),"-")</f>
        <v>0</v>
      </c>
      <c r="AG718" s="269">
        <f>IFERROR(IF(-SUM(AG$20:AG717)+AG$15&lt;0.000001,0,IF($C718&gt;='H-32A-WP06 - Debt Service'!AD$24,'H-32A-WP06 - Debt Service'!AD$27/12,0)),"-")</f>
        <v>0</v>
      </c>
      <c r="AH718" s="269">
        <f>IFERROR(IF(-SUM(AH$20:AH717)+AH$15&lt;0.000001,0,IF($C718&gt;='H-32A-WP06 - Debt Service'!AE$24,'H-32A-WP06 - Debt Service'!AE$27/12,0)),"-")</f>
        <v>0</v>
      </c>
      <c r="AI718" s="269">
        <f>IFERROR(IF(-SUM(AI$20:AI717)+AI$15&lt;0.000001,0,IF($C718&gt;='H-32A-WP06 - Debt Service'!AF$24,'H-32A-WP06 - Debt Service'!AF$27/12,0)),"-")</f>
        <v>0</v>
      </c>
      <c r="AJ718" s="269">
        <f>IFERROR(IF(-SUM(AJ$20:AJ717)+AJ$15&lt;0.000001,0,IF($C718&gt;='H-32A-WP06 - Debt Service'!AG$24,'H-32A-WP06 - Debt Service'!AG$27/12,0)),"-")</f>
        <v>0</v>
      </c>
    </row>
    <row r="719" spans="2:36" hidden="1">
      <c r="B719" s="260">
        <f t="shared" si="44"/>
        <v>2081</v>
      </c>
      <c r="C719" s="281">
        <f t="shared" si="46"/>
        <v>66202</v>
      </c>
      <c r="D719" s="281"/>
      <c r="E719" s="269">
        <f>IFERROR(IF(-SUM(E$20:E718)+E$15&lt;0.000001,0,IF($C719&gt;='H-32A-WP06 - Debt Service'!C$24,'H-32A-WP06 - Debt Service'!C$27/12,0)),"-")</f>
        <v>0</v>
      </c>
      <c r="F719" s="269">
        <f>IFERROR(IF(-SUM(F$20:F718)+F$15&lt;0.000001,0,IF($C719&gt;='H-32A-WP06 - Debt Service'!D$24,'H-32A-WP06 - Debt Service'!D$27/12,0)),"-")</f>
        <v>0</v>
      </c>
      <c r="G719" s="269">
        <f>IFERROR(IF(-SUM(G$20:G718)+G$15&lt;0.000001,0,IF($C719&gt;='H-32A-WP06 - Debt Service'!E$24,'H-32A-WP06 - Debt Service'!E$27/12,0)),"-")</f>
        <v>0</v>
      </c>
      <c r="H719" s="269">
        <f>IFERROR(IF(-SUM(H$20:H718)+H$15&lt;0.000001,0,IF($C719&gt;='H-32A-WP06 - Debt Service'!F$24,'H-32A-WP06 - Debt Service'!F$27/12,0)),"-")</f>
        <v>0</v>
      </c>
      <c r="I719" s="269">
        <f>IFERROR(IF(-SUM(I$20:I718)+I$15&lt;0.000001,0,IF($C719&gt;='H-32A-WP06 - Debt Service'!G$24,'H-32A-WP06 - Debt Service'!#REF!/12,0)),"-")</f>
        <v>0</v>
      </c>
      <c r="J719" s="269">
        <f>IFERROR(IF(-SUM(J$20:J718)+J$15&lt;0.000001,0,IF($C719&gt;='H-32A-WP06 - Debt Service'!H$24,'H-32A-WP06 - Debt Service'!H$27/12,0)),"-")</f>
        <v>0</v>
      </c>
      <c r="K719" s="269">
        <f>IFERROR(IF(-SUM(K$20:K718)+K$15&lt;0.000001,0,IF($C719&gt;='H-32A-WP06 - Debt Service'!I$24,'H-32A-WP06 - Debt Service'!I$27/12,0)),"-")</f>
        <v>0</v>
      </c>
      <c r="L719" s="269">
        <f>IFERROR(IF(-SUM(L$20:L718)+L$15&lt;0.000001,0,IF($C719&gt;='H-32A-WP06 - Debt Service'!J$24,'H-32A-WP06 - Debt Service'!J$27/12,0)),"-")</f>
        <v>0</v>
      </c>
      <c r="M719" s="269">
        <f>IFERROR(IF(-SUM(M$20:M718)+M$15&lt;0.000001,0,IF($C719&gt;='H-32A-WP06 - Debt Service'!L$24,'H-32A-WP06 - Debt Service'!L$27/12,0)),"-")</f>
        <v>0</v>
      </c>
      <c r="N719" s="269">
        <v>0</v>
      </c>
      <c r="O719" s="269">
        <v>0</v>
      </c>
      <c r="P719" s="269">
        <v>0</v>
      </c>
      <c r="Q719" s="269">
        <f>IFERROR(IF(-SUM(Q$20:Q718)+Q$15&lt;0.000001,0,IF($C719&gt;='H-32A-WP06 - Debt Service'!#REF!,'H-32A-WP06 - Debt Service'!#REF!/12,0)),"-")</f>
        <v>0</v>
      </c>
      <c r="R719" s="269"/>
      <c r="S719" s="269"/>
      <c r="T719" s="269"/>
      <c r="U719" s="269"/>
      <c r="V719" s="269"/>
      <c r="X719" s="260">
        <f t="shared" si="45"/>
        <v>2081</v>
      </c>
      <c r="Y719" s="281">
        <f t="shared" si="47"/>
        <v>66202</v>
      </c>
      <c r="Z719" s="281"/>
      <c r="AA719" s="269">
        <f>IFERROR(IF(-SUM(AA$20:AA718)+AA$15&lt;0.000001,0,IF($C719&gt;='H-32A-WP06 - Debt Service'!X$24,'H-32A-WP06 - Debt Service'!X$27/12,0)),"-")</f>
        <v>0</v>
      </c>
      <c r="AB719" s="269">
        <f>IFERROR(IF(-SUM(AB$20:AB718)+AB$15&lt;0.000001,0,IF($C719&gt;='H-32A-WP06 - Debt Service'!Y$24,'H-32A-WP06 - Debt Service'!Y$27/12,0)),"-")</f>
        <v>0</v>
      </c>
      <c r="AC719" s="269">
        <f>IFERROR(IF(-SUM(AC$20:AC718)+AC$15&lt;0.000001,0,IF($C719&gt;='H-32A-WP06 - Debt Service'!Z$24,'H-32A-WP06 - Debt Service'!Z$27/12,0)),"-")</f>
        <v>0</v>
      </c>
      <c r="AD719" s="269">
        <f>IFERROR(IF(-SUM(AD$20:AD718)+AD$15&lt;0.000001,0,IF($C719&gt;='H-32A-WP06 - Debt Service'!AA$24,'H-32A-WP06 - Debt Service'!AA$27/12,0)),"-")</f>
        <v>0</v>
      </c>
      <c r="AE719" s="269">
        <f>IFERROR(IF(-SUM(AE$20:AE718)+AE$15&lt;0.000001,0,IF($C719&gt;='H-32A-WP06 - Debt Service'!AB$24,'H-32A-WP06 - Debt Service'!AB$27/12,0)),"-")</f>
        <v>0</v>
      </c>
      <c r="AF719" s="269">
        <f>IFERROR(IF(-SUM(AF$20:AF718)+AF$15&lt;0.000001,0,IF($C719&gt;='H-32A-WP06 - Debt Service'!AC$24,'H-32A-WP06 - Debt Service'!AC$27/12,0)),"-")</f>
        <v>0</v>
      </c>
      <c r="AG719" s="269">
        <f>IFERROR(IF(-SUM(AG$20:AG718)+AG$15&lt;0.000001,0,IF($C719&gt;='H-32A-WP06 - Debt Service'!AD$24,'H-32A-WP06 - Debt Service'!AD$27/12,0)),"-")</f>
        <v>0</v>
      </c>
      <c r="AH719" s="269">
        <f>IFERROR(IF(-SUM(AH$20:AH718)+AH$15&lt;0.000001,0,IF($C719&gt;='H-32A-WP06 - Debt Service'!AE$24,'H-32A-WP06 - Debt Service'!AE$27/12,0)),"-")</f>
        <v>0</v>
      </c>
      <c r="AI719" s="269">
        <f>IFERROR(IF(-SUM(AI$20:AI718)+AI$15&lt;0.000001,0,IF($C719&gt;='H-32A-WP06 - Debt Service'!AF$24,'H-32A-WP06 - Debt Service'!AF$27/12,0)),"-")</f>
        <v>0</v>
      </c>
      <c r="AJ719" s="269">
        <f>IFERROR(IF(-SUM(AJ$20:AJ718)+AJ$15&lt;0.000001,0,IF($C719&gt;='H-32A-WP06 - Debt Service'!AG$24,'H-32A-WP06 - Debt Service'!AG$27/12,0)),"-")</f>
        <v>0</v>
      </c>
    </row>
    <row r="720" spans="2:36" hidden="1">
      <c r="B720" s="260">
        <f t="shared" si="44"/>
        <v>2081</v>
      </c>
      <c r="C720" s="281">
        <f t="shared" si="46"/>
        <v>66232</v>
      </c>
      <c r="D720" s="281"/>
      <c r="E720" s="269">
        <f>IFERROR(IF(-SUM(E$20:E719)+E$15&lt;0.000001,0,IF($C720&gt;='H-32A-WP06 - Debt Service'!C$24,'H-32A-WP06 - Debt Service'!C$27/12,0)),"-")</f>
        <v>0</v>
      </c>
      <c r="F720" s="269">
        <f>IFERROR(IF(-SUM(F$20:F719)+F$15&lt;0.000001,0,IF($C720&gt;='H-32A-WP06 - Debt Service'!D$24,'H-32A-WP06 - Debt Service'!D$27/12,0)),"-")</f>
        <v>0</v>
      </c>
      <c r="G720" s="269">
        <f>IFERROR(IF(-SUM(G$20:G719)+G$15&lt;0.000001,0,IF($C720&gt;='H-32A-WP06 - Debt Service'!E$24,'H-32A-WP06 - Debt Service'!E$27/12,0)),"-")</f>
        <v>0</v>
      </c>
      <c r="H720" s="269">
        <f>IFERROR(IF(-SUM(H$20:H719)+H$15&lt;0.000001,0,IF($C720&gt;='H-32A-WP06 - Debt Service'!F$24,'H-32A-WP06 - Debt Service'!F$27/12,0)),"-")</f>
        <v>0</v>
      </c>
      <c r="I720" s="269">
        <f>IFERROR(IF(-SUM(I$20:I719)+I$15&lt;0.000001,0,IF($C720&gt;='H-32A-WP06 - Debt Service'!G$24,'H-32A-WP06 - Debt Service'!#REF!/12,0)),"-")</f>
        <v>0</v>
      </c>
      <c r="J720" s="269">
        <f>IFERROR(IF(-SUM(J$20:J719)+J$15&lt;0.000001,0,IF($C720&gt;='H-32A-WP06 - Debt Service'!H$24,'H-32A-WP06 - Debt Service'!H$27/12,0)),"-")</f>
        <v>0</v>
      </c>
      <c r="K720" s="269">
        <f>IFERROR(IF(-SUM(K$20:K719)+K$15&lt;0.000001,0,IF($C720&gt;='H-32A-WP06 - Debt Service'!I$24,'H-32A-WP06 - Debt Service'!I$27/12,0)),"-")</f>
        <v>0</v>
      </c>
      <c r="L720" s="269">
        <f>IFERROR(IF(-SUM(L$20:L719)+L$15&lt;0.000001,0,IF($C720&gt;='H-32A-WP06 - Debt Service'!J$24,'H-32A-WP06 - Debt Service'!J$27/12,0)),"-")</f>
        <v>0</v>
      </c>
      <c r="M720" s="269">
        <f>IFERROR(IF(-SUM(M$20:M719)+M$15&lt;0.000001,0,IF($C720&gt;='H-32A-WP06 - Debt Service'!L$24,'H-32A-WP06 - Debt Service'!L$27/12,0)),"-")</f>
        <v>0</v>
      </c>
      <c r="N720" s="269">
        <v>0</v>
      </c>
      <c r="O720" s="269">
        <v>0</v>
      </c>
      <c r="P720" s="269">
        <v>0</v>
      </c>
      <c r="Q720" s="269">
        <f>IFERROR(IF(-SUM(Q$20:Q719)+Q$15&lt;0.000001,0,IF($C720&gt;='H-32A-WP06 - Debt Service'!#REF!,'H-32A-WP06 - Debt Service'!#REF!/12,0)),"-")</f>
        <v>0</v>
      </c>
      <c r="R720" s="269"/>
      <c r="S720" s="269"/>
      <c r="T720" s="269"/>
      <c r="U720" s="269"/>
      <c r="V720" s="269"/>
      <c r="X720" s="260">
        <f t="shared" si="45"/>
        <v>2081</v>
      </c>
      <c r="Y720" s="281">
        <f t="shared" si="47"/>
        <v>66232</v>
      </c>
      <c r="Z720" s="281"/>
      <c r="AA720" s="269">
        <f>IFERROR(IF(-SUM(AA$20:AA719)+AA$15&lt;0.000001,0,IF($C720&gt;='H-32A-WP06 - Debt Service'!X$24,'H-32A-WP06 - Debt Service'!X$27/12,0)),"-")</f>
        <v>0</v>
      </c>
      <c r="AB720" s="269">
        <f>IFERROR(IF(-SUM(AB$20:AB719)+AB$15&lt;0.000001,0,IF($C720&gt;='H-32A-WP06 - Debt Service'!Y$24,'H-32A-WP06 - Debt Service'!Y$27/12,0)),"-")</f>
        <v>0</v>
      </c>
      <c r="AC720" s="269">
        <f>IFERROR(IF(-SUM(AC$20:AC719)+AC$15&lt;0.000001,0,IF($C720&gt;='H-32A-WP06 - Debt Service'!Z$24,'H-32A-WP06 - Debt Service'!Z$27/12,0)),"-")</f>
        <v>0</v>
      </c>
      <c r="AD720" s="269">
        <f>IFERROR(IF(-SUM(AD$20:AD719)+AD$15&lt;0.000001,0,IF($C720&gt;='H-32A-WP06 - Debt Service'!AA$24,'H-32A-WP06 - Debt Service'!AA$27/12,0)),"-")</f>
        <v>0</v>
      </c>
      <c r="AE720" s="269">
        <f>IFERROR(IF(-SUM(AE$20:AE719)+AE$15&lt;0.000001,0,IF($C720&gt;='H-32A-WP06 - Debt Service'!AB$24,'H-32A-WP06 - Debt Service'!AB$27/12,0)),"-")</f>
        <v>0</v>
      </c>
      <c r="AF720" s="269">
        <f>IFERROR(IF(-SUM(AF$20:AF719)+AF$15&lt;0.000001,0,IF($C720&gt;='H-32A-WP06 - Debt Service'!AC$24,'H-32A-WP06 - Debt Service'!AC$27/12,0)),"-")</f>
        <v>0</v>
      </c>
      <c r="AG720" s="269">
        <f>IFERROR(IF(-SUM(AG$20:AG719)+AG$15&lt;0.000001,0,IF($C720&gt;='H-32A-WP06 - Debt Service'!AD$24,'H-32A-WP06 - Debt Service'!AD$27/12,0)),"-")</f>
        <v>0</v>
      </c>
      <c r="AH720" s="269">
        <f>IFERROR(IF(-SUM(AH$20:AH719)+AH$15&lt;0.000001,0,IF($C720&gt;='H-32A-WP06 - Debt Service'!AE$24,'H-32A-WP06 - Debt Service'!AE$27/12,0)),"-")</f>
        <v>0</v>
      </c>
      <c r="AI720" s="269">
        <f>IFERROR(IF(-SUM(AI$20:AI719)+AI$15&lt;0.000001,0,IF($C720&gt;='H-32A-WP06 - Debt Service'!AF$24,'H-32A-WP06 - Debt Service'!AF$27/12,0)),"-")</f>
        <v>0</v>
      </c>
      <c r="AJ720" s="269">
        <f>IFERROR(IF(-SUM(AJ$20:AJ719)+AJ$15&lt;0.000001,0,IF($C720&gt;='H-32A-WP06 - Debt Service'!AG$24,'H-32A-WP06 - Debt Service'!AG$27/12,0)),"-")</f>
        <v>0</v>
      </c>
    </row>
    <row r="721" spans="2:36" hidden="1">
      <c r="B721" s="260">
        <f t="shared" si="44"/>
        <v>2081</v>
      </c>
      <c r="C721" s="281">
        <f t="shared" si="46"/>
        <v>66263</v>
      </c>
      <c r="D721" s="281"/>
      <c r="E721" s="269">
        <f>IFERROR(IF(-SUM(E$20:E720)+E$15&lt;0.000001,0,IF($C721&gt;='H-32A-WP06 - Debt Service'!C$24,'H-32A-WP06 - Debt Service'!C$27/12,0)),"-")</f>
        <v>0</v>
      </c>
      <c r="F721" s="269">
        <f>IFERROR(IF(-SUM(F$20:F720)+F$15&lt;0.000001,0,IF($C721&gt;='H-32A-WP06 - Debt Service'!D$24,'H-32A-WP06 - Debt Service'!D$27/12,0)),"-")</f>
        <v>0</v>
      </c>
      <c r="G721" s="269">
        <f>IFERROR(IF(-SUM(G$20:G720)+G$15&lt;0.000001,0,IF($C721&gt;='H-32A-WP06 - Debt Service'!E$24,'H-32A-WP06 - Debt Service'!E$27/12,0)),"-")</f>
        <v>0</v>
      </c>
      <c r="H721" s="269">
        <f>IFERROR(IF(-SUM(H$20:H720)+H$15&lt;0.000001,0,IF($C721&gt;='H-32A-WP06 - Debt Service'!F$24,'H-32A-WP06 - Debt Service'!F$27/12,0)),"-")</f>
        <v>0</v>
      </c>
      <c r="I721" s="269">
        <f>IFERROR(IF(-SUM(I$20:I720)+I$15&lt;0.000001,0,IF($C721&gt;='H-32A-WP06 - Debt Service'!G$24,'H-32A-WP06 - Debt Service'!#REF!/12,0)),"-")</f>
        <v>0</v>
      </c>
      <c r="J721" s="269">
        <f>IFERROR(IF(-SUM(J$20:J720)+J$15&lt;0.000001,0,IF($C721&gt;='H-32A-WP06 - Debt Service'!H$24,'H-32A-WP06 - Debt Service'!H$27/12,0)),"-")</f>
        <v>0</v>
      </c>
      <c r="K721" s="269">
        <f>IFERROR(IF(-SUM(K$20:K720)+K$15&lt;0.000001,0,IF($C721&gt;='H-32A-WP06 - Debt Service'!I$24,'H-32A-WP06 - Debt Service'!I$27/12,0)),"-")</f>
        <v>0</v>
      </c>
      <c r="L721" s="269">
        <f>IFERROR(IF(-SUM(L$20:L720)+L$15&lt;0.000001,0,IF($C721&gt;='H-32A-WP06 - Debt Service'!J$24,'H-32A-WP06 - Debt Service'!J$27/12,0)),"-")</f>
        <v>0</v>
      </c>
      <c r="M721" s="269">
        <f>IFERROR(IF(-SUM(M$20:M720)+M$15&lt;0.000001,0,IF($C721&gt;='H-32A-WP06 - Debt Service'!L$24,'H-32A-WP06 - Debt Service'!L$27/12,0)),"-")</f>
        <v>0</v>
      </c>
      <c r="N721" s="269">
        <v>0</v>
      </c>
      <c r="O721" s="269">
        <v>0</v>
      </c>
      <c r="P721" s="269">
        <v>0</v>
      </c>
      <c r="Q721" s="269">
        <f>IFERROR(IF(-SUM(Q$20:Q720)+Q$15&lt;0.000001,0,IF($C721&gt;='H-32A-WP06 - Debt Service'!#REF!,'H-32A-WP06 - Debt Service'!#REF!/12,0)),"-")</f>
        <v>0</v>
      </c>
      <c r="R721" s="269"/>
      <c r="S721" s="269"/>
      <c r="T721" s="269"/>
      <c r="U721" s="269"/>
      <c r="V721" s="269"/>
      <c r="X721" s="260">
        <f t="shared" si="45"/>
        <v>2081</v>
      </c>
      <c r="Y721" s="281">
        <f t="shared" si="47"/>
        <v>66263</v>
      </c>
      <c r="Z721" s="281"/>
      <c r="AA721" s="269">
        <f>IFERROR(IF(-SUM(AA$20:AA720)+AA$15&lt;0.000001,0,IF($C721&gt;='H-32A-WP06 - Debt Service'!X$24,'H-32A-WP06 - Debt Service'!X$27/12,0)),"-")</f>
        <v>0</v>
      </c>
      <c r="AB721" s="269">
        <f>IFERROR(IF(-SUM(AB$20:AB720)+AB$15&lt;0.000001,0,IF($C721&gt;='H-32A-WP06 - Debt Service'!Y$24,'H-32A-WP06 - Debt Service'!Y$27/12,0)),"-")</f>
        <v>0</v>
      </c>
      <c r="AC721" s="269">
        <f>IFERROR(IF(-SUM(AC$20:AC720)+AC$15&lt;0.000001,0,IF($C721&gt;='H-32A-WP06 - Debt Service'!Z$24,'H-32A-WP06 - Debt Service'!Z$27/12,0)),"-")</f>
        <v>0</v>
      </c>
      <c r="AD721" s="269">
        <f>IFERROR(IF(-SUM(AD$20:AD720)+AD$15&lt;0.000001,0,IF($C721&gt;='H-32A-WP06 - Debt Service'!AA$24,'H-32A-WP06 - Debt Service'!AA$27/12,0)),"-")</f>
        <v>0</v>
      </c>
      <c r="AE721" s="269">
        <f>IFERROR(IF(-SUM(AE$20:AE720)+AE$15&lt;0.000001,0,IF($C721&gt;='H-32A-WP06 - Debt Service'!AB$24,'H-32A-WP06 - Debt Service'!AB$27/12,0)),"-")</f>
        <v>0</v>
      </c>
      <c r="AF721" s="269">
        <f>IFERROR(IF(-SUM(AF$20:AF720)+AF$15&lt;0.000001,0,IF($C721&gt;='H-32A-WP06 - Debt Service'!AC$24,'H-32A-WP06 - Debt Service'!AC$27/12,0)),"-")</f>
        <v>0</v>
      </c>
      <c r="AG721" s="269">
        <f>IFERROR(IF(-SUM(AG$20:AG720)+AG$15&lt;0.000001,0,IF($C721&gt;='H-32A-WP06 - Debt Service'!AD$24,'H-32A-WP06 - Debt Service'!AD$27/12,0)),"-")</f>
        <v>0</v>
      </c>
      <c r="AH721" s="269">
        <f>IFERROR(IF(-SUM(AH$20:AH720)+AH$15&lt;0.000001,0,IF($C721&gt;='H-32A-WP06 - Debt Service'!AE$24,'H-32A-WP06 - Debt Service'!AE$27/12,0)),"-")</f>
        <v>0</v>
      </c>
      <c r="AI721" s="269">
        <f>IFERROR(IF(-SUM(AI$20:AI720)+AI$15&lt;0.000001,0,IF($C721&gt;='H-32A-WP06 - Debt Service'!AF$24,'H-32A-WP06 - Debt Service'!AF$27/12,0)),"-")</f>
        <v>0</v>
      </c>
      <c r="AJ721" s="269">
        <f>IFERROR(IF(-SUM(AJ$20:AJ720)+AJ$15&lt;0.000001,0,IF($C721&gt;='H-32A-WP06 - Debt Service'!AG$24,'H-32A-WP06 - Debt Service'!AG$27/12,0)),"-")</f>
        <v>0</v>
      </c>
    </row>
    <row r="722" spans="2:36" hidden="1">
      <c r="B722" s="260">
        <f t="shared" si="44"/>
        <v>2081</v>
      </c>
      <c r="C722" s="281">
        <f t="shared" si="46"/>
        <v>66293</v>
      </c>
      <c r="D722" s="281"/>
      <c r="E722" s="269">
        <f>IFERROR(IF(-SUM(E$20:E721)+E$15&lt;0.000001,0,IF($C722&gt;='H-32A-WP06 - Debt Service'!C$24,'H-32A-WP06 - Debt Service'!C$27/12,0)),"-")</f>
        <v>0</v>
      </c>
      <c r="F722" s="269">
        <f>IFERROR(IF(-SUM(F$20:F721)+F$15&lt;0.000001,0,IF($C722&gt;='H-32A-WP06 - Debt Service'!D$24,'H-32A-WP06 - Debt Service'!D$27/12,0)),"-")</f>
        <v>0</v>
      </c>
      <c r="G722" s="269">
        <f>IFERROR(IF(-SUM(G$20:G721)+G$15&lt;0.000001,0,IF($C722&gt;='H-32A-WP06 - Debt Service'!E$24,'H-32A-WP06 - Debt Service'!E$27/12,0)),"-")</f>
        <v>0</v>
      </c>
      <c r="H722" s="269">
        <f>IFERROR(IF(-SUM(H$20:H721)+H$15&lt;0.000001,0,IF($C722&gt;='H-32A-WP06 - Debt Service'!F$24,'H-32A-WP06 - Debt Service'!F$27/12,0)),"-")</f>
        <v>0</v>
      </c>
      <c r="I722" s="269">
        <f>IFERROR(IF(-SUM(I$20:I721)+I$15&lt;0.000001,0,IF($C722&gt;='H-32A-WP06 - Debt Service'!G$24,'H-32A-WP06 - Debt Service'!#REF!/12,0)),"-")</f>
        <v>0</v>
      </c>
      <c r="J722" s="269">
        <f>IFERROR(IF(-SUM(J$20:J721)+J$15&lt;0.000001,0,IF($C722&gt;='H-32A-WP06 - Debt Service'!H$24,'H-32A-WP06 - Debt Service'!H$27/12,0)),"-")</f>
        <v>0</v>
      </c>
      <c r="K722" s="269">
        <f>IFERROR(IF(-SUM(K$20:K721)+K$15&lt;0.000001,0,IF($C722&gt;='H-32A-WP06 - Debt Service'!I$24,'H-32A-WP06 - Debt Service'!I$27/12,0)),"-")</f>
        <v>0</v>
      </c>
      <c r="L722" s="269">
        <f>IFERROR(IF(-SUM(L$20:L721)+L$15&lt;0.000001,0,IF($C722&gt;='H-32A-WP06 - Debt Service'!J$24,'H-32A-WP06 - Debt Service'!J$27/12,0)),"-")</f>
        <v>0</v>
      </c>
      <c r="M722" s="269">
        <f>IFERROR(IF(-SUM(M$20:M721)+M$15&lt;0.000001,0,IF($C722&gt;='H-32A-WP06 - Debt Service'!L$24,'H-32A-WP06 - Debt Service'!L$27/12,0)),"-")</f>
        <v>0</v>
      </c>
      <c r="N722" s="269">
        <v>0</v>
      </c>
      <c r="O722" s="269">
        <v>0</v>
      </c>
      <c r="P722" s="269">
        <v>0</v>
      </c>
      <c r="Q722" s="269">
        <f>IFERROR(IF(-SUM(Q$20:Q721)+Q$15&lt;0.000001,0,IF($C722&gt;='H-32A-WP06 - Debt Service'!#REF!,'H-32A-WP06 - Debt Service'!#REF!/12,0)),"-")</f>
        <v>0</v>
      </c>
      <c r="R722" s="269"/>
      <c r="S722" s="269"/>
      <c r="T722" s="269"/>
      <c r="U722" s="269"/>
      <c r="V722" s="269"/>
      <c r="X722" s="260">
        <f t="shared" si="45"/>
        <v>2081</v>
      </c>
      <c r="Y722" s="281">
        <f t="shared" si="47"/>
        <v>66293</v>
      </c>
      <c r="Z722" s="281"/>
      <c r="AA722" s="269">
        <f>IFERROR(IF(-SUM(AA$20:AA721)+AA$15&lt;0.000001,0,IF($C722&gt;='H-32A-WP06 - Debt Service'!X$24,'H-32A-WP06 - Debt Service'!X$27/12,0)),"-")</f>
        <v>0</v>
      </c>
      <c r="AB722" s="269">
        <f>IFERROR(IF(-SUM(AB$20:AB721)+AB$15&lt;0.000001,0,IF($C722&gt;='H-32A-WP06 - Debt Service'!Y$24,'H-32A-WP06 - Debt Service'!Y$27/12,0)),"-")</f>
        <v>0</v>
      </c>
      <c r="AC722" s="269">
        <f>IFERROR(IF(-SUM(AC$20:AC721)+AC$15&lt;0.000001,0,IF($C722&gt;='H-32A-WP06 - Debt Service'!Z$24,'H-32A-WP06 - Debt Service'!Z$27/12,0)),"-")</f>
        <v>0</v>
      </c>
      <c r="AD722" s="269">
        <f>IFERROR(IF(-SUM(AD$20:AD721)+AD$15&lt;0.000001,0,IF($C722&gt;='H-32A-WP06 - Debt Service'!AA$24,'H-32A-WP06 - Debt Service'!AA$27/12,0)),"-")</f>
        <v>0</v>
      </c>
      <c r="AE722" s="269">
        <f>IFERROR(IF(-SUM(AE$20:AE721)+AE$15&lt;0.000001,0,IF($C722&gt;='H-32A-WP06 - Debt Service'!AB$24,'H-32A-WP06 - Debt Service'!AB$27/12,0)),"-")</f>
        <v>0</v>
      </c>
      <c r="AF722" s="269">
        <f>IFERROR(IF(-SUM(AF$20:AF721)+AF$15&lt;0.000001,0,IF($C722&gt;='H-32A-WP06 - Debt Service'!AC$24,'H-32A-WP06 - Debt Service'!AC$27/12,0)),"-")</f>
        <v>0</v>
      </c>
      <c r="AG722" s="269">
        <f>IFERROR(IF(-SUM(AG$20:AG721)+AG$15&lt;0.000001,0,IF($C722&gt;='H-32A-WP06 - Debt Service'!AD$24,'H-32A-WP06 - Debt Service'!AD$27/12,0)),"-")</f>
        <v>0</v>
      </c>
      <c r="AH722" s="269">
        <f>IFERROR(IF(-SUM(AH$20:AH721)+AH$15&lt;0.000001,0,IF($C722&gt;='H-32A-WP06 - Debt Service'!AE$24,'H-32A-WP06 - Debt Service'!AE$27/12,0)),"-")</f>
        <v>0</v>
      </c>
      <c r="AI722" s="269">
        <f>IFERROR(IF(-SUM(AI$20:AI721)+AI$15&lt;0.000001,0,IF($C722&gt;='H-32A-WP06 - Debt Service'!AF$24,'H-32A-WP06 - Debt Service'!AF$27/12,0)),"-")</f>
        <v>0</v>
      </c>
      <c r="AJ722" s="269">
        <f>IFERROR(IF(-SUM(AJ$20:AJ721)+AJ$15&lt;0.000001,0,IF($C722&gt;='H-32A-WP06 - Debt Service'!AG$24,'H-32A-WP06 - Debt Service'!AG$27/12,0)),"-")</f>
        <v>0</v>
      </c>
    </row>
    <row r="723" spans="2:36" hidden="1">
      <c r="B723" s="260">
        <f t="shared" si="44"/>
        <v>2081</v>
      </c>
      <c r="C723" s="281">
        <f t="shared" si="46"/>
        <v>66324</v>
      </c>
      <c r="D723" s="281"/>
      <c r="E723" s="269">
        <f>IFERROR(IF(-SUM(E$20:E722)+E$15&lt;0.000001,0,IF($C723&gt;='H-32A-WP06 - Debt Service'!C$24,'H-32A-WP06 - Debt Service'!C$27/12,0)),"-")</f>
        <v>0</v>
      </c>
      <c r="F723" s="269">
        <f>IFERROR(IF(-SUM(F$20:F722)+F$15&lt;0.000001,0,IF($C723&gt;='H-32A-WP06 - Debt Service'!D$24,'H-32A-WP06 - Debt Service'!D$27/12,0)),"-")</f>
        <v>0</v>
      </c>
      <c r="G723" s="269">
        <f>IFERROR(IF(-SUM(G$20:G722)+G$15&lt;0.000001,0,IF($C723&gt;='H-32A-WP06 - Debt Service'!E$24,'H-32A-WP06 - Debt Service'!E$27/12,0)),"-")</f>
        <v>0</v>
      </c>
      <c r="H723" s="269">
        <f>IFERROR(IF(-SUM(H$20:H722)+H$15&lt;0.000001,0,IF($C723&gt;='H-32A-WP06 - Debt Service'!F$24,'H-32A-WP06 - Debt Service'!F$27/12,0)),"-")</f>
        <v>0</v>
      </c>
      <c r="I723" s="269">
        <f>IFERROR(IF(-SUM(I$20:I722)+I$15&lt;0.000001,0,IF($C723&gt;='H-32A-WP06 - Debt Service'!G$24,'H-32A-WP06 - Debt Service'!#REF!/12,0)),"-")</f>
        <v>0</v>
      </c>
      <c r="J723" s="269">
        <f>IFERROR(IF(-SUM(J$20:J722)+J$15&lt;0.000001,0,IF($C723&gt;='H-32A-WP06 - Debt Service'!H$24,'H-32A-WP06 - Debt Service'!H$27/12,0)),"-")</f>
        <v>0</v>
      </c>
      <c r="K723" s="269">
        <f>IFERROR(IF(-SUM(K$20:K722)+K$15&lt;0.000001,0,IF($C723&gt;='H-32A-WP06 - Debt Service'!I$24,'H-32A-WP06 - Debt Service'!I$27/12,0)),"-")</f>
        <v>0</v>
      </c>
      <c r="L723" s="269">
        <f>IFERROR(IF(-SUM(L$20:L722)+L$15&lt;0.000001,0,IF($C723&gt;='H-32A-WP06 - Debt Service'!J$24,'H-32A-WP06 - Debt Service'!J$27/12,0)),"-")</f>
        <v>0</v>
      </c>
      <c r="M723" s="269">
        <f>IFERROR(IF(-SUM(M$20:M722)+M$15&lt;0.000001,0,IF($C723&gt;='H-32A-WP06 - Debt Service'!L$24,'H-32A-WP06 - Debt Service'!L$27/12,0)),"-")</f>
        <v>0</v>
      </c>
      <c r="N723" s="269">
        <v>0</v>
      </c>
      <c r="O723" s="269">
        <v>0</v>
      </c>
      <c r="P723" s="269">
        <v>0</v>
      </c>
      <c r="Q723" s="269">
        <f>IFERROR(IF(-SUM(Q$20:Q722)+Q$15&lt;0.000001,0,IF($C723&gt;='H-32A-WP06 - Debt Service'!#REF!,'H-32A-WP06 - Debt Service'!#REF!/12,0)),"-")</f>
        <v>0</v>
      </c>
      <c r="R723" s="269"/>
      <c r="S723" s="269"/>
      <c r="T723" s="269"/>
      <c r="U723" s="269"/>
      <c r="V723" s="269"/>
      <c r="X723" s="260">
        <f t="shared" si="45"/>
        <v>2081</v>
      </c>
      <c r="Y723" s="281">
        <f t="shared" si="47"/>
        <v>66324</v>
      </c>
      <c r="Z723" s="281"/>
      <c r="AA723" s="269">
        <f>IFERROR(IF(-SUM(AA$20:AA722)+AA$15&lt;0.000001,0,IF($C723&gt;='H-32A-WP06 - Debt Service'!X$24,'H-32A-WP06 - Debt Service'!X$27/12,0)),"-")</f>
        <v>0</v>
      </c>
      <c r="AB723" s="269">
        <f>IFERROR(IF(-SUM(AB$20:AB722)+AB$15&lt;0.000001,0,IF($C723&gt;='H-32A-WP06 - Debt Service'!Y$24,'H-32A-WP06 - Debt Service'!Y$27/12,0)),"-")</f>
        <v>0</v>
      </c>
      <c r="AC723" s="269">
        <f>IFERROR(IF(-SUM(AC$20:AC722)+AC$15&lt;0.000001,0,IF($C723&gt;='H-32A-WP06 - Debt Service'!Z$24,'H-32A-WP06 - Debt Service'!Z$27/12,0)),"-")</f>
        <v>0</v>
      </c>
      <c r="AD723" s="269">
        <f>IFERROR(IF(-SUM(AD$20:AD722)+AD$15&lt;0.000001,0,IF($C723&gt;='H-32A-WP06 - Debt Service'!AA$24,'H-32A-WP06 - Debt Service'!AA$27/12,0)),"-")</f>
        <v>0</v>
      </c>
      <c r="AE723" s="269">
        <f>IFERROR(IF(-SUM(AE$20:AE722)+AE$15&lt;0.000001,0,IF($C723&gt;='H-32A-WP06 - Debt Service'!AB$24,'H-32A-WP06 - Debt Service'!AB$27/12,0)),"-")</f>
        <v>0</v>
      </c>
      <c r="AF723" s="269">
        <f>IFERROR(IF(-SUM(AF$20:AF722)+AF$15&lt;0.000001,0,IF($C723&gt;='H-32A-WP06 - Debt Service'!AC$24,'H-32A-WP06 - Debt Service'!AC$27/12,0)),"-")</f>
        <v>0</v>
      </c>
      <c r="AG723" s="269">
        <f>IFERROR(IF(-SUM(AG$20:AG722)+AG$15&lt;0.000001,0,IF($C723&gt;='H-32A-WP06 - Debt Service'!AD$24,'H-32A-WP06 - Debt Service'!AD$27/12,0)),"-")</f>
        <v>0</v>
      </c>
      <c r="AH723" s="269">
        <f>IFERROR(IF(-SUM(AH$20:AH722)+AH$15&lt;0.000001,0,IF($C723&gt;='H-32A-WP06 - Debt Service'!AE$24,'H-32A-WP06 - Debt Service'!AE$27/12,0)),"-")</f>
        <v>0</v>
      </c>
      <c r="AI723" s="269">
        <f>IFERROR(IF(-SUM(AI$20:AI722)+AI$15&lt;0.000001,0,IF($C723&gt;='H-32A-WP06 - Debt Service'!AF$24,'H-32A-WP06 - Debt Service'!AF$27/12,0)),"-")</f>
        <v>0</v>
      </c>
      <c r="AJ723" s="269">
        <f>IFERROR(IF(-SUM(AJ$20:AJ722)+AJ$15&lt;0.000001,0,IF($C723&gt;='H-32A-WP06 - Debt Service'!AG$24,'H-32A-WP06 - Debt Service'!AG$27/12,0)),"-")</f>
        <v>0</v>
      </c>
    </row>
    <row r="724" spans="2:36" hidden="1">
      <c r="B724" s="260">
        <f t="shared" si="44"/>
        <v>2081</v>
      </c>
      <c r="C724" s="281">
        <f t="shared" si="46"/>
        <v>66355</v>
      </c>
      <c r="D724" s="281"/>
      <c r="E724" s="269">
        <f>IFERROR(IF(-SUM(E$20:E723)+E$15&lt;0.000001,0,IF($C724&gt;='H-32A-WP06 - Debt Service'!C$24,'H-32A-WP06 - Debt Service'!C$27/12,0)),"-")</f>
        <v>0</v>
      </c>
      <c r="F724" s="269">
        <f>IFERROR(IF(-SUM(F$20:F723)+F$15&lt;0.000001,0,IF($C724&gt;='H-32A-WP06 - Debt Service'!D$24,'H-32A-WP06 - Debt Service'!D$27/12,0)),"-")</f>
        <v>0</v>
      </c>
      <c r="G724" s="269">
        <f>IFERROR(IF(-SUM(G$20:G723)+G$15&lt;0.000001,0,IF($C724&gt;='H-32A-WP06 - Debt Service'!E$24,'H-32A-WP06 - Debt Service'!E$27/12,0)),"-")</f>
        <v>0</v>
      </c>
      <c r="H724" s="269">
        <f>IFERROR(IF(-SUM(H$20:H723)+H$15&lt;0.000001,0,IF($C724&gt;='H-32A-WP06 - Debt Service'!F$24,'H-32A-WP06 - Debt Service'!F$27/12,0)),"-")</f>
        <v>0</v>
      </c>
      <c r="I724" s="269">
        <f>IFERROR(IF(-SUM(I$20:I723)+I$15&lt;0.000001,0,IF($C724&gt;='H-32A-WP06 - Debt Service'!G$24,'H-32A-WP06 - Debt Service'!#REF!/12,0)),"-")</f>
        <v>0</v>
      </c>
      <c r="J724" s="269">
        <f>IFERROR(IF(-SUM(J$20:J723)+J$15&lt;0.000001,0,IF($C724&gt;='H-32A-WP06 - Debt Service'!H$24,'H-32A-WP06 - Debt Service'!H$27/12,0)),"-")</f>
        <v>0</v>
      </c>
      <c r="K724" s="269">
        <f>IFERROR(IF(-SUM(K$20:K723)+K$15&lt;0.000001,0,IF($C724&gt;='H-32A-WP06 - Debt Service'!I$24,'H-32A-WP06 - Debt Service'!I$27/12,0)),"-")</f>
        <v>0</v>
      </c>
      <c r="L724" s="269">
        <f>IFERROR(IF(-SUM(L$20:L723)+L$15&lt;0.000001,0,IF($C724&gt;='H-32A-WP06 - Debt Service'!J$24,'H-32A-WP06 - Debt Service'!J$27/12,0)),"-")</f>
        <v>0</v>
      </c>
      <c r="M724" s="269">
        <f>IFERROR(IF(-SUM(M$20:M723)+M$15&lt;0.000001,0,IF($C724&gt;='H-32A-WP06 - Debt Service'!L$24,'H-32A-WP06 - Debt Service'!L$27/12,0)),"-")</f>
        <v>0</v>
      </c>
      <c r="N724" s="269">
        <v>0</v>
      </c>
      <c r="O724" s="269">
        <v>0</v>
      </c>
      <c r="P724" s="269">
        <v>0</v>
      </c>
      <c r="Q724" s="269">
        <f>IFERROR(IF(-SUM(Q$20:Q723)+Q$15&lt;0.000001,0,IF($C724&gt;='H-32A-WP06 - Debt Service'!#REF!,'H-32A-WP06 - Debt Service'!#REF!/12,0)),"-")</f>
        <v>0</v>
      </c>
      <c r="R724" s="269"/>
      <c r="S724" s="269"/>
      <c r="T724" s="269"/>
      <c r="U724" s="269"/>
      <c r="V724" s="269"/>
      <c r="X724" s="260">
        <f t="shared" si="45"/>
        <v>2081</v>
      </c>
      <c r="Y724" s="281">
        <f t="shared" si="47"/>
        <v>66355</v>
      </c>
      <c r="Z724" s="281"/>
      <c r="AA724" s="269">
        <f>IFERROR(IF(-SUM(AA$20:AA723)+AA$15&lt;0.000001,0,IF($C724&gt;='H-32A-WP06 - Debt Service'!X$24,'H-32A-WP06 - Debt Service'!X$27/12,0)),"-")</f>
        <v>0</v>
      </c>
      <c r="AB724" s="269">
        <f>IFERROR(IF(-SUM(AB$20:AB723)+AB$15&lt;0.000001,0,IF($C724&gt;='H-32A-WP06 - Debt Service'!Y$24,'H-32A-WP06 - Debt Service'!Y$27/12,0)),"-")</f>
        <v>0</v>
      </c>
      <c r="AC724" s="269">
        <f>IFERROR(IF(-SUM(AC$20:AC723)+AC$15&lt;0.000001,0,IF($C724&gt;='H-32A-WP06 - Debt Service'!Z$24,'H-32A-WP06 - Debt Service'!Z$27/12,0)),"-")</f>
        <v>0</v>
      </c>
      <c r="AD724" s="269">
        <f>IFERROR(IF(-SUM(AD$20:AD723)+AD$15&lt;0.000001,0,IF($C724&gt;='H-32A-WP06 - Debt Service'!AA$24,'H-32A-WP06 - Debt Service'!AA$27/12,0)),"-")</f>
        <v>0</v>
      </c>
      <c r="AE724" s="269">
        <f>IFERROR(IF(-SUM(AE$20:AE723)+AE$15&lt;0.000001,0,IF($C724&gt;='H-32A-WP06 - Debt Service'!AB$24,'H-32A-WP06 - Debt Service'!AB$27/12,0)),"-")</f>
        <v>0</v>
      </c>
      <c r="AF724" s="269">
        <f>IFERROR(IF(-SUM(AF$20:AF723)+AF$15&lt;0.000001,0,IF($C724&gt;='H-32A-WP06 - Debt Service'!AC$24,'H-32A-WP06 - Debt Service'!AC$27/12,0)),"-")</f>
        <v>0</v>
      </c>
      <c r="AG724" s="269">
        <f>IFERROR(IF(-SUM(AG$20:AG723)+AG$15&lt;0.000001,0,IF($C724&gt;='H-32A-WP06 - Debt Service'!AD$24,'H-32A-WP06 - Debt Service'!AD$27/12,0)),"-")</f>
        <v>0</v>
      </c>
      <c r="AH724" s="269">
        <f>IFERROR(IF(-SUM(AH$20:AH723)+AH$15&lt;0.000001,0,IF($C724&gt;='H-32A-WP06 - Debt Service'!AE$24,'H-32A-WP06 - Debt Service'!AE$27/12,0)),"-")</f>
        <v>0</v>
      </c>
      <c r="AI724" s="269">
        <f>IFERROR(IF(-SUM(AI$20:AI723)+AI$15&lt;0.000001,0,IF($C724&gt;='H-32A-WP06 - Debt Service'!AF$24,'H-32A-WP06 - Debt Service'!AF$27/12,0)),"-")</f>
        <v>0</v>
      </c>
      <c r="AJ724" s="269">
        <f>IFERROR(IF(-SUM(AJ$20:AJ723)+AJ$15&lt;0.000001,0,IF($C724&gt;='H-32A-WP06 - Debt Service'!AG$24,'H-32A-WP06 - Debt Service'!AG$27/12,0)),"-")</f>
        <v>0</v>
      </c>
    </row>
    <row r="725" spans="2:36" hidden="1">
      <c r="B725" s="260">
        <f t="shared" si="44"/>
        <v>2081</v>
      </c>
      <c r="C725" s="281">
        <f t="shared" si="46"/>
        <v>66385</v>
      </c>
      <c r="D725" s="281"/>
      <c r="E725" s="269">
        <f>IFERROR(IF(-SUM(E$20:E724)+E$15&lt;0.000001,0,IF($C725&gt;='H-32A-WP06 - Debt Service'!C$24,'H-32A-WP06 - Debt Service'!C$27/12,0)),"-")</f>
        <v>0</v>
      </c>
      <c r="F725" s="269">
        <f>IFERROR(IF(-SUM(F$20:F724)+F$15&lt;0.000001,0,IF($C725&gt;='H-32A-WP06 - Debt Service'!D$24,'H-32A-WP06 - Debt Service'!D$27/12,0)),"-")</f>
        <v>0</v>
      </c>
      <c r="G725" s="269">
        <f>IFERROR(IF(-SUM(G$20:G724)+G$15&lt;0.000001,0,IF($C725&gt;='H-32A-WP06 - Debt Service'!E$24,'H-32A-WP06 - Debt Service'!E$27/12,0)),"-")</f>
        <v>0</v>
      </c>
      <c r="H725" s="269">
        <f>IFERROR(IF(-SUM(H$20:H724)+H$15&lt;0.000001,0,IF($C725&gt;='H-32A-WP06 - Debt Service'!F$24,'H-32A-WP06 - Debt Service'!F$27/12,0)),"-")</f>
        <v>0</v>
      </c>
      <c r="I725" s="269">
        <f>IFERROR(IF(-SUM(I$20:I724)+I$15&lt;0.000001,0,IF($C725&gt;='H-32A-WP06 - Debt Service'!G$24,'H-32A-WP06 - Debt Service'!#REF!/12,0)),"-")</f>
        <v>0</v>
      </c>
      <c r="J725" s="269">
        <f>IFERROR(IF(-SUM(J$20:J724)+J$15&lt;0.000001,0,IF($C725&gt;='H-32A-WP06 - Debt Service'!H$24,'H-32A-WP06 - Debt Service'!H$27/12,0)),"-")</f>
        <v>0</v>
      </c>
      <c r="K725" s="269">
        <f>IFERROR(IF(-SUM(K$20:K724)+K$15&lt;0.000001,0,IF($C725&gt;='H-32A-WP06 - Debt Service'!I$24,'H-32A-WP06 - Debt Service'!I$27/12,0)),"-")</f>
        <v>0</v>
      </c>
      <c r="L725" s="269">
        <f>IFERROR(IF(-SUM(L$20:L724)+L$15&lt;0.000001,0,IF($C725&gt;='H-32A-WP06 - Debt Service'!J$24,'H-32A-WP06 - Debt Service'!J$27/12,0)),"-")</f>
        <v>0</v>
      </c>
      <c r="M725" s="269">
        <f>IFERROR(IF(-SUM(M$20:M724)+M$15&lt;0.000001,0,IF($C725&gt;='H-32A-WP06 - Debt Service'!L$24,'H-32A-WP06 - Debt Service'!L$27/12,0)),"-")</f>
        <v>0</v>
      </c>
      <c r="N725" s="269">
        <v>0</v>
      </c>
      <c r="O725" s="269">
        <v>0</v>
      </c>
      <c r="P725" s="269">
        <v>0</v>
      </c>
      <c r="Q725" s="269">
        <f>IFERROR(IF(-SUM(Q$20:Q724)+Q$15&lt;0.000001,0,IF($C725&gt;='H-32A-WP06 - Debt Service'!#REF!,'H-32A-WP06 - Debt Service'!#REF!/12,0)),"-")</f>
        <v>0</v>
      </c>
      <c r="R725" s="269"/>
      <c r="S725" s="269"/>
      <c r="T725" s="269"/>
      <c r="U725" s="269"/>
      <c r="V725" s="269"/>
      <c r="X725" s="260">
        <f t="shared" si="45"/>
        <v>2081</v>
      </c>
      <c r="Y725" s="281">
        <f t="shared" si="47"/>
        <v>66385</v>
      </c>
      <c r="Z725" s="281"/>
      <c r="AA725" s="269">
        <f>IFERROR(IF(-SUM(AA$20:AA724)+AA$15&lt;0.000001,0,IF($C725&gt;='H-32A-WP06 - Debt Service'!X$24,'H-32A-WP06 - Debt Service'!X$27/12,0)),"-")</f>
        <v>0</v>
      </c>
      <c r="AB725" s="269">
        <f>IFERROR(IF(-SUM(AB$20:AB724)+AB$15&lt;0.000001,0,IF($C725&gt;='H-32A-WP06 - Debt Service'!Y$24,'H-32A-WP06 - Debt Service'!Y$27/12,0)),"-")</f>
        <v>0</v>
      </c>
      <c r="AC725" s="269">
        <f>IFERROR(IF(-SUM(AC$20:AC724)+AC$15&lt;0.000001,0,IF($C725&gt;='H-32A-WP06 - Debt Service'!Z$24,'H-32A-WP06 - Debt Service'!Z$27/12,0)),"-")</f>
        <v>0</v>
      </c>
      <c r="AD725" s="269">
        <f>IFERROR(IF(-SUM(AD$20:AD724)+AD$15&lt;0.000001,0,IF($C725&gt;='H-32A-WP06 - Debt Service'!AA$24,'H-32A-WP06 - Debt Service'!AA$27/12,0)),"-")</f>
        <v>0</v>
      </c>
      <c r="AE725" s="269">
        <f>IFERROR(IF(-SUM(AE$20:AE724)+AE$15&lt;0.000001,0,IF($C725&gt;='H-32A-WP06 - Debt Service'!AB$24,'H-32A-WP06 - Debt Service'!AB$27/12,0)),"-")</f>
        <v>0</v>
      </c>
      <c r="AF725" s="269">
        <f>IFERROR(IF(-SUM(AF$20:AF724)+AF$15&lt;0.000001,0,IF($C725&gt;='H-32A-WP06 - Debt Service'!AC$24,'H-32A-WP06 - Debt Service'!AC$27/12,0)),"-")</f>
        <v>0</v>
      </c>
      <c r="AG725" s="269">
        <f>IFERROR(IF(-SUM(AG$20:AG724)+AG$15&lt;0.000001,0,IF($C725&gt;='H-32A-WP06 - Debt Service'!AD$24,'H-32A-WP06 - Debt Service'!AD$27/12,0)),"-")</f>
        <v>0</v>
      </c>
      <c r="AH725" s="269">
        <f>IFERROR(IF(-SUM(AH$20:AH724)+AH$15&lt;0.000001,0,IF($C725&gt;='H-32A-WP06 - Debt Service'!AE$24,'H-32A-WP06 - Debt Service'!AE$27/12,0)),"-")</f>
        <v>0</v>
      </c>
      <c r="AI725" s="269">
        <f>IFERROR(IF(-SUM(AI$20:AI724)+AI$15&lt;0.000001,0,IF($C725&gt;='H-32A-WP06 - Debt Service'!AF$24,'H-32A-WP06 - Debt Service'!AF$27/12,0)),"-")</f>
        <v>0</v>
      </c>
      <c r="AJ725" s="269">
        <f>IFERROR(IF(-SUM(AJ$20:AJ724)+AJ$15&lt;0.000001,0,IF($C725&gt;='H-32A-WP06 - Debt Service'!AG$24,'H-32A-WP06 - Debt Service'!AG$27/12,0)),"-")</f>
        <v>0</v>
      </c>
    </row>
    <row r="726" spans="2:36" hidden="1">
      <c r="B726" s="260">
        <f t="shared" si="44"/>
        <v>2081</v>
      </c>
      <c r="C726" s="281">
        <f t="shared" si="46"/>
        <v>66416</v>
      </c>
      <c r="D726" s="281"/>
      <c r="E726" s="269">
        <f>IFERROR(IF(-SUM(E$20:E725)+E$15&lt;0.000001,0,IF($C726&gt;='H-32A-WP06 - Debt Service'!C$24,'H-32A-WP06 - Debt Service'!C$27/12,0)),"-")</f>
        <v>0</v>
      </c>
      <c r="F726" s="269">
        <f>IFERROR(IF(-SUM(F$20:F725)+F$15&lt;0.000001,0,IF($C726&gt;='H-32A-WP06 - Debt Service'!D$24,'H-32A-WP06 - Debt Service'!D$27/12,0)),"-")</f>
        <v>0</v>
      </c>
      <c r="G726" s="269">
        <f>IFERROR(IF(-SUM(G$20:G725)+G$15&lt;0.000001,0,IF($C726&gt;='H-32A-WP06 - Debt Service'!E$24,'H-32A-WP06 - Debt Service'!E$27/12,0)),"-")</f>
        <v>0</v>
      </c>
      <c r="H726" s="269">
        <f>IFERROR(IF(-SUM(H$20:H725)+H$15&lt;0.000001,0,IF($C726&gt;='H-32A-WP06 - Debt Service'!F$24,'H-32A-WP06 - Debt Service'!F$27/12,0)),"-")</f>
        <v>0</v>
      </c>
      <c r="I726" s="269">
        <f>IFERROR(IF(-SUM(I$20:I725)+I$15&lt;0.000001,0,IF($C726&gt;='H-32A-WP06 - Debt Service'!G$24,'H-32A-WP06 - Debt Service'!#REF!/12,0)),"-")</f>
        <v>0</v>
      </c>
      <c r="J726" s="269">
        <f>IFERROR(IF(-SUM(J$20:J725)+J$15&lt;0.000001,0,IF($C726&gt;='H-32A-WP06 - Debt Service'!H$24,'H-32A-WP06 - Debt Service'!H$27/12,0)),"-")</f>
        <v>0</v>
      </c>
      <c r="K726" s="269">
        <f>IFERROR(IF(-SUM(K$20:K725)+K$15&lt;0.000001,0,IF($C726&gt;='H-32A-WP06 - Debt Service'!I$24,'H-32A-WP06 - Debt Service'!I$27/12,0)),"-")</f>
        <v>0</v>
      </c>
      <c r="L726" s="269">
        <f>IFERROR(IF(-SUM(L$20:L725)+L$15&lt;0.000001,0,IF($C726&gt;='H-32A-WP06 - Debt Service'!J$24,'H-32A-WP06 - Debt Service'!J$27/12,0)),"-")</f>
        <v>0</v>
      </c>
      <c r="M726" s="269">
        <f>IFERROR(IF(-SUM(M$20:M725)+M$15&lt;0.000001,0,IF($C726&gt;='H-32A-WP06 - Debt Service'!L$24,'H-32A-WP06 - Debt Service'!L$27/12,0)),"-")</f>
        <v>0</v>
      </c>
      <c r="N726" s="269">
        <v>0</v>
      </c>
      <c r="O726" s="269">
        <v>0</v>
      </c>
      <c r="P726" s="269">
        <v>0</v>
      </c>
      <c r="Q726" s="269">
        <f>IFERROR(IF(-SUM(Q$20:Q725)+Q$15&lt;0.000001,0,IF($C726&gt;='H-32A-WP06 - Debt Service'!#REF!,'H-32A-WP06 - Debt Service'!#REF!/12,0)),"-")</f>
        <v>0</v>
      </c>
      <c r="R726" s="269"/>
      <c r="S726" s="269"/>
      <c r="T726" s="269"/>
      <c r="U726" s="269"/>
      <c r="V726" s="269"/>
      <c r="X726" s="260">
        <f t="shared" si="45"/>
        <v>2081</v>
      </c>
      <c r="Y726" s="281">
        <f t="shared" si="47"/>
        <v>66416</v>
      </c>
      <c r="Z726" s="281"/>
      <c r="AA726" s="269">
        <f>IFERROR(IF(-SUM(AA$20:AA725)+AA$15&lt;0.000001,0,IF($C726&gt;='H-32A-WP06 - Debt Service'!X$24,'H-32A-WP06 - Debt Service'!X$27/12,0)),"-")</f>
        <v>0</v>
      </c>
      <c r="AB726" s="269">
        <f>IFERROR(IF(-SUM(AB$20:AB725)+AB$15&lt;0.000001,0,IF($C726&gt;='H-32A-WP06 - Debt Service'!Y$24,'H-32A-WP06 - Debt Service'!Y$27/12,0)),"-")</f>
        <v>0</v>
      </c>
      <c r="AC726" s="269">
        <f>IFERROR(IF(-SUM(AC$20:AC725)+AC$15&lt;0.000001,0,IF($C726&gt;='H-32A-WP06 - Debt Service'!Z$24,'H-32A-WP06 - Debt Service'!Z$27/12,0)),"-")</f>
        <v>0</v>
      </c>
      <c r="AD726" s="269">
        <f>IFERROR(IF(-SUM(AD$20:AD725)+AD$15&lt;0.000001,0,IF($C726&gt;='H-32A-WP06 - Debt Service'!AA$24,'H-32A-WP06 - Debt Service'!AA$27/12,0)),"-")</f>
        <v>0</v>
      </c>
      <c r="AE726" s="269">
        <f>IFERROR(IF(-SUM(AE$20:AE725)+AE$15&lt;0.000001,0,IF($C726&gt;='H-32A-WP06 - Debt Service'!AB$24,'H-32A-WP06 - Debt Service'!AB$27/12,0)),"-")</f>
        <v>0</v>
      </c>
      <c r="AF726" s="269">
        <f>IFERROR(IF(-SUM(AF$20:AF725)+AF$15&lt;0.000001,0,IF($C726&gt;='H-32A-WP06 - Debt Service'!AC$24,'H-32A-WP06 - Debt Service'!AC$27/12,0)),"-")</f>
        <v>0</v>
      </c>
      <c r="AG726" s="269">
        <f>IFERROR(IF(-SUM(AG$20:AG725)+AG$15&lt;0.000001,0,IF($C726&gt;='H-32A-WP06 - Debt Service'!AD$24,'H-32A-WP06 - Debt Service'!AD$27/12,0)),"-")</f>
        <v>0</v>
      </c>
      <c r="AH726" s="269">
        <f>IFERROR(IF(-SUM(AH$20:AH725)+AH$15&lt;0.000001,0,IF($C726&gt;='H-32A-WP06 - Debt Service'!AE$24,'H-32A-WP06 - Debt Service'!AE$27/12,0)),"-")</f>
        <v>0</v>
      </c>
      <c r="AI726" s="269">
        <f>IFERROR(IF(-SUM(AI$20:AI725)+AI$15&lt;0.000001,0,IF($C726&gt;='H-32A-WP06 - Debt Service'!AF$24,'H-32A-WP06 - Debt Service'!AF$27/12,0)),"-")</f>
        <v>0</v>
      </c>
      <c r="AJ726" s="269">
        <f>IFERROR(IF(-SUM(AJ$20:AJ725)+AJ$15&lt;0.000001,0,IF($C726&gt;='H-32A-WP06 - Debt Service'!AG$24,'H-32A-WP06 - Debt Service'!AG$27/12,0)),"-")</f>
        <v>0</v>
      </c>
    </row>
    <row r="727" spans="2:36" hidden="1">
      <c r="B727" s="260">
        <f t="shared" si="44"/>
        <v>2081</v>
      </c>
      <c r="C727" s="281">
        <f t="shared" si="46"/>
        <v>66446</v>
      </c>
      <c r="D727" s="281"/>
      <c r="E727" s="269">
        <f>IFERROR(IF(-SUM(E$20:E726)+E$15&lt;0.000001,0,IF($C727&gt;='H-32A-WP06 - Debt Service'!C$24,'H-32A-WP06 - Debt Service'!C$27/12,0)),"-")</f>
        <v>0</v>
      </c>
      <c r="F727" s="269">
        <f>IFERROR(IF(-SUM(F$20:F726)+F$15&lt;0.000001,0,IF($C727&gt;='H-32A-WP06 - Debt Service'!D$24,'H-32A-WP06 - Debt Service'!D$27/12,0)),"-")</f>
        <v>0</v>
      </c>
      <c r="G727" s="269">
        <f>IFERROR(IF(-SUM(G$20:G726)+G$15&lt;0.000001,0,IF($C727&gt;='H-32A-WP06 - Debt Service'!E$24,'H-32A-WP06 - Debt Service'!E$27/12,0)),"-")</f>
        <v>0</v>
      </c>
      <c r="H727" s="269">
        <f>IFERROR(IF(-SUM(H$20:H726)+H$15&lt;0.000001,0,IF($C727&gt;='H-32A-WP06 - Debt Service'!F$24,'H-32A-WP06 - Debt Service'!F$27/12,0)),"-")</f>
        <v>0</v>
      </c>
      <c r="I727" s="269">
        <f>IFERROR(IF(-SUM(I$20:I726)+I$15&lt;0.000001,0,IF($C727&gt;='H-32A-WP06 - Debt Service'!G$24,'H-32A-WP06 - Debt Service'!#REF!/12,0)),"-")</f>
        <v>0</v>
      </c>
      <c r="J727" s="269">
        <f>IFERROR(IF(-SUM(J$20:J726)+J$15&lt;0.000001,0,IF($C727&gt;='H-32A-WP06 - Debt Service'!H$24,'H-32A-WP06 - Debt Service'!H$27/12,0)),"-")</f>
        <v>0</v>
      </c>
      <c r="K727" s="269">
        <f>IFERROR(IF(-SUM(K$20:K726)+K$15&lt;0.000001,0,IF($C727&gt;='H-32A-WP06 - Debt Service'!I$24,'H-32A-WP06 - Debt Service'!I$27/12,0)),"-")</f>
        <v>0</v>
      </c>
      <c r="L727" s="269">
        <f>IFERROR(IF(-SUM(L$20:L726)+L$15&lt;0.000001,0,IF($C727&gt;='H-32A-WP06 - Debt Service'!J$24,'H-32A-WP06 - Debt Service'!J$27/12,0)),"-")</f>
        <v>0</v>
      </c>
      <c r="M727" s="269">
        <f>IFERROR(IF(-SUM(M$20:M726)+M$15&lt;0.000001,0,IF($C727&gt;='H-32A-WP06 - Debt Service'!L$24,'H-32A-WP06 - Debt Service'!L$27/12,0)),"-")</f>
        <v>0</v>
      </c>
      <c r="N727" s="269">
        <v>0</v>
      </c>
      <c r="O727" s="269">
        <v>0</v>
      </c>
      <c r="P727" s="269">
        <v>0</v>
      </c>
      <c r="Q727" s="269">
        <f>IFERROR(IF(-SUM(Q$20:Q726)+Q$15&lt;0.000001,0,IF($C727&gt;='H-32A-WP06 - Debt Service'!#REF!,'H-32A-WP06 - Debt Service'!#REF!/12,0)),"-")</f>
        <v>0</v>
      </c>
      <c r="R727" s="269"/>
      <c r="S727" s="269"/>
      <c r="T727" s="269"/>
      <c r="U727" s="269"/>
      <c r="V727" s="269"/>
      <c r="X727" s="260">
        <f t="shared" si="45"/>
        <v>2081</v>
      </c>
      <c r="Y727" s="281">
        <f t="shared" si="47"/>
        <v>66446</v>
      </c>
      <c r="Z727" s="281"/>
      <c r="AA727" s="269">
        <f>IFERROR(IF(-SUM(AA$20:AA726)+AA$15&lt;0.000001,0,IF($C727&gt;='H-32A-WP06 - Debt Service'!X$24,'H-32A-WP06 - Debt Service'!X$27/12,0)),"-")</f>
        <v>0</v>
      </c>
      <c r="AB727" s="269">
        <f>IFERROR(IF(-SUM(AB$20:AB726)+AB$15&lt;0.000001,0,IF($C727&gt;='H-32A-WP06 - Debt Service'!Y$24,'H-32A-WP06 - Debt Service'!Y$27/12,0)),"-")</f>
        <v>0</v>
      </c>
      <c r="AC727" s="269">
        <f>IFERROR(IF(-SUM(AC$20:AC726)+AC$15&lt;0.000001,0,IF($C727&gt;='H-32A-WP06 - Debt Service'!Z$24,'H-32A-WP06 - Debt Service'!Z$27/12,0)),"-")</f>
        <v>0</v>
      </c>
      <c r="AD727" s="269">
        <f>IFERROR(IF(-SUM(AD$20:AD726)+AD$15&lt;0.000001,0,IF($C727&gt;='H-32A-WP06 - Debt Service'!AA$24,'H-32A-WP06 - Debt Service'!AA$27/12,0)),"-")</f>
        <v>0</v>
      </c>
      <c r="AE727" s="269">
        <f>IFERROR(IF(-SUM(AE$20:AE726)+AE$15&lt;0.000001,0,IF($C727&gt;='H-32A-WP06 - Debt Service'!AB$24,'H-32A-WP06 - Debt Service'!AB$27/12,0)),"-")</f>
        <v>0</v>
      </c>
      <c r="AF727" s="269">
        <f>IFERROR(IF(-SUM(AF$20:AF726)+AF$15&lt;0.000001,0,IF($C727&gt;='H-32A-WP06 - Debt Service'!AC$24,'H-32A-WP06 - Debt Service'!AC$27/12,0)),"-")</f>
        <v>0</v>
      </c>
      <c r="AG727" s="269">
        <f>IFERROR(IF(-SUM(AG$20:AG726)+AG$15&lt;0.000001,0,IF($C727&gt;='H-32A-WP06 - Debt Service'!AD$24,'H-32A-WP06 - Debt Service'!AD$27/12,0)),"-")</f>
        <v>0</v>
      </c>
      <c r="AH727" s="269">
        <f>IFERROR(IF(-SUM(AH$20:AH726)+AH$15&lt;0.000001,0,IF($C727&gt;='H-32A-WP06 - Debt Service'!AE$24,'H-32A-WP06 - Debt Service'!AE$27/12,0)),"-")</f>
        <v>0</v>
      </c>
      <c r="AI727" s="269">
        <f>IFERROR(IF(-SUM(AI$20:AI726)+AI$15&lt;0.000001,0,IF($C727&gt;='H-32A-WP06 - Debt Service'!AF$24,'H-32A-WP06 - Debt Service'!AF$27/12,0)),"-")</f>
        <v>0</v>
      </c>
      <c r="AJ727" s="269">
        <f>IFERROR(IF(-SUM(AJ$20:AJ726)+AJ$15&lt;0.000001,0,IF($C727&gt;='H-32A-WP06 - Debt Service'!AG$24,'H-32A-WP06 - Debt Service'!AG$27/12,0)),"-")</f>
        <v>0</v>
      </c>
    </row>
    <row r="728" spans="2:36" hidden="1">
      <c r="B728" s="260">
        <f t="shared" si="44"/>
        <v>2082</v>
      </c>
      <c r="C728" s="281">
        <f t="shared" si="46"/>
        <v>66477</v>
      </c>
      <c r="D728" s="281"/>
      <c r="E728" s="269">
        <f>IFERROR(IF(-SUM(E$20:E727)+E$15&lt;0.000001,0,IF($C728&gt;='H-32A-WP06 - Debt Service'!C$24,'H-32A-WP06 - Debt Service'!C$27/12,0)),"-")</f>
        <v>0</v>
      </c>
      <c r="F728" s="269">
        <f>IFERROR(IF(-SUM(F$20:F727)+F$15&lt;0.000001,0,IF($C728&gt;='H-32A-WP06 - Debt Service'!D$24,'H-32A-WP06 - Debt Service'!D$27/12,0)),"-")</f>
        <v>0</v>
      </c>
      <c r="G728" s="269">
        <f>IFERROR(IF(-SUM(G$20:G727)+G$15&lt;0.000001,0,IF($C728&gt;='H-32A-WP06 - Debt Service'!E$24,'H-32A-WP06 - Debt Service'!E$27/12,0)),"-")</f>
        <v>0</v>
      </c>
      <c r="H728" s="269">
        <f>IFERROR(IF(-SUM(H$20:H727)+H$15&lt;0.000001,0,IF($C728&gt;='H-32A-WP06 - Debt Service'!F$24,'H-32A-WP06 - Debt Service'!F$27/12,0)),"-")</f>
        <v>0</v>
      </c>
      <c r="I728" s="269">
        <f>IFERROR(IF(-SUM(I$20:I727)+I$15&lt;0.000001,0,IF($C728&gt;='H-32A-WP06 - Debt Service'!G$24,'H-32A-WP06 - Debt Service'!#REF!/12,0)),"-")</f>
        <v>0</v>
      </c>
      <c r="J728" s="269">
        <f>IFERROR(IF(-SUM(J$20:J727)+J$15&lt;0.000001,0,IF($C728&gt;='H-32A-WP06 - Debt Service'!H$24,'H-32A-WP06 - Debt Service'!H$27/12,0)),"-")</f>
        <v>0</v>
      </c>
      <c r="K728" s="269">
        <f>IFERROR(IF(-SUM(K$20:K727)+K$15&lt;0.000001,0,IF($C728&gt;='H-32A-WP06 - Debt Service'!I$24,'H-32A-WP06 - Debt Service'!I$27/12,0)),"-")</f>
        <v>0</v>
      </c>
      <c r="L728" s="269">
        <f>IFERROR(IF(-SUM(L$20:L727)+L$15&lt;0.000001,0,IF($C728&gt;='H-32A-WP06 - Debt Service'!J$24,'H-32A-WP06 - Debt Service'!J$27/12,0)),"-")</f>
        <v>0</v>
      </c>
      <c r="M728" s="269">
        <f>IFERROR(IF(-SUM(M$20:M727)+M$15&lt;0.000001,0,IF($C728&gt;='H-32A-WP06 - Debt Service'!L$24,'H-32A-WP06 - Debt Service'!L$27/12,0)),"-")</f>
        <v>0</v>
      </c>
      <c r="N728" s="269">
        <v>0</v>
      </c>
      <c r="O728" s="269">
        <v>0</v>
      </c>
      <c r="P728" s="269">
        <v>0</v>
      </c>
      <c r="Q728" s="269">
        <f>IFERROR(IF(-SUM(Q$20:Q727)+Q$15&lt;0.000001,0,IF($C728&gt;='H-32A-WP06 - Debt Service'!#REF!,'H-32A-WP06 - Debt Service'!#REF!/12,0)),"-")</f>
        <v>0</v>
      </c>
      <c r="R728" s="269"/>
      <c r="S728" s="269"/>
      <c r="T728" s="269"/>
      <c r="U728" s="269"/>
      <c r="V728" s="269"/>
      <c r="X728" s="260">
        <f t="shared" si="45"/>
        <v>2082</v>
      </c>
      <c r="Y728" s="281">
        <f t="shared" si="47"/>
        <v>66477</v>
      </c>
      <c r="Z728" s="281"/>
      <c r="AA728" s="269">
        <f>IFERROR(IF(-SUM(AA$20:AA727)+AA$15&lt;0.000001,0,IF($C728&gt;='H-32A-WP06 - Debt Service'!X$24,'H-32A-WP06 - Debt Service'!X$27/12,0)),"-")</f>
        <v>0</v>
      </c>
      <c r="AB728" s="269">
        <f>IFERROR(IF(-SUM(AB$20:AB727)+AB$15&lt;0.000001,0,IF($C728&gt;='H-32A-WP06 - Debt Service'!Y$24,'H-32A-WP06 - Debt Service'!Y$27/12,0)),"-")</f>
        <v>0</v>
      </c>
      <c r="AC728" s="269">
        <f>IFERROR(IF(-SUM(AC$20:AC727)+AC$15&lt;0.000001,0,IF($C728&gt;='H-32A-WP06 - Debt Service'!Z$24,'H-32A-WP06 - Debt Service'!Z$27/12,0)),"-")</f>
        <v>0</v>
      </c>
      <c r="AD728" s="269">
        <f>IFERROR(IF(-SUM(AD$20:AD727)+AD$15&lt;0.000001,0,IF($C728&gt;='H-32A-WP06 - Debt Service'!AA$24,'H-32A-WP06 - Debt Service'!AA$27/12,0)),"-")</f>
        <v>0</v>
      </c>
      <c r="AE728" s="269">
        <f>IFERROR(IF(-SUM(AE$20:AE727)+AE$15&lt;0.000001,0,IF($C728&gt;='H-32A-WP06 - Debt Service'!AB$24,'H-32A-WP06 - Debt Service'!AB$27/12,0)),"-")</f>
        <v>0</v>
      </c>
      <c r="AF728" s="269">
        <f>IFERROR(IF(-SUM(AF$20:AF727)+AF$15&lt;0.000001,0,IF($C728&gt;='H-32A-WP06 - Debt Service'!AC$24,'H-32A-WP06 - Debt Service'!AC$27/12,0)),"-")</f>
        <v>0</v>
      </c>
      <c r="AG728" s="269">
        <f>IFERROR(IF(-SUM(AG$20:AG727)+AG$15&lt;0.000001,0,IF($C728&gt;='H-32A-WP06 - Debt Service'!AD$24,'H-32A-WP06 - Debt Service'!AD$27/12,0)),"-")</f>
        <v>0</v>
      </c>
      <c r="AH728" s="269">
        <f>IFERROR(IF(-SUM(AH$20:AH727)+AH$15&lt;0.000001,0,IF($C728&gt;='H-32A-WP06 - Debt Service'!AE$24,'H-32A-WP06 - Debt Service'!AE$27/12,0)),"-")</f>
        <v>0</v>
      </c>
      <c r="AI728" s="269">
        <f>IFERROR(IF(-SUM(AI$20:AI727)+AI$15&lt;0.000001,0,IF($C728&gt;='H-32A-WP06 - Debt Service'!AF$24,'H-32A-WP06 - Debt Service'!AF$27/12,0)),"-")</f>
        <v>0</v>
      </c>
      <c r="AJ728" s="269">
        <f>IFERROR(IF(-SUM(AJ$20:AJ727)+AJ$15&lt;0.000001,0,IF($C728&gt;='H-32A-WP06 - Debt Service'!AG$24,'H-32A-WP06 - Debt Service'!AG$27/12,0)),"-")</f>
        <v>0</v>
      </c>
    </row>
    <row r="729" spans="2:36" hidden="1">
      <c r="B729" s="260">
        <f t="shared" si="44"/>
        <v>2082</v>
      </c>
      <c r="C729" s="281">
        <f t="shared" si="46"/>
        <v>66508</v>
      </c>
      <c r="D729" s="281"/>
      <c r="E729" s="269">
        <f>IFERROR(IF(-SUM(E$20:E728)+E$15&lt;0.000001,0,IF($C729&gt;='H-32A-WP06 - Debt Service'!C$24,'H-32A-WP06 - Debt Service'!C$27/12,0)),"-")</f>
        <v>0</v>
      </c>
      <c r="F729" s="269">
        <f>IFERROR(IF(-SUM(F$20:F728)+F$15&lt;0.000001,0,IF($C729&gt;='H-32A-WP06 - Debt Service'!D$24,'H-32A-WP06 - Debt Service'!D$27/12,0)),"-")</f>
        <v>0</v>
      </c>
      <c r="G729" s="269">
        <f>IFERROR(IF(-SUM(G$20:G728)+G$15&lt;0.000001,0,IF($C729&gt;='H-32A-WP06 - Debt Service'!E$24,'H-32A-WP06 - Debt Service'!E$27/12,0)),"-")</f>
        <v>0</v>
      </c>
      <c r="H729" s="269">
        <f>IFERROR(IF(-SUM(H$20:H728)+H$15&lt;0.000001,0,IF($C729&gt;='H-32A-WP06 - Debt Service'!F$24,'H-32A-WP06 - Debt Service'!F$27/12,0)),"-")</f>
        <v>0</v>
      </c>
      <c r="I729" s="269">
        <f>IFERROR(IF(-SUM(I$20:I728)+I$15&lt;0.000001,0,IF($C729&gt;='H-32A-WP06 - Debt Service'!G$24,'H-32A-WP06 - Debt Service'!#REF!/12,0)),"-")</f>
        <v>0</v>
      </c>
      <c r="J729" s="269">
        <f>IFERROR(IF(-SUM(J$20:J728)+J$15&lt;0.000001,0,IF($C729&gt;='H-32A-WP06 - Debt Service'!H$24,'H-32A-WP06 - Debt Service'!H$27/12,0)),"-")</f>
        <v>0</v>
      </c>
      <c r="K729" s="269">
        <f>IFERROR(IF(-SUM(K$20:K728)+K$15&lt;0.000001,0,IF($C729&gt;='H-32A-WP06 - Debt Service'!I$24,'H-32A-WP06 - Debt Service'!I$27/12,0)),"-")</f>
        <v>0</v>
      </c>
      <c r="L729" s="269">
        <f>IFERROR(IF(-SUM(L$20:L728)+L$15&lt;0.000001,0,IF($C729&gt;='H-32A-WP06 - Debt Service'!J$24,'H-32A-WP06 - Debt Service'!J$27/12,0)),"-")</f>
        <v>0</v>
      </c>
      <c r="M729" s="269">
        <f>IFERROR(IF(-SUM(M$20:M728)+M$15&lt;0.000001,0,IF($C729&gt;='H-32A-WP06 - Debt Service'!L$24,'H-32A-WP06 - Debt Service'!L$27/12,0)),"-")</f>
        <v>0</v>
      </c>
      <c r="N729" s="269">
        <v>0</v>
      </c>
      <c r="O729" s="269">
        <v>0</v>
      </c>
      <c r="P729" s="269">
        <v>0</v>
      </c>
      <c r="Q729" s="269">
        <f>IFERROR(IF(-SUM(Q$20:Q728)+Q$15&lt;0.000001,0,IF($C729&gt;='H-32A-WP06 - Debt Service'!#REF!,'H-32A-WP06 - Debt Service'!#REF!/12,0)),"-")</f>
        <v>0</v>
      </c>
      <c r="R729" s="269"/>
      <c r="S729" s="269"/>
      <c r="T729" s="269"/>
      <c r="U729" s="269"/>
      <c r="V729" s="269"/>
      <c r="X729" s="260">
        <f t="shared" si="45"/>
        <v>2082</v>
      </c>
      <c r="Y729" s="281">
        <f t="shared" si="47"/>
        <v>66508</v>
      </c>
      <c r="Z729" s="281"/>
      <c r="AA729" s="269">
        <f>IFERROR(IF(-SUM(AA$20:AA728)+AA$15&lt;0.000001,0,IF($C729&gt;='H-32A-WP06 - Debt Service'!X$24,'H-32A-WP06 - Debt Service'!X$27/12,0)),"-")</f>
        <v>0</v>
      </c>
      <c r="AB729" s="269">
        <f>IFERROR(IF(-SUM(AB$20:AB728)+AB$15&lt;0.000001,0,IF($C729&gt;='H-32A-WP06 - Debt Service'!Y$24,'H-32A-WP06 - Debt Service'!Y$27/12,0)),"-")</f>
        <v>0</v>
      </c>
      <c r="AC729" s="269">
        <f>IFERROR(IF(-SUM(AC$20:AC728)+AC$15&lt;0.000001,0,IF($C729&gt;='H-32A-WP06 - Debt Service'!Z$24,'H-32A-WP06 - Debt Service'!Z$27/12,0)),"-")</f>
        <v>0</v>
      </c>
      <c r="AD729" s="269">
        <f>IFERROR(IF(-SUM(AD$20:AD728)+AD$15&lt;0.000001,0,IF($C729&gt;='H-32A-WP06 - Debt Service'!AA$24,'H-32A-WP06 - Debt Service'!AA$27/12,0)),"-")</f>
        <v>0</v>
      </c>
      <c r="AE729" s="269">
        <f>IFERROR(IF(-SUM(AE$20:AE728)+AE$15&lt;0.000001,0,IF($C729&gt;='H-32A-WP06 - Debt Service'!AB$24,'H-32A-WP06 - Debt Service'!AB$27/12,0)),"-")</f>
        <v>0</v>
      </c>
      <c r="AF729" s="269">
        <f>IFERROR(IF(-SUM(AF$20:AF728)+AF$15&lt;0.000001,0,IF($C729&gt;='H-32A-WP06 - Debt Service'!AC$24,'H-32A-WP06 - Debt Service'!AC$27/12,0)),"-")</f>
        <v>0</v>
      </c>
      <c r="AG729" s="269">
        <f>IFERROR(IF(-SUM(AG$20:AG728)+AG$15&lt;0.000001,0,IF($C729&gt;='H-32A-WP06 - Debt Service'!AD$24,'H-32A-WP06 - Debt Service'!AD$27/12,0)),"-")</f>
        <v>0</v>
      </c>
      <c r="AH729" s="269">
        <f>IFERROR(IF(-SUM(AH$20:AH728)+AH$15&lt;0.000001,0,IF($C729&gt;='H-32A-WP06 - Debt Service'!AE$24,'H-32A-WP06 - Debt Service'!AE$27/12,0)),"-")</f>
        <v>0</v>
      </c>
      <c r="AI729" s="269">
        <f>IFERROR(IF(-SUM(AI$20:AI728)+AI$15&lt;0.000001,0,IF($C729&gt;='H-32A-WP06 - Debt Service'!AF$24,'H-32A-WP06 - Debt Service'!AF$27/12,0)),"-")</f>
        <v>0</v>
      </c>
      <c r="AJ729" s="269">
        <f>IFERROR(IF(-SUM(AJ$20:AJ728)+AJ$15&lt;0.000001,0,IF($C729&gt;='H-32A-WP06 - Debt Service'!AG$24,'H-32A-WP06 - Debt Service'!AG$27/12,0)),"-")</f>
        <v>0</v>
      </c>
    </row>
    <row r="730" spans="2:36" hidden="1">
      <c r="B730" s="260">
        <f t="shared" si="44"/>
        <v>2082</v>
      </c>
      <c r="C730" s="281">
        <f t="shared" si="46"/>
        <v>66536</v>
      </c>
      <c r="D730" s="281"/>
      <c r="E730" s="269">
        <f>IFERROR(IF(-SUM(E$20:E729)+E$15&lt;0.000001,0,IF($C730&gt;='H-32A-WP06 - Debt Service'!C$24,'H-32A-WP06 - Debt Service'!C$27/12,0)),"-")</f>
        <v>0</v>
      </c>
      <c r="F730" s="269">
        <f>IFERROR(IF(-SUM(F$20:F729)+F$15&lt;0.000001,0,IF($C730&gt;='H-32A-WP06 - Debt Service'!D$24,'H-32A-WP06 - Debt Service'!D$27/12,0)),"-")</f>
        <v>0</v>
      </c>
      <c r="G730" s="269">
        <f>IFERROR(IF(-SUM(G$20:G729)+G$15&lt;0.000001,0,IF($C730&gt;='H-32A-WP06 - Debt Service'!E$24,'H-32A-WP06 - Debt Service'!E$27/12,0)),"-")</f>
        <v>0</v>
      </c>
      <c r="H730" s="269">
        <f>IFERROR(IF(-SUM(H$20:H729)+H$15&lt;0.000001,0,IF($C730&gt;='H-32A-WP06 - Debt Service'!F$24,'H-32A-WP06 - Debt Service'!F$27/12,0)),"-")</f>
        <v>0</v>
      </c>
      <c r="I730" s="269">
        <f>IFERROR(IF(-SUM(I$20:I729)+I$15&lt;0.000001,0,IF($C730&gt;='H-32A-WP06 - Debt Service'!G$24,'H-32A-WP06 - Debt Service'!#REF!/12,0)),"-")</f>
        <v>0</v>
      </c>
      <c r="J730" s="269">
        <f>IFERROR(IF(-SUM(J$20:J729)+J$15&lt;0.000001,0,IF($C730&gt;='H-32A-WP06 - Debt Service'!H$24,'H-32A-WP06 - Debt Service'!H$27/12,0)),"-")</f>
        <v>0</v>
      </c>
      <c r="K730" s="269">
        <f>IFERROR(IF(-SUM(K$20:K729)+K$15&lt;0.000001,0,IF($C730&gt;='H-32A-WP06 - Debt Service'!I$24,'H-32A-WP06 - Debt Service'!I$27/12,0)),"-")</f>
        <v>0</v>
      </c>
      <c r="L730" s="269">
        <f>IFERROR(IF(-SUM(L$20:L729)+L$15&lt;0.000001,0,IF($C730&gt;='H-32A-WP06 - Debt Service'!J$24,'H-32A-WP06 - Debt Service'!J$27/12,0)),"-")</f>
        <v>0</v>
      </c>
      <c r="M730" s="269">
        <f>IFERROR(IF(-SUM(M$20:M729)+M$15&lt;0.000001,0,IF($C730&gt;='H-32A-WP06 - Debt Service'!L$24,'H-32A-WP06 - Debt Service'!L$27/12,0)),"-")</f>
        <v>0</v>
      </c>
      <c r="N730" s="269">
        <v>0</v>
      </c>
      <c r="O730" s="269">
        <v>0</v>
      </c>
      <c r="P730" s="269">
        <v>0</v>
      </c>
      <c r="Q730" s="269">
        <f>IFERROR(IF(-SUM(Q$20:Q729)+Q$15&lt;0.000001,0,IF($C730&gt;='H-32A-WP06 - Debt Service'!#REF!,'H-32A-WP06 - Debt Service'!#REF!/12,0)),"-")</f>
        <v>0</v>
      </c>
      <c r="R730" s="269"/>
      <c r="S730" s="269"/>
      <c r="T730" s="269"/>
      <c r="U730" s="269"/>
      <c r="V730" s="269"/>
      <c r="X730" s="260">
        <f t="shared" si="45"/>
        <v>2082</v>
      </c>
      <c r="Y730" s="281">
        <f t="shared" si="47"/>
        <v>66536</v>
      </c>
      <c r="Z730" s="281"/>
      <c r="AA730" s="269">
        <f>IFERROR(IF(-SUM(AA$20:AA729)+AA$15&lt;0.000001,0,IF($C730&gt;='H-32A-WP06 - Debt Service'!X$24,'H-32A-WP06 - Debt Service'!X$27/12,0)),"-")</f>
        <v>0</v>
      </c>
      <c r="AB730" s="269">
        <f>IFERROR(IF(-SUM(AB$20:AB729)+AB$15&lt;0.000001,0,IF($C730&gt;='H-32A-WP06 - Debt Service'!Y$24,'H-32A-WP06 - Debt Service'!Y$27/12,0)),"-")</f>
        <v>0</v>
      </c>
      <c r="AC730" s="269">
        <f>IFERROR(IF(-SUM(AC$20:AC729)+AC$15&lt;0.000001,0,IF($C730&gt;='H-32A-WP06 - Debt Service'!Z$24,'H-32A-WP06 - Debt Service'!Z$27/12,0)),"-")</f>
        <v>0</v>
      </c>
      <c r="AD730" s="269">
        <f>IFERROR(IF(-SUM(AD$20:AD729)+AD$15&lt;0.000001,0,IF($C730&gt;='H-32A-WP06 - Debt Service'!AA$24,'H-32A-WP06 - Debt Service'!AA$27/12,0)),"-")</f>
        <v>0</v>
      </c>
      <c r="AE730" s="269">
        <f>IFERROR(IF(-SUM(AE$20:AE729)+AE$15&lt;0.000001,0,IF($C730&gt;='H-32A-WP06 - Debt Service'!AB$24,'H-32A-WP06 - Debt Service'!AB$27/12,0)),"-")</f>
        <v>0</v>
      </c>
      <c r="AF730" s="269">
        <f>IFERROR(IF(-SUM(AF$20:AF729)+AF$15&lt;0.000001,0,IF($C730&gt;='H-32A-WP06 - Debt Service'!AC$24,'H-32A-WP06 - Debt Service'!AC$27/12,0)),"-")</f>
        <v>0</v>
      </c>
      <c r="AG730" s="269">
        <f>IFERROR(IF(-SUM(AG$20:AG729)+AG$15&lt;0.000001,0,IF($C730&gt;='H-32A-WP06 - Debt Service'!AD$24,'H-32A-WP06 - Debt Service'!AD$27/12,0)),"-")</f>
        <v>0</v>
      </c>
      <c r="AH730" s="269">
        <f>IFERROR(IF(-SUM(AH$20:AH729)+AH$15&lt;0.000001,0,IF($C730&gt;='H-32A-WP06 - Debt Service'!AE$24,'H-32A-WP06 - Debt Service'!AE$27/12,0)),"-")</f>
        <v>0</v>
      </c>
      <c r="AI730" s="269">
        <f>IFERROR(IF(-SUM(AI$20:AI729)+AI$15&lt;0.000001,0,IF($C730&gt;='H-32A-WP06 - Debt Service'!AF$24,'H-32A-WP06 - Debt Service'!AF$27/12,0)),"-")</f>
        <v>0</v>
      </c>
      <c r="AJ730" s="269">
        <f>IFERROR(IF(-SUM(AJ$20:AJ729)+AJ$15&lt;0.000001,0,IF($C730&gt;='H-32A-WP06 - Debt Service'!AG$24,'H-32A-WP06 - Debt Service'!AG$27/12,0)),"-")</f>
        <v>0</v>
      </c>
    </row>
    <row r="731" spans="2:36" hidden="1">
      <c r="B731" s="260">
        <f t="shared" si="44"/>
        <v>2082</v>
      </c>
      <c r="C731" s="281">
        <f t="shared" si="46"/>
        <v>66567</v>
      </c>
      <c r="D731" s="281"/>
      <c r="E731" s="269">
        <f>IFERROR(IF(-SUM(E$20:E730)+E$15&lt;0.000001,0,IF($C731&gt;='H-32A-WP06 - Debt Service'!C$24,'H-32A-WP06 - Debt Service'!C$27/12,0)),"-")</f>
        <v>0</v>
      </c>
      <c r="F731" s="269">
        <f>IFERROR(IF(-SUM(F$20:F730)+F$15&lt;0.000001,0,IF($C731&gt;='H-32A-WP06 - Debt Service'!D$24,'H-32A-WP06 - Debt Service'!D$27/12,0)),"-")</f>
        <v>0</v>
      </c>
      <c r="G731" s="269">
        <f>IFERROR(IF(-SUM(G$20:G730)+G$15&lt;0.000001,0,IF($C731&gt;='H-32A-WP06 - Debt Service'!E$24,'H-32A-WP06 - Debt Service'!E$27/12,0)),"-")</f>
        <v>0</v>
      </c>
      <c r="H731" s="269">
        <f>IFERROR(IF(-SUM(H$20:H730)+H$15&lt;0.000001,0,IF($C731&gt;='H-32A-WP06 - Debt Service'!F$24,'H-32A-WP06 - Debt Service'!F$27/12,0)),"-")</f>
        <v>0</v>
      </c>
      <c r="I731" s="269">
        <f>IFERROR(IF(-SUM(I$20:I730)+I$15&lt;0.000001,0,IF($C731&gt;='H-32A-WP06 - Debt Service'!G$24,'H-32A-WP06 - Debt Service'!#REF!/12,0)),"-")</f>
        <v>0</v>
      </c>
      <c r="J731" s="269">
        <f>IFERROR(IF(-SUM(J$20:J730)+J$15&lt;0.000001,0,IF($C731&gt;='H-32A-WP06 - Debt Service'!H$24,'H-32A-WP06 - Debt Service'!H$27/12,0)),"-")</f>
        <v>0</v>
      </c>
      <c r="K731" s="269">
        <f>IFERROR(IF(-SUM(K$20:K730)+K$15&lt;0.000001,0,IF($C731&gt;='H-32A-WP06 - Debt Service'!I$24,'H-32A-WP06 - Debt Service'!I$27/12,0)),"-")</f>
        <v>0</v>
      </c>
      <c r="L731" s="269">
        <f>IFERROR(IF(-SUM(L$20:L730)+L$15&lt;0.000001,0,IF($C731&gt;='H-32A-WP06 - Debt Service'!J$24,'H-32A-WP06 - Debt Service'!J$27/12,0)),"-")</f>
        <v>0</v>
      </c>
      <c r="M731" s="269">
        <f>IFERROR(IF(-SUM(M$20:M730)+M$15&lt;0.000001,0,IF($C731&gt;='H-32A-WP06 - Debt Service'!L$24,'H-32A-WP06 - Debt Service'!L$27/12,0)),"-")</f>
        <v>0</v>
      </c>
      <c r="N731" s="269">
        <v>0</v>
      </c>
      <c r="O731" s="269">
        <v>0</v>
      </c>
      <c r="P731" s="269">
        <v>0</v>
      </c>
      <c r="Q731" s="269">
        <f>IFERROR(IF(-SUM(Q$20:Q730)+Q$15&lt;0.000001,0,IF($C731&gt;='H-32A-WP06 - Debt Service'!#REF!,'H-32A-WP06 - Debt Service'!#REF!/12,0)),"-")</f>
        <v>0</v>
      </c>
      <c r="R731" s="269"/>
      <c r="S731" s="269"/>
      <c r="T731" s="269"/>
      <c r="U731" s="269"/>
      <c r="V731" s="269"/>
      <c r="X731" s="260">
        <f t="shared" si="45"/>
        <v>2082</v>
      </c>
      <c r="Y731" s="281">
        <f t="shared" si="47"/>
        <v>66567</v>
      </c>
      <c r="Z731" s="281"/>
      <c r="AA731" s="269">
        <f>IFERROR(IF(-SUM(AA$20:AA730)+AA$15&lt;0.000001,0,IF($C731&gt;='H-32A-WP06 - Debt Service'!X$24,'H-32A-WP06 - Debt Service'!X$27/12,0)),"-")</f>
        <v>0</v>
      </c>
      <c r="AB731" s="269">
        <f>IFERROR(IF(-SUM(AB$20:AB730)+AB$15&lt;0.000001,0,IF($C731&gt;='H-32A-WP06 - Debt Service'!Y$24,'H-32A-WP06 - Debt Service'!Y$27/12,0)),"-")</f>
        <v>0</v>
      </c>
      <c r="AC731" s="269">
        <f>IFERROR(IF(-SUM(AC$20:AC730)+AC$15&lt;0.000001,0,IF($C731&gt;='H-32A-WP06 - Debt Service'!Z$24,'H-32A-WP06 - Debt Service'!Z$27/12,0)),"-")</f>
        <v>0</v>
      </c>
      <c r="AD731" s="269">
        <f>IFERROR(IF(-SUM(AD$20:AD730)+AD$15&lt;0.000001,0,IF($C731&gt;='H-32A-WP06 - Debt Service'!AA$24,'H-32A-WP06 - Debt Service'!AA$27/12,0)),"-")</f>
        <v>0</v>
      </c>
      <c r="AE731" s="269">
        <f>IFERROR(IF(-SUM(AE$20:AE730)+AE$15&lt;0.000001,0,IF($C731&gt;='H-32A-WP06 - Debt Service'!AB$24,'H-32A-WP06 - Debt Service'!AB$27/12,0)),"-")</f>
        <v>0</v>
      </c>
      <c r="AF731" s="269">
        <f>IFERROR(IF(-SUM(AF$20:AF730)+AF$15&lt;0.000001,0,IF($C731&gt;='H-32A-WP06 - Debt Service'!AC$24,'H-32A-WP06 - Debt Service'!AC$27/12,0)),"-")</f>
        <v>0</v>
      </c>
      <c r="AG731" s="269">
        <f>IFERROR(IF(-SUM(AG$20:AG730)+AG$15&lt;0.000001,0,IF($C731&gt;='H-32A-WP06 - Debt Service'!AD$24,'H-32A-WP06 - Debt Service'!AD$27/12,0)),"-")</f>
        <v>0</v>
      </c>
      <c r="AH731" s="269">
        <f>IFERROR(IF(-SUM(AH$20:AH730)+AH$15&lt;0.000001,0,IF($C731&gt;='H-32A-WP06 - Debt Service'!AE$24,'H-32A-WP06 - Debt Service'!AE$27/12,0)),"-")</f>
        <v>0</v>
      </c>
      <c r="AI731" s="269">
        <f>IFERROR(IF(-SUM(AI$20:AI730)+AI$15&lt;0.000001,0,IF($C731&gt;='H-32A-WP06 - Debt Service'!AF$24,'H-32A-WP06 - Debt Service'!AF$27/12,0)),"-")</f>
        <v>0</v>
      </c>
      <c r="AJ731" s="269">
        <f>IFERROR(IF(-SUM(AJ$20:AJ730)+AJ$15&lt;0.000001,0,IF($C731&gt;='H-32A-WP06 - Debt Service'!AG$24,'H-32A-WP06 - Debt Service'!AG$27/12,0)),"-")</f>
        <v>0</v>
      </c>
    </row>
    <row r="732" spans="2:36" hidden="1">
      <c r="B732" s="260">
        <f t="shared" si="44"/>
        <v>2082</v>
      </c>
      <c r="C732" s="281">
        <f t="shared" si="46"/>
        <v>66597</v>
      </c>
      <c r="D732" s="281"/>
      <c r="E732" s="269">
        <f>IFERROR(IF(-SUM(E$20:E731)+E$15&lt;0.000001,0,IF($C732&gt;='H-32A-WP06 - Debt Service'!C$24,'H-32A-WP06 - Debt Service'!C$27/12,0)),"-")</f>
        <v>0</v>
      </c>
      <c r="F732" s="269">
        <f>IFERROR(IF(-SUM(F$20:F731)+F$15&lt;0.000001,0,IF($C732&gt;='H-32A-WP06 - Debt Service'!D$24,'H-32A-WP06 - Debt Service'!D$27/12,0)),"-")</f>
        <v>0</v>
      </c>
      <c r="G732" s="269">
        <f>IFERROR(IF(-SUM(G$20:G731)+G$15&lt;0.000001,0,IF($C732&gt;='H-32A-WP06 - Debt Service'!E$24,'H-32A-WP06 - Debt Service'!E$27/12,0)),"-")</f>
        <v>0</v>
      </c>
      <c r="H732" s="269">
        <f>IFERROR(IF(-SUM(H$20:H731)+H$15&lt;0.000001,0,IF($C732&gt;='H-32A-WP06 - Debt Service'!F$24,'H-32A-WP06 - Debt Service'!F$27/12,0)),"-")</f>
        <v>0</v>
      </c>
      <c r="I732" s="269">
        <f>IFERROR(IF(-SUM(I$20:I731)+I$15&lt;0.000001,0,IF($C732&gt;='H-32A-WP06 - Debt Service'!G$24,'H-32A-WP06 - Debt Service'!#REF!/12,0)),"-")</f>
        <v>0</v>
      </c>
      <c r="J732" s="269">
        <f>IFERROR(IF(-SUM(J$20:J731)+J$15&lt;0.000001,0,IF($C732&gt;='H-32A-WP06 - Debt Service'!H$24,'H-32A-WP06 - Debt Service'!H$27/12,0)),"-")</f>
        <v>0</v>
      </c>
      <c r="K732" s="269">
        <f>IFERROR(IF(-SUM(K$20:K731)+K$15&lt;0.000001,0,IF($C732&gt;='H-32A-WP06 - Debt Service'!I$24,'H-32A-WP06 - Debt Service'!I$27/12,0)),"-")</f>
        <v>0</v>
      </c>
      <c r="L732" s="269">
        <f>IFERROR(IF(-SUM(L$20:L731)+L$15&lt;0.000001,0,IF($C732&gt;='H-32A-WP06 - Debt Service'!J$24,'H-32A-WP06 - Debt Service'!J$27/12,0)),"-")</f>
        <v>0</v>
      </c>
      <c r="M732" s="269">
        <f>IFERROR(IF(-SUM(M$20:M731)+M$15&lt;0.000001,0,IF($C732&gt;='H-32A-WP06 - Debt Service'!L$24,'H-32A-WP06 - Debt Service'!L$27/12,0)),"-")</f>
        <v>0</v>
      </c>
      <c r="N732" s="269">
        <v>0</v>
      </c>
      <c r="O732" s="269">
        <v>0</v>
      </c>
      <c r="P732" s="269">
        <v>0</v>
      </c>
      <c r="Q732" s="269">
        <f>IFERROR(IF(-SUM(Q$20:Q731)+Q$15&lt;0.000001,0,IF($C732&gt;='H-32A-WP06 - Debt Service'!#REF!,'H-32A-WP06 - Debt Service'!#REF!/12,0)),"-")</f>
        <v>0</v>
      </c>
      <c r="R732" s="269"/>
      <c r="S732" s="269"/>
      <c r="T732" s="269"/>
      <c r="U732" s="269"/>
      <c r="V732" s="269"/>
      <c r="X732" s="260">
        <f t="shared" si="45"/>
        <v>2082</v>
      </c>
      <c r="Y732" s="281">
        <f t="shared" si="47"/>
        <v>66597</v>
      </c>
      <c r="Z732" s="281"/>
      <c r="AA732" s="269">
        <f>IFERROR(IF(-SUM(AA$20:AA731)+AA$15&lt;0.000001,0,IF($C732&gt;='H-32A-WP06 - Debt Service'!X$24,'H-32A-WP06 - Debt Service'!X$27/12,0)),"-")</f>
        <v>0</v>
      </c>
      <c r="AB732" s="269">
        <f>IFERROR(IF(-SUM(AB$20:AB731)+AB$15&lt;0.000001,0,IF($C732&gt;='H-32A-WP06 - Debt Service'!Y$24,'H-32A-WP06 - Debt Service'!Y$27/12,0)),"-")</f>
        <v>0</v>
      </c>
      <c r="AC732" s="269">
        <f>IFERROR(IF(-SUM(AC$20:AC731)+AC$15&lt;0.000001,0,IF($C732&gt;='H-32A-WP06 - Debt Service'!Z$24,'H-32A-WP06 - Debt Service'!Z$27/12,0)),"-")</f>
        <v>0</v>
      </c>
      <c r="AD732" s="269">
        <f>IFERROR(IF(-SUM(AD$20:AD731)+AD$15&lt;0.000001,0,IF($C732&gt;='H-32A-WP06 - Debt Service'!AA$24,'H-32A-WP06 - Debt Service'!AA$27/12,0)),"-")</f>
        <v>0</v>
      </c>
      <c r="AE732" s="269">
        <f>IFERROR(IF(-SUM(AE$20:AE731)+AE$15&lt;0.000001,0,IF($C732&gt;='H-32A-WP06 - Debt Service'!AB$24,'H-32A-WP06 - Debt Service'!AB$27/12,0)),"-")</f>
        <v>0</v>
      </c>
      <c r="AF732" s="269">
        <f>IFERROR(IF(-SUM(AF$20:AF731)+AF$15&lt;0.000001,0,IF($C732&gt;='H-32A-WP06 - Debt Service'!AC$24,'H-32A-WP06 - Debt Service'!AC$27/12,0)),"-")</f>
        <v>0</v>
      </c>
      <c r="AG732" s="269">
        <f>IFERROR(IF(-SUM(AG$20:AG731)+AG$15&lt;0.000001,0,IF($C732&gt;='H-32A-WP06 - Debt Service'!AD$24,'H-32A-WP06 - Debt Service'!AD$27/12,0)),"-")</f>
        <v>0</v>
      </c>
      <c r="AH732" s="269">
        <f>IFERROR(IF(-SUM(AH$20:AH731)+AH$15&lt;0.000001,0,IF($C732&gt;='H-32A-WP06 - Debt Service'!AE$24,'H-32A-WP06 - Debt Service'!AE$27/12,0)),"-")</f>
        <v>0</v>
      </c>
      <c r="AI732" s="269">
        <f>IFERROR(IF(-SUM(AI$20:AI731)+AI$15&lt;0.000001,0,IF($C732&gt;='H-32A-WP06 - Debt Service'!AF$24,'H-32A-WP06 - Debt Service'!AF$27/12,0)),"-")</f>
        <v>0</v>
      </c>
      <c r="AJ732" s="269">
        <f>IFERROR(IF(-SUM(AJ$20:AJ731)+AJ$15&lt;0.000001,0,IF($C732&gt;='H-32A-WP06 - Debt Service'!AG$24,'H-32A-WP06 - Debt Service'!AG$27/12,0)),"-")</f>
        <v>0</v>
      </c>
    </row>
    <row r="733" spans="2:36" hidden="1">
      <c r="B733" s="260">
        <f t="shared" si="44"/>
        <v>2082</v>
      </c>
      <c r="C733" s="281">
        <f t="shared" si="46"/>
        <v>66628</v>
      </c>
      <c r="D733" s="281"/>
      <c r="E733" s="269">
        <f>IFERROR(IF(-SUM(E$20:E732)+E$15&lt;0.000001,0,IF($C733&gt;='H-32A-WP06 - Debt Service'!C$24,'H-32A-WP06 - Debt Service'!C$27/12,0)),"-")</f>
        <v>0</v>
      </c>
      <c r="F733" s="269">
        <f>IFERROR(IF(-SUM(F$20:F732)+F$15&lt;0.000001,0,IF($C733&gt;='H-32A-WP06 - Debt Service'!D$24,'H-32A-WP06 - Debt Service'!D$27/12,0)),"-")</f>
        <v>0</v>
      </c>
      <c r="G733" s="269">
        <f>IFERROR(IF(-SUM(G$20:G732)+G$15&lt;0.000001,0,IF($C733&gt;='H-32A-WP06 - Debt Service'!E$24,'H-32A-WP06 - Debt Service'!E$27/12,0)),"-")</f>
        <v>0</v>
      </c>
      <c r="H733" s="269">
        <f>IFERROR(IF(-SUM(H$20:H732)+H$15&lt;0.000001,0,IF($C733&gt;='H-32A-WP06 - Debt Service'!F$24,'H-32A-WP06 - Debt Service'!F$27/12,0)),"-")</f>
        <v>0</v>
      </c>
      <c r="I733" s="269">
        <f>IFERROR(IF(-SUM(I$20:I732)+I$15&lt;0.000001,0,IF($C733&gt;='H-32A-WP06 - Debt Service'!G$24,'H-32A-WP06 - Debt Service'!#REF!/12,0)),"-")</f>
        <v>0</v>
      </c>
      <c r="J733" s="269">
        <f>IFERROR(IF(-SUM(J$20:J732)+J$15&lt;0.000001,0,IF($C733&gt;='H-32A-WP06 - Debt Service'!H$24,'H-32A-WP06 - Debt Service'!H$27/12,0)),"-")</f>
        <v>0</v>
      </c>
      <c r="K733" s="269">
        <f>IFERROR(IF(-SUM(K$20:K732)+K$15&lt;0.000001,0,IF($C733&gt;='H-32A-WP06 - Debt Service'!I$24,'H-32A-WP06 - Debt Service'!I$27/12,0)),"-")</f>
        <v>0</v>
      </c>
      <c r="L733" s="269">
        <f>IFERROR(IF(-SUM(L$20:L732)+L$15&lt;0.000001,0,IF($C733&gt;='H-32A-WP06 - Debt Service'!J$24,'H-32A-WP06 - Debt Service'!J$27/12,0)),"-")</f>
        <v>0</v>
      </c>
      <c r="M733" s="269">
        <f>IFERROR(IF(-SUM(M$20:M732)+M$15&lt;0.000001,0,IF($C733&gt;='H-32A-WP06 - Debt Service'!L$24,'H-32A-WP06 - Debt Service'!L$27/12,0)),"-")</f>
        <v>0</v>
      </c>
      <c r="N733" s="269">
        <v>0</v>
      </c>
      <c r="O733" s="269">
        <v>0</v>
      </c>
      <c r="P733" s="269">
        <v>0</v>
      </c>
      <c r="Q733" s="269">
        <f>IFERROR(IF(-SUM(Q$20:Q732)+Q$15&lt;0.000001,0,IF($C733&gt;='H-32A-WP06 - Debt Service'!#REF!,'H-32A-WP06 - Debt Service'!#REF!/12,0)),"-")</f>
        <v>0</v>
      </c>
      <c r="R733" s="269"/>
      <c r="S733" s="269"/>
      <c r="T733" s="269"/>
      <c r="U733" s="269"/>
      <c r="V733" s="269"/>
      <c r="X733" s="260">
        <f t="shared" si="45"/>
        <v>2082</v>
      </c>
      <c r="Y733" s="281">
        <f t="shared" si="47"/>
        <v>66628</v>
      </c>
      <c r="Z733" s="281"/>
      <c r="AA733" s="269">
        <f>IFERROR(IF(-SUM(AA$20:AA732)+AA$15&lt;0.000001,0,IF($C733&gt;='H-32A-WP06 - Debt Service'!X$24,'H-32A-WP06 - Debt Service'!X$27/12,0)),"-")</f>
        <v>0</v>
      </c>
      <c r="AB733" s="269">
        <f>IFERROR(IF(-SUM(AB$20:AB732)+AB$15&lt;0.000001,0,IF($C733&gt;='H-32A-WP06 - Debt Service'!Y$24,'H-32A-WP06 - Debt Service'!Y$27/12,0)),"-")</f>
        <v>0</v>
      </c>
      <c r="AC733" s="269">
        <f>IFERROR(IF(-SUM(AC$20:AC732)+AC$15&lt;0.000001,0,IF($C733&gt;='H-32A-WP06 - Debt Service'!Z$24,'H-32A-WP06 - Debt Service'!Z$27/12,0)),"-")</f>
        <v>0</v>
      </c>
      <c r="AD733" s="269">
        <f>IFERROR(IF(-SUM(AD$20:AD732)+AD$15&lt;0.000001,0,IF($C733&gt;='H-32A-WP06 - Debt Service'!AA$24,'H-32A-WP06 - Debt Service'!AA$27/12,0)),"-")</f>
        <v>0</v>
      </c>
      <c r="AE733" s="269">
        <f>IFERROR(IF(-SUM(AE$20:AE732)+AE$15&lt;0.000001,0,IF($C733&gt;='H-32A-WP06 - Debt Service'!AB$24,'H-32A-WP06 - Debt Service'!AB$27/12,0)),"-")</f>
        <v>0</v>
      </c>
      <c r="AF733" s="269">
        <f>IFERROR(IF(-SUM(AF$20:AF732)+AF$15&lt;0.000001,0,IF($C733&gt;='H-32A-WP06 - Debt Service'!AC$24,'H-32A-WP06 - Debt Service'!AC$27/12,0)),"-")</f>
        <v>0</v>
      </c>
      <c r="AG733" s="269">
        <f>IFERROR(IF(-SUM(AG$20:AG732)+AG$15&lt;0.000001,0,IF($C733&gt;='H-32A-WP06 - Debt Service'!AD$24,'H-32A-WP06 - Debt Service'!AD$27/12,0)),"-")</f>
        <v>0</v>
      </c>
      <c r="AH733" s="269">
        <f>IFERROR(IF(-SUM(AH$20:AH732)+AH$15&lt;0.000001,0,IF($C733&gt;='H-32A-WP06 - Debt Service'!AE$24,'H-32A-WP06 - Debt Service'!AE$27/12,0)),"-")</f>
        <v>0</v>
      </c>
      <c r="AI733" s="269">
        <f>IFERROR(IF(-SUM(AI$20:AI732)+AI$15&lt;0.000001,0,IF($C733&gt;='H-32A-WP06 - Debt Service'!AF$24,'H-32A-WP06 - Debt Service'!AF$27/12,0)),"-")</f>
        <v>0</v>
      </c>
      <c r="AJ733" s="269">
        <f>IFERROR(IF(-SUM(AJ$20:AJ732)+AJ$15&lt;0.000001,0,IF($C733&gt;='H-32A-WP06 - Debt Service'!AG$24,'H-32A-WP06 - Debt Service'!AG$27/12,0)),"-")</f>
        <v>0</v>
      </c>
    </row>
    <row r="734" spans="2:36" hidden="1">
      <c r="B734" s="260">
        <f t="shared" si="44"/>
        <v>2082</v>
      </c>
      <c r="C734" s="281">
        <f t="shared" si="46"/>
        <v>66658</v>
      </c>
      <c r="D734" s="281"/>
      <c r="E734" s="269">
        <f>IFERROR(IF(-SUM(E$20:E733)+E$15&lt;0.000001,0,IF($C734&gt;='H-32A-WP06 - Debt Service'!C$24,'H-32A-WP06 - Debt Service'!C$27/12,0)),"-")</f>
        <v>0</v>
      </c>
      <c r="F734" s="269">
        <f>IFERROR(IF(-SUM(F$20:F733)+F$15&lt;0.000001,0,IF($C734&gt;='H-32A-WP06 - Debt Service'!D$24,'H-32A-WP06 - Debt Service'!D$27/12,0)),"-")</f>
        <v>0</v>
      </c>
      <c r="G734" s="269">
        <f>IFERROR(IF(-SUM(G$20:G733)+G$15&lt;0.000001,0,IF($C734&gt;='H-32A-WP06 - Debt Service'!E$24,'H-32A-WP06 - Debt Service'!E$27/12,0)),"-")</f>
        <v>0</v>
      </c>
      <c r="H734" s="269">
        <f>IFERROR(IF(-SUM(H$20:H733)+H$15&lt;0.000001,0,IF($C734&gt;='H-32A-WP06 - Debt Service'!F$24,'H-32A-WP06 - Debt Service'!F$27/12,0)),"-")</f>
        <v>0</v>
      </c>
      <c r="I734" s="269">
        <f>IFERROR(IF(-SUM(I$20:I733)+I$15&lt;0.000001,0,IF($C734&gt;='H-32A-WP06 - Debt Service'!G$24,'H-32A-WP06 - Debt Service'!#REF!/12,0)),"-")</f>
        <v>0</v>
      </c>
      <c r="J734" s="269">
        <f>IFERROR(IF(-SUM(J$20:J733)+J$15&lt;0.000001,0,IF($C734&gt;='H-32A-WP06 - Debt Service'!H$24,'H-32A-WP06 - Debt Service'!H$27/12,0)),"-")</f>
        <v>0</v>
      </c>
      <c r="K734" s="269">
        <f>IFERROR(IF(-SUM(K$20:K733)+K$15&lt;0.000001,0,IF($C734&gt;='H-32A-WP06 - Debt Service'!I$24,'H-32A-WP06 - Debt Service'!I$27/12,0)),"-")</f>
        <v>0</v>
      </c>
      <c r="L734" s="269">
        <f>IFERROR(IF(-SUM(L$20:L733)+L$15&lt;0.000001,0,IF($C734&gt;='H-32A-WP06 - Debt Service'!J$24,'H-32A-WP06 - Debt Service'!J$27/12,0)),"-")</f>
        <v>0</v>
      </c>
      <c r="M734" s="269">
        <f>IFERROR(IF(-SUM(M$20:M733)+M$15&lt;0.000001,0,IF($C734&gt;='H-32A-WP06 - Debt Service'!L$24,'H-32A-WP06 - Debt Service'!L$27/12,0)),"-")</f>
        <v>0</v>
      </c>
      <c r="N734" s="269">
        <v>0</v>
      </c>
      <c r="O734" s="269">
        <v>0</v>
      </c>
      <c r="P734" s="269">
        <v>0</v>
      </c>
      <c r="Q734" s="269">
        <f>IFERROR(IF(-SUM(Q$20:Q733)+Q$15&lt;0.000001,0,IF($C734&gt;='H-32A-WP06 - Debt Service'!#REF!,'H-32A-WP06 - Debt Service'!#REF!/12,0)),"-")</f>
        <v>0</v>
      </c>
      <c r="R734" s="269"/>
      <c r="S734" s="269"/>
      <c r="T734" s="269"/>
      <c r="U734" s="269"/>
      <c r="V734" s="269"/>
      <c r="X734" s="260">
        <f t="shared" si="45"/>
        <v>2082</v>
      </c>
      <c r="Y734" s="281">
        <f t="shared" si="47"/>
        <v>66658</v>
      </c>
      <c r="Z734" s="281"/>
      <c r="AA734" s="269">
        <f>IFERROR(IF(-SUM(AA$20:AA733)+AA$15&lt;0.000001,0,IF($C734&gt;='H-32A-WP06 - Debt Service'!X$24,'H-32A-WP06 - Debt Service'!X$27/12,0)),"-")</f>
        <v>0</v>
      </c>
      <c r="AB734" s="269">
        <f>IFERROR(IF(-SUM(AB$20:AB733)+AB$15&lt;0.000001,0,IF($C734&gt;='H-32A-WP06 - Debt Service'!Y$24,'H-32A-WP06 - Debt Service'!Y$27/12,0)),"-")</f>
        <v>0</v>
      </c>
      <c r="AC734" s="269">
        <f>IFERROR(IF(-SUM(AC$20:AC733)+AC$15&lt;0.000001,0,IF($C734&gt;='H-32A-WP06 - Debt Service'!Z$24,'H-32A-WP06 - Debt Service'!Z$27/12,0)),"-")</f>
        <v>0</v>
      </c>
      <c r="AD734" s="269">
        <f>IFERROR(IF(-SUM(AD$20:AD733)+AD$15&lt;0.000001,0,IF($C734&gt;='H-32A-WP06 - Debt Service'!AA$24,'H-32A-WP06 - Debt Service'!AA$27/12,0)),"-")</f>
        <v>0</v>
      </c>
      <c r="AE734" s="269">
        <f>IFERROR(IF(-SUM(AE$20:AE733)+AE$15&lt;0.000001,0,IF($C734&gt;='H-32A-WP06 - Debt Service'!AB$24,'H-32A-WP06 - Debt Service'!AB$27/12,0)),"-")</f>
        <v>0</v>
      </c>
      <c r="AF734" s="269">
        <f>IFERROR(IF(-SUM(AF$20:AF733)+AF$15&lt;0.000001,0,IF($C734&gt;='H-32A-WP06 - Debt Service'!AC$24,'H-32A-WP06 - Debt Service'!AC$27/12,0)),"-")</f>
        <v>0</v>
      </c>
      <c r="AG734" s="269">
        <f>IFERROR(IF(-SUM(AG$20:AG733)+AG$15&lt;0.000001,0,IF($C734&gt;='H-32A-WP06 - Debt Service'!AD$24,'H-32A-WP06 - Debt Service'!AD$27/12,0)),"-")</f>
        <v>0</v>
      </c>
      <c r="AH734" s="269">
        <f>IFERROR(IF(-SUM(AH$20:AH733)+AH$15&lt;0.000001,0,IF($C734&gt;='H-32A-WP06 - Debt Service'!AE$24,'H-32A-WP06 - Debt Service'!AE$27/12,0)),"-")</f>
        <v>0</v>
      </c>
      <c r="AI734" s="269">
        <f>IFERROR(IF(-SUM(AI$20:AI733)+AI$15&lt;0.000001,0,IF($C734&gt;='H-32A-WP06 - Debt Service'!AF$24,'H-32A-WP06 - Debt Service'!AF$27/12,0)),"-")</f>
        <v>0</v>
      </c>
      <c r="AJ734" s="269">
        <f>IFERROR(IF(-SUM(AJ$20:AJ733)+AJ$15&lt;0.000001,0,IF($C734&gt;='H-32A-WP06 - Debt Service'!AG$24,'H-32A-WP06 - Debt Service'!AG$27/12,0)),"-")</f>
        <v>0</v>
      </c>
    </row>
    <row r="735" spans="2:36" hidden="1">
      <c r="B735" s="260">
        <f t="shared" si="44"/>
        <v>2082</v>
      </c>
      <c r="C735" s="281">
        <f t="shared" si="46"/>
        <v>66689</v>
      </c>
      <c r="D735" s="281"/>
      <c r="E735" s="269">
        <f>IFERROR(IF(-SUM(E$20:E734)+E$15&lt;0.000001,0,IF($C735&gt;='H-32A-WP06 - Debt Service'!C$24,'H-32A-WP06 - Debt Service'!C$27/12,0)),"-")</f>
        <v>0</v>
      </c>
      <c r="F735" s="269">
        <f>IFERROR(IF(-SUM(F$20:F734)+F$15&lt;0.000001,0,IF($C735&gt;='H-32A-WP06 - Debt Service'!D$24,'H-32A-WP06 - Debt Service'!D$27/12,0)),"-")</f>
        <v>0</v>
      </c>
      <c r="G735" s="269">
        <f>IFERROR(IF(-SUM(G$20:G734)+G$15&lt;0.000001,0,IF($C735&gt;='H-32A-WP06 - Debt Service'!E$24,'H-32A-WP06 - Debt Service'!E$27/12,0)),"-")</f>
        <v>0</v>
      </c>
      <c r="H735" s="269">
        <f>IFERROR(IF(-SUM(H$20:H734)+H$15&lt;0.000001,0,IF($C735&gt;='H-32A-WP06 - Debt Service'!F$24,'H-32A-WP06 - Debt Service'!F$27/12,0)),"-")</f>
        <v>0</v>
      </c>
      <c r="I735" s="269">
        <f>IFERROR(IF(-SUM(I$20:I734)+I$15&lt;0.000001,0,IF($C735&gt;='H-32A-WP06 - Debt Service'!G$24,'H-32A-WP06 - Debt Service'!#REF!/12,0)),"-")</f>
        <v>0</v>
      </c>
      <c r="J735" s="269">
        <f>IFERROR(IF(-SUM(J$20:J734)+J$15&lt;0.000001,0,IF($C735&gt;='H-32A-WP06 - Debt Service'!H$24,'H-32A-WP06 - Debt Service'!H$27/12,0)),"-")</f>
        <v>0</v>
      </c>
      <c r="K735" s="269">
        <f>IFERROR(IF(-SUM(K$20:K734)+K$15&lt;0.000001,0,IF($C735&gt;='H-32A-WP06 - Debt Service'!I$24,'H-32A-WP06 - Debt Service'!I$27/12,0)),"-")</f>
        <v>0</v>
      </c>
      <c r="L735" s="269">
        <f>IFERROR(IF(-SUM(L$20:L734)+L$15&lt;0.000001,0,IF($C735&gt;='H-32A-WP06 - Debt Service'!J$24,'H-32A-WP06 - Debt Service'!J$27/12,0)),"-")</f>
        <v>0</v>
      </c>
      <c r="M735" s="269">
        <f>IFERROR(IF(-SUM(M$20:M734)+M$15&lt;0.000001,0,IF($C735&gt;='H-32A-WP06 - Debt Service'!L$24,'H-32A-WP06 - Debt Service'!L$27/12,0)),"-")</f>
        <v>0</v>
      </c>
      <c r="N735" s="269">
        <v>0</v>
      </c>
      <c r="O735" s="269">
        <v>0</v>
      </c>
      <c r="P735" s="269">
        <v>0</v>
      </c>
      <c r="Q735" s="269">
        <f>IFERROR(IF(-SUM(Q$20:Q734)+Q$15&lt;0.000001,0,IF($C735&gt;='H-32A-WP06 - Debt Service'!#REF!,'H-32A-WP06 - Debt Service'!#REF!/12,0)),"-")</f>
        <v>0</v>
      </c>
      <c r="R735" s="269"/>
      <c r="S735" s="269"/>
      <c r="T735" s="269"/>
      <c r="U735" s="269"/>
      <c r="V735" s="269"/>
      <c r="X735" s="260">
        <f t="shared" si="45"/>
        <v>2082</v>
      </c>
      <c r="Y735" s="281">
        <f t="shared" si="47"/>
        <v>66689</v>
      </c>
      <c r="Z735" s="281"/>
      <c r="AA735" s="269">
        <f>IFERROR(IF(-SUM(AA$20:AA734)+AA$15&lt;0.000001,0,IF($C735&gt;='H-32A-WP06 - Debt Service'!X$24,'H-32A-WP06 - Debt Service'!X$27/12,0)),"-")</f>
        <v>0</v>
      </c>
      <c r="AB735" s="269">
        <f>IFERROR(IF(-SUM(AB$20:AB734)+AB$15&lt;0.000001,0,IF($C735&gt;='H-32A-WP06 - Debt Service'!Y$24,'H-32A-WP06 - Debt Service'!Y$27/12,0)),"-")</f>
        <v>0</v>
      </c>
      <c r="AC735" s="269">
        <f>IFERROR(IF(-SUM(AC$20:AC734)+AC$15&lt;0.000001,0,IF($C735&gt;='H-32A-WP06 - Debt Service'!Z$24,'H-32A-WP06 - Debt Service'!Z$27/12,0)),"-")</f>
        <v>0</v>
      </c>
      <c r="AD735" s="269">
        <f>IFERROR(IF(-SUM(AD$20:AD734)+AD$15&lt;0.000001,0,IF($C735&gt;='H-32A-WP06 - Debt Service'!AA$24,'H-32A-WP06 - Debt Service'!AA$27/12,0)),"-")</f>
        <v>0</v>
      </c>
      <c r="AE735" s="269">
        <f>IFERROR(IF(-SUM(AE$20:AE734)+AE$15&lt;0.000001,0,IF($C735&gt;='H-32A-WP06 - Debt Service'!AB$24,'H-32A-WP06 - Debt Service'!AB$27/12,0)),"-")</f>
        <v>0</v>
      </c>
      <c r="AF735" s="269">
        <f>IFERROR(IF(-SUM(AF$20:AF734)+AF$15&lt;0.000001,0,IF($C735&gt;='H-32A-WP06 - Debt Service'!AC$24,'H-32A-WP06 - Debt Service'!AC$27/12,0)),"-")</f>
        <v>0</v>
      </c>
      <c r="AG735" s="269">
        <f>IFERROR(IF(-SUM(AG$20:AG734)+AG$15&lt;0.000001,0,IF($C735&gt;='H-32A-WP06 - Debt Service'!AD$24,'H-32A-WP06 - Debt Service'!AD$27/12,0)),"-")</f>
        <v>0</v>
      </c>
      <c r="AH735" s="269">
        <f>IFERROR(IF(-SUM(AH$20:AH734)+AH$15&lt;0.000001,0,IF($C735&gt;='H-32A-WP06 - Debt Service'!AE$24,'H-32A-WP06 - Debt Service'!AE$27/12,0)),"-")</f>
        <v>0</v>
      </c>
      <c r="AI735" s="269">
        <f>IFERROR(IF(-SUM(AI$20:AI734)+AI$15&lt;0.000001,0,IF($C735&gt;='H-32A-WP06 - Debt Service'!AF$24,'H-32A-WP06 - Debt Service'!AF$27/12,0)),"-")</f>
        <v>0</v>
      </c>
      <c r="AJ735" s="269">
        <f>IFERROR(IF(-SUM(AJ$20:AJ734)+AJ$15&lt;0.000001,0,IF($C735&gt;='H-32A-WP06 - Debt Service'!AG$24,'H-32A-WP06 - Debt Service'!AG$27/12,0)),"-")</f>
        <v>0</v>
      </c>
    </row>
    <row r="736" spans="2:36" hidden="1">
      <c r="B736" s="260">
        <f t="shared" si="44"/>
        <v>2082</v>
      </c>
      <c r="C736" s="281">
        <f t="shared" si="46"/>
        <v>66720</v>
      </c>
      <c r="D736" s="281"/>
      <c r="E736" s="269">
        <f>IFERROR(IF(-SUM(E$20:E735)+E$15&lt;0.000001,0,IF($C736&gt;='H-32A-WP06 - Debt Service'!C$24,'H-32A-WP06 - Debt Service'!C$27/12,0)),"-")</f>
        <v>0</v>
      </c>
      <c r="F736" s="269">
        <f>IFERROR(IF(-SUM(F$20:F735)+F$15&lt;0.000001,0,IF($C736&gt;='H-32A-WP06 - Debt Service'!D$24,'H-32A-WP06 - Debt Service'!D$27/12,0)),"-")</f>
        <v>0</v>
      </c>
      <c r="G736" s="269">
        <f>IFERROR(IF(-SUM(G$20:G735)+G$15&lt;0.000001,0,IF($C736&gt;='H-32A-WP06 - Debt Service'!E$24,'H-32A-WP06 - Debt Service'!E$27/12,0)),"-")</f>
        <v>0</v>
      </c>
      <c r="H736" s="269">
        <f>IFERROR(IF(-SUM(H$20:H735)+H$15&lt;0.000001,0,IF($C736&gt;='H-32A-WP06 - Debt Service'!F$24,'H-32A-WP06 - Debt Service'!F$27/12,0)),"-")</f>
        <v>0</v>
      </c>
      <c r="I736" s="269">
        <f>IFERROR(IF(-SUM(I$20:I735)+I$15&lt;0.000001,0,IF($C736&gt;='H-32A-WP06 - Debt Service'!G$24,'H-32A-WP06 - Debt Service'!#REF!/12,0)),"-")</f>
        <v>0</v>
      </c>
      <c r="J736" s="269">
        <f>IFERROR(IF(-SUM(J$20:J735)+J$15&lt;0.000001,0,IF($C736&gt;='H-32A-WP06 - Debt Service'!H$24,'H-32A-WP06 - Debt Service'!H$27/12,0)),"-")</f>
        <v>0</v>
      </c>
      <c r="K736" s="269">
        <f>IFERROR(IF(-SUM(K$20:K735)+K$15&lt;0.000001,0,IF($C736&gt;='H-32A-WP06 - Debt Service'!I$24,'H-32A-WP06 - Debt Service'!I$27/12,0)),"-")</f>
        <v>0</v>
      </c>
      <c r="L736" s="269">
        <f>IFERROR(IF(-SUM(L$20:L735)+L$15&lt;0.000001,0,IF($C736&gt;='H-32A-WP06 - Debt Service'!J$24,'H-32A-WP06 - Debt Service'!J$27/12,0)),"-")</f>
        <v>0</v>
      </c>
      <c r="M736" s="269">
        <f>IFERROR(IF(-SUM(M$20:M735)+M$15&lt;0.000001,0,IF($C736&gt;='H-32A-WP06 - Debt Service'!L$24,'H-32A-WP06 - Debt Service'!L$27/12,0)),"-")</f>
        <v>0</v>
      </c>
      <c r="N736" s="269">
        <v>0</v>
      </c>
      <c r="O736" s="269">
        <v>0</v>
      </c>
      <c r="P736" s="269">
        <v>0</v>
      </c>
      <c r="Q736" s="269">
        <f>IFERROR(IF(-SUM(Q$20:Q735)+Q$15&lt;0.000001,0,IF($C736&gt;='H-32A-WP06 - Debt Service'!#REF!,'H-32A-WP06 - Debt Service'!#REF!/12,0)),"-")</f>
        <v>0</v>
      </c>
      <c r="R736" s="269"/>
      <c r="S736" s="269"/>
      <c r="T736" s="269"/>
      <c r="U736" s="269"/>
      <c r="V736" s="269"/>
      <c r="X736" s="260">
        <f t="shared" si="45"/>
        <v>2082</v>
      </c>
      <c r="Y736" s="281">
        <f t="shared" si="47"/>
        <v>66720</v>
      </c>
      <c r="Z736" s="281"/>
      <c r="AA736" s="269">
        <f>IFERROR(IF(-SUM(AA$20:AA735)+AA$15&lt;0.000001,0,IF($C736&gt;='H-32A-WP06 - Debt Service'!X$24,'H-32A-WP06 - Debt Service'!X$27/12,0)),"-")</f>
        <v>0</v>
      </c>
      <c r="AB736" s="269">
        <f>IFERROR(IF(-SUM(AB$20:AB735)+AB$15&lt;0.000001,0,IF($C736&gt;='H-32A-WP06 - Debt Service'!Y$24,'H-32A-WP06 - Debt Service'!Y$27/12,0)),"-")</f>
        <v>0</v>
      </c>
      <c r="AC736" s="269">
        <f>IFERROR(IF(-SUM(AC$20:AC735)+AC$15&lt;0.000001,0,IF($C736&gt;='H-32A-WP06 - Debt Service'!Z$24,'H-32A-WP06 - Debt Service'!Z$27/12,0)),"-")</f>
        <v>0</v>
      </c>
      <c r="AD736" s="269">
        <f>IFERROR(IF(-SUM(AD$20:AD735)+AD$15&lt;0.000001,0,IF($C736&gt;='H-32A-WP06 - Debt Service'!AA$24,'H-32A-WP06 - Debt Service'!AA$27/12,0)),"-")</f>
        <v>0</v>
      </c>
      <c r="AE736" s="269">
        <f>IFERROR(IF(-SUM(AE$20:AE735)+AE$15&lt;0.000001,0,IF($C736&gt;='H-32A-WP06 - Debt Service'!AB$24,'H-32A-WP06 - Debt Service'!AB$27/12,0)),"-")</f>
        <v>0</v>
      </c>
      <c r="AF736" s="269">
        <f>IFERROR(IF(-SUM(AF$20:AF735)+AF$15&lt;0.000001,0,IF($C736&gt;='H-32A-WP06 - Debt Service'!AC$24,'H-32A-WP06 - Debt Service'!AC$27/12,0)),"-")</f>
        <v>0</v>
      </c>
      <c r="AG736" s="269">
        <f>IFERROR(IF(-SUM(AG$20:AG735)+AG$15&lt;0.000001,0,IF($C736&gt;='H-32A-WP06 - Debt Service'!AD$24,'H-32A-WP06 - Debt Service'!AD$27/12,0)),"-")</f>
        <v>0</v>
      </c>
      <c r="AH736" s="269">
        <f>IFERROR(IF(-SUM(AH$20:AH735)+AH$15&lt;0.000001,0,IF($C736&gt;='H-32A-WP06 - Debt Service'!AE$24,'H-32A-WP06 - Debt Service'!AE$27/12,0)),"-")</f>
        <v>0</v>
      </c>
      <c r="AI736" s="269">
        <f>IFERROR(IF(-SUM(AI$20:AI735)+AI$15&lt;0.000001,0,IF($C736&gt;='H-32A-WP06 - Debt Service'!AF$24,'H-32A-WP06 - Debt Service'!AF$27/12,0)),"-")</f>
        <v>0</v>
      </c>
      <c r="AJ736" s="269">
        <f>IFERROR(IF(-SUM(AJ$20:AJ735)+AJ$15&lt;0.000001,0,IF($C736&gt;='H-32A-WP06 - Debt Service'!AG$24,'H-32A-WP06 - Debt Service'!AG$27/12,0)),"-")</f>
        <v>0</v>
      </c>
    </row>
    <row r="737" spans="2:36" hidden="1">
      <c r="B737" s="260">
        <f t="shared" si="44"/>
        <v>2082</v>
      </c>
      <c r="C737" s="281">
        <f t="shared" si="46"/>
        <v>66750</v>
      </c>
      <c r="D737" s="281"/>
      <c r="E737" s="269">
        <f>IFERROR(IF(-SUM(E$20:E736)+E$15&lt;0.000001,0,IF($C737&gt;='H-32A-WP06 - Debt Service'!C$24,'H-32A-WP06 - Debt Service'!C$27/12,0)),"-")</f>
        <v>0</v>
      </c>
      <c r="F737" s="269">
        <f>IFERROR(IF(-SUM(F$20:F736)+F$15&lt;0.000001,0,IF($C737&gt;='H-32A-WP06 - Debt Service'!D$24,'H-32A-WP06 - Debt Service'!D$27/12,0)),"-")</f>
        <v>0</v>
      </c>
      <c r="G737" s="269">
        <f>IFERROR(IF(-SUM(G$20:G736)+G$15&lt;0.000001,0,IF($C737&gt;='H-32A-WP06 - Debt Service'!E$24,'H-32A-WP06 - Debt Service'!E$27/12,0)),"-")</f>
        <v>0</v>
      </c>
      <c r="H737" s="269">
        <f>IFERROR(IF(-SUM(H$20:H736)+H$15&lt;0.000001,0,IF($C737&gt;='H-32A-WP06 - Debt Service'!F$24,'H-32A-WP06 - Debt Service'!F$27/12,0)),"-")</f>
        <v>0</v>
      </c>
      <c r="I737" s="269">
        <f>IFERROR(IF(-SUM(I$20:I736)+I$15&lt;0.000001,0,IF($C737&gt;='H-32A-WP06 - Debt Service'!G$24,'H-32A-WP06 - Debt Service'!#REF!/12,0)),"-")</f>
        <v>0</v>
      </c>
      <c r="J737" s="269">
        <f>IFERROR(IF(-SUM(J$20:J736)+J$15&lt;0.000001,0,IF($C737&gt;='H-32A-WP06 - Debt Service'!H$24,'H-32A-WP06 - Debt Service'!H$27/12,0)),"-")</f>
        <v>0</v>
      </c>
      <c r="K737" s="269">
        <f>IFERROR(IF(-SUM(K$20:K736)+K$15&lt;0.000001,0,IF($C737&gt;='H-32A-WP06 - Debt Service'!I$24,'H-32A-WP06 - Debt Service'!I$27/12,0)),"-")</f>
        <v>0</v>
      </c>
      <c r="L737" s="269">
        <f>IFERROR(IF(-SUM(L$20:L736)+L$15&lt;0.000001,0,IF($C737&gt;='H-32A-WP06 - Debt Service'!J$24,'H-32A-WP06 - Debt Service'!J$27/12,0)),"-")</f>
        <v>0</v>
      </c>
      <c r="M737" s="269">
        <f>IFERROR(IF(-SUM(M$20:M736)+M$15&lt;0.000001,0,IF($C737&gt;='H-32A-WP06 - Debt Service'!L$24,'H-32A-WP06 - Debt Service'!L$27/12,0)),"-")</f>
        <v>0</v>
      </c>
      <c r="N737" s="269">
        <v>0</v>
      </c>
      <c r="O737" s="269">
        <v>0</v>
      </c>
      <c r="P737" s="269">
        <v>0</v>
      </c>
      <c r="Q737" s="269">
        <f>IFERROR(IF(-SUM(Q$20:Q736)+Q$15&lt;0.000001,0,IF($C737&gt;='H-32A-WP06 - Debt Service'!#REF!,'H-32A-WP06 - Debt Service'!#REF!/12,0)),"-")</f>
        <v>0</v>
      </c>
      <c r="R737" s="269"/>
      <c r="S737" s="269"/>
      <c r="T737" s="269"/>
      <c r="U737" s="269"/>
      <c r="V737" s="269"/>
      <c r="X737" s="260">
        <f t="shared" si="45"/>
        <v>2082</v>
      </c>
      <c r="Y737" s="281">
        <f t="shared" si="47"/>
        <v>66750</v>
      </c>
      <c r="Z737" s="281"/>
      <c r="AA737" s="269">
        <f>IFERROR(IF(-SUM(AA$20:AA736)+AA$15&lt;0.000001,0,IF($C737&gt;='H-32A-WP06 - Debt Service'!X$24,'H-32A-WP06 - Debt Service'!X$27/12,0)),"-")</f>
        <v>0</v>
      </c>
      <c r="AB737" s="269">
        <f>IFERROR(IF(-SUM(AB$20:AB736)+AB$15&lt;0.000001,0,IF($C737&gt;='H-32A-WP06 - Debt Service'!Y$24,'H-32A-WP06 - Debt Service'!Y$27/12,0)),"-")</f>
        <v>0</v>
      </c>
      <c r="AC737" s="269">
        <f>IFERROR(IF(-SUM(AC$20:AC736)+AC$15&lt;0.000001,0,IF($C737&gt;='H-32A-WP06 - Debt Service'!Z$24,'H-32A-WP06 - Debt Service'!Z$27/12,0)),"-")</f>
        <v>0</v>
      </c>
      <c r="AD737" s="269">
        <f>IFERROR(IF(-SUM(AD$20:AD736)+AD$15&lt;0.000001,0,IF($C737&gt;='H-32A-WP06 - Debt Service'!AA$24,'H-32A-WP06 - Debt Service'!AA$27/12,0)),"-")</f>
        <v>0</v>
      </c>
      <c r="AE737" s="269">
        <f>IFERROR(IF(-SUM(AE$20:AE736)+AE$15&lt;0.000001,0,IF($C737&gt;='H-32A-WP06 - Debt Service'!AB$24,'H-32A-WP06 - Debt Service'!AB$27/12,0)),"-")</f>
        <v>0</v>
      </c>
      <c r="AF737" s="269">
        <f>IFERROR(IF(-SUM(AF$20:AF736)+AF$15&lt;0.000001,0,IF($C737&gt;='H-32A-WP06 - Debt Service'!AC$24,'H-32A-WP06 - Debt Service'!AC$27/12,0)),"-")</f>
        <v>0</v>
      </c>
      <c r="AG737" s="269">
        <f>IFERROR(IF(-SUM(AG$20:AG736)+AG$15&lt;0.000001,0,IF($C737&gt;='H-32A-WP06 - Debt Service'!AD$24,'H-32A-WP06 - Debt Service'!AD$27/12,0)),"-")</f>
        <v>0</v>
      </c>
      <c r="AH737" s="269">
        <f>IFERROR(IF(-SUM(AH$20:AH736)+AH$15&lt;0.000001,0,IF($C737&gt;='H-32A-WP06 - Debt Service'!AE$24,'H-32A-WP06 - Debt Service'!AE$27/12,0)),"-")</f>
        <v>0</v>
      </c>
      <c r="AI737" s="269">
        <f>IFERROR(IF(-SUM(AI$20:AI736)+AI$15&lt;0.000001,0,IF($C737&gt;='H-32A-WP06 - Debt Service'!AF$24,'H-32A-WP06 - Debt Service'!AF$27/12,0)),"-")</f>
        <v>0</v>
      </c>
      <c r="AJ737" s="269">
        <f>IFERROR(IF(-SUM(AJ$20:AJ736)+AJ$15&lt;0.000001,0,IF($C737&gt;='H-32A-WP06 - Debt Service'!AG$24,'H-32A-WP06 - Debt Service'!AG$27/12,0)),"-")</f>
        <v>0</v>
      </c>
    </row>
    <row r="738" spans="2:36" hidden="1">
      <c r="B738" s="260">
        <f t="shared" si="44"/>
        <v>2082</v>
      </c>
      <c r="C738" s="281">
        <f t="shared" si="46"/>
        <v>66781</v>
      </c>
      <c r="D738" s="281"/>
      <c r="E738" s="269">
        <f>IFERROR(IF(-SUM(E$20:E737)+E$15&lt;0.000001,0,IF($C738&gt;='H-32A-WP06 - Debt Service'!C$24,'H-32A-WP06 - Debt Service'!C$27/12,0)),"-")</f>
        <v>0</v>
      </c>
      <c r="F738" s="269">
        <f>IFERROR(IF(-SUM(F$20:F737)+F$15&lt;0.000001,0,IF($C738&gt;='H-32A-WP06 - Debt Service'!D$24,'H-32A-WP06 - Debt Service'!D$27/12,0)),"-")</f>
        <v>0</v>
      </c>
      <c r="G738" s="269">
        <f>IFERROR(IF(-SUM(G$20:G737)+G$15&lt;0.000001,0,IF($C738&gt;='H-32A-WP06 - Debt Service'!E$24,'H-32A-WP06 - Debt Service'!E$27/12,0)),"-")</f>
        <v>0</v>
      </c>
      <c r="H738" s="269">
        <f>IFERROR(IF(-SUM(H$20:H737)+H$15&lt;0.000001,0,IF($C738&gt;='H-32A-WP06 - Debt Service'!F$24,'H-32A-WP06 - Debt Service'!F$27/12,0)),"-")</f>
        <v>0</v>
      </c>
      <c r="I738" s="269">
        <f>IFERROR(IF(-SUM(I$20:I737)+I$15&lt;0.000001,0,IF($C738&gt;='H-32A-WP06 - Debt Service'!G$24,'H-32A-WP06 - Debt Service'!#REF!/12,0)),"-")</f>
        <v>0</v>
      </c>
      <c r="J738" s="269">
        <f>IFERROR(IF(-SUM(J$20:J737)+J$15&lt;0.000001,0,IF($C738&gt;='H-32A-WP06 - Debt Service'!H$24,'H-32A-WP06 - Debt Service'!H$27/12,0)),"-")</f>
        <v>0</v>
      </c>
      <c r="K738" s="269">
        <f>IFERROR(IF(-SUM(K$20:K737)+K$15&lt;0.000001,0,IF($C738&gt;='H-32A-WP06 - Debt Service'!I$24,'H-32A-WP06 - Debt Service'!I$27/12,0)),"-")</f>
        <v>0</v>
      </c>
      <c r="L738" s="269">
        <f>IFERROR(IF(-SUM(L$20:L737)+L$15&lt;0.000001,0,IF($C738&gt;='H-32A-WP06 - Debt Service'!J$24,'H-32A-WP06 - Debt Service'!J$27/12,0)),"-")</f>
        <v>0</v>
      </c>
      <c r="M738" s="269">
        <f>IFERROR(IF(-SUM(M$20:M737)+M$15&lt;0.000001,0,IF($C738&gt;='H-32A-WP06 - Debt Service'!L$24,'H-32A-WP06 - Debt Service'!L$27/12,0)),"-")</f>
        <v>0</v>
      </c>
      <c r="N738" s="269">
        <v>0</v>
      </c>
      <c r="O738" s="269">
        <v>0</v>
      </c>
      <c r="P738" s="269">
        <v>0</v>
      </c>
      <c r="Q738" s="269">
        <f>IFERROR(IF(-SUM(Q$20:Q737)+Q$15&lt;0.000001,0,IF($C738&gt;='H-32A-WP06 - Debt Service'!#REF!,'H-32A-WP06 - Debt Service'!#REF!/12,0)),"-")</f>
        <v>0</v>
      </c>
      <c r="R738" s="269"/>
      <c r="S738" s="269"/>
      <c r="T738" s="269"/>
      <c r="U738" s="269"/>
      <c r="V738" s="269"/>
      <c r="X738" s="260">
        <f t="shared" si="45"/>
        <v>2082</v>
      </c>
      <c r="Y738" s="281">
        <f t="shared" si="47"/>
        <v>66781</v>
      </c>
      <c r="Z738" s="281"/>
      <c r="AA738" s="269">
        <f>IFERROR(IF(-SUM(AA$20:AA737)+AA$15&lt;0.000001,0,IF($C738&gt;='H-32A-WP06 - Debt Service'!X$24,'H-32A-WP06 - Debt Service'!X$27/12,0)),"-")</f>
        <v>0</v>
      </c>
      <c r="AB738" s="269">
        <f>IFERROR(IF(-SUM(AB$20:AB737)+AB$15&lt;0.000001,0,IF($C738&gt;='H-32A-WP06 - Debt Service'!Y$24,'H-32A-WP06 - Debt Service'!Y$27/12,0)),"-")</f>
        <v>0</v>
      </c>
      <c r="AC738" s="269">
        <f>IFERROR(IF(-SUM(AC$20:AC737)+AC$15&lt;0.000001,0,IF($C738&gt;='H-32A-WP06 - Debt Service'!Z$24,'H-32A-WP06 - Debt Service'!Z$27/12,0)),"-")</f>
        <v>0</v>
      </c>
      <c r="AD738" s="269">
        <f>IFERROR(IF(-SUM(AD$20:AD737)+AD$15&lt;0.000001,0,IF($C738&gt;='H-32A-WP06 - Debt Service'!AA$24,'H-32A-WP06 - Debt Service'!AA$27/12,0)),"-")</f>
        <v>0</v>
      </c>
      <c r="AE738" s="269">
        <f>IFERROR(IF(-SUM(AE$20:AE737)+AE$15&lt;0.000001,0,IF($C738&gt;='H-32A-WP06 - Debt Service'!AB$24,'H-32A-WP06 - Debt Service'!AB$27/12,0)),"-")</f>
        <v>0</v>
      </c>
      <c r="AF738" s="269">
        <f>IFERROR(IF(-SUM(AF$20:AF737)+AF$15&lt;0.000001,0,IF($C738&gt;='H-32A-WP06 - Debt Service'!AC$24,'H-32A-WP06 - Debt Service'!AC$27/12,0)),"-")</f>
        <v>0</v>
      </c>
      <c r="AG738" s="269">
        <f>IFERROR(IF(-SUM(AG$20:AG737)+AG$15&lt;0.000001,0,IF($C738&gt;='H-32A-WP06 - Debt Service'!AD$24,'H-32A-WP06 - Debt Service'!AD$27/12,0)),"-")</f>
        <v>0</v>
      </c>
      <c r="AH738" s="269">
        <f>IFERROR(IF(-SUM(AH$20:AH737)+AH$15&lt;0.000001,0,IF($C738&gt;='H-32A-WP06 - Debt Service'!AE$24,'H-32A-WP06 - Debt Service'!AE$27/12,0)),"-")</f>
        <v>0</v>
      </c>
      <c r="AI738" s="269">
        <f>IFERROR(IF(-SUM(AI$20:AI737)+AI$15&lt;0.000001,0,IF($C738&gt;='H-32A-WP06 - Debt Service'!AF$24,'H-32A-WP06 - Debt Service'!AF$27/12,0)),"-")</f>
        <v>0</v>
      </c>
      <c r="AJ738" s="269">
        <f>IFERROR(IF(-SUM(AJ$20:AJ737)+AJ$15&lt;0.000001,0,IF($C738&gt;='H-32A-WP06 - Debt Service'!AG$24,'H-32A-WP06 - Debt Service'!AG$27/12,0)),"-")</f>
        <v>0</v>
      </c>
    </row>
    <row r="739" spans="2:36" hidden="1">
      <c r="B739" s="260">
        <f t="shared" si="44"/>
        <v>2082</v>
      </c>
      <c r="C739" s="281">
        <f t="shared" si="46"/>
        <v>66811</v>
      </c>
      <c r="D739" s="281"/>
      <c r="E739" s="269">
        <f>IFERROR(IF(-SUM(E$20:E738)+E$15&lt;0.000001,0,IF($C739&gt;='H-32A-WP06 - Debt Service'!C$24,'H-32A-WP06 - Debt Service'!C$27/12,0)),"-")</f>
        <v>0</v>
      </c>
      <c r="F739" s="269">
        <f>IFERROR(IF(-SUM(F$20:F738)+F$15&lt;0.000001,0,IF($C739&gt;='H-32A-WP06 - Debt Service'!D$24,'H-32A-WP06 - Debt Service'!D$27/12,0)),"-")</f>
        <v>0</v>
      </c>
      <c r="G739" s="269">
        <f>IFERROR(IF(-SUM(G$20:G738)+G$15&lt;0.000001,0,IF($C739&gt;='H-32A-WP06 - Debt Service'!E$24,'H-32A-WP06 - Debt Service'!E$27/12,0)),"-")</f>
        <v>0</v>
      </c>
      <c r="H739" s="269">
        <f>IFERROR(IF(-SUM(H$20:H738)+H$15&lt;0.000001,0,IF($C739&gt;='H-32A-WP06 - Debt Service'!F$24,'H-32A-WP06 - Debt Service'!F$27/12,0)),"-")</f>
        <v>0</v>
      </c>
      <c r="I739" s="269">
        <f>IFERROR(IF(-SUM(I$20:I738)+I$15&lt;0.000001,0,IF($C739&gt;='H-32A-WP06 - Debt Service'!G$24,'H-32A-WP06 - Debt Service'!#REF!/12,0)),"-")</f>
        <v>0</v>
      </c>
      <c r="J739" s="269">
        <f>IFERROR(IF(-SUM(J$20:J738)+J$15&lt;0.000001,0,IF($C739&gt;='H-32A-WP06 - Debt Service'!H$24,'H-32A-WP06 - Debt Service'!H$27/12,0)),"-")</f>
        <v>0</v>
      </c>
      <c r="K739" s="269">
        <f>IFERROR(IF(-SUM(K$20:K738)+K$15&lt;0.000001,0,IF($C739&gt;='H-32A-WP06 - Debt Service'!I$24,'H-32A-WP06 - Debt Service'!I$27/12,0)),"-")</f>
        <v>0</v>
      </c>
      <c r="L739" s="269">
        <f>IFERROR(IF(-SUM(L$20:L738)+L$15&lt;0.000001,0,IF($C739&gt;='H-32A-WP06 - Debt Service'!J$24,'H-32A-WP06 - Debt Service'!J$27/12,0)),"-")</f>
        <v>0</v>
      </c>
      <c r="M739" s="269">
        <f>IFERROR(IF(-SUM(M$20:M738)+M$15&lt;0.000001,0,IF($C739&gt;='H-32A-WP06 - Debt Service'!L$24,'H-32A-WP06 - Debt Service'!L$27/12,0)),"-")</f>
        <v>0</v>
      </c>
      <c r="N739" s="269">
        <v>0</v>
      </c>
      <c r="O739" s="269">
        <v>0</v>
      </c>
      <c r="P739" s="269">
        <v>0</v>
      </c>
      <c r="Q739" s="269">
        <f>IFERROR(IF(-SUM(Q$20:Q738)+Q$15&lt;0.000001,0,IF($C739&gt;='H-32A-WP06 - Debt Service'!#REF!,'H-32A-WP06 - Debt Service'!#REF!/12,0)),"-")</f>
        <v>0</v>
      </c>
      <c r="R739" s="269"/>
      <c r="S739" s="269"/>
      <c r="T739" s="269"/>
      <c r="U739" s="269"/>
      <c r="V739" s="269"/>
      <c r="X739" s="260">
        <f t="shared" si="45"/>
        <v>2082</v>
      </c>
      <c r="Y739" s="281">
        <f t="shared" si="47"/>
        <v>66811</v>
      </c>
      <c r="Z739" s="281"/>
      <c r="AA739" s="269">
        <f>IFERROR(IF(-SUM(AA$20:AA738)+AA$15&lt;0.000001,0,IF($C739&gt;='H-32A-WP06 - Debt Service'!X$24,'H-32A-WP06 - Debt Service'!X$27/12,0)),"-")</f>
        <v>0</v>
      </c>
      <c r="AB739" s="269">
        <f>IFERROR(IF(-SUM(AB$20:AB738)+AB$15&lt;0.000001,0,IF($C739&gt;='H-32A-WP06 - Debt Service'!Y$24,'H-32A-WP06 - Debt Service'!Y$27/12,0)),"-")</f>
        <v>0</v>
      </c>
      <c r="AC739" s="269">
        <f>IFERROR(IF(-SUM(AC$20:AC738)+AC$15&lt;0.000001,0,IF($C739&gt;='H-32A-WP06 - Debt Service'!Z$24,'H-32A-WP06 - Debt Service'!Z$27/12,0)),"-")</f>
        <v>0</v>
      </c>
      <c r="AD739" s="269">
        <f>IFERROR(IF(-SUM(AD$20:AD738)+AD$15&lt;0.000001,0,IF($C739&gt;='H-32A-WP06 - Debt Service'!AA$24,'H-32A-WP06 - Debt Service'!AA$27/12,0)),"-")</f>
        <v>0</v>
      </c>
      <c r="AE739" s="269">
        <f>IFERROR(IF(-SUM(AE$20:AE738)+AE$15&lt;0.000001,0,IF($C739&gt;='H-32A-WP06 - Debt Service'!AB$24,'H-32A-WP06 - Debt Service'!AB$27/12,0)),"-")</f>
        <v>0</v>
      </c>
      <c r="AF739" s="269">
        <f>IFERROR(IF(-SUM(AF$20:AF738)+AF$15&lt;0.000001,0,IF($C739&gt;='H-32A-WP06 - Debt Service'!AC$24,'H-32A-WP06 - Debt Service'!AC$27/12,0)),"-")</f>
        <v>0</v>
      </c>
      <c r="AG739" s="269">
        <f>IFERROR(IF(-SUM(AG$20:AG738)+AG$15&lt;0.000001,0,IF($C739&gt;='H-32A-WP06 - Debt Service'!AD$24,'H-32A-WP06 - Debt Service'!AD$27/12,0)),"-")</f>
        <v>0</v>
      </c>
      <c r="AH739" s="269">
        <f>IFERROR(IF(-SUM(AH$20:AH738)+AH$15&lt;0.000001,0,IF($C739&gt;='H-32A-WP06 - Debt Service'!AE$24,'H-32A-WP06 - Debt Service'!AE$27/12,0)),"-")</f>
        <v>0</v>
      </c>
      <c r="AI739" s="269">
        <f>IFERROR(IF(-SUM(AI$20:AI738)+AI$15&lt;0.000001,0,IF($C739&gt;='H-32A-WP06 - Debt Service'!AF$24,'H-32A-WP06 - Debt Service'!AF$27/12,0)),"-")</f>
        <v>0</v>
      </c>
      <c r="AJ739" s="269">
        <f>IFERROR(IF(-SUM(AJ$20:AJ738)+AJ$15&lt;0.000001,0,IF($C739&gt;='H-32A-WP06 - Debt Service'!AG$24,'H-32A-WP06 - Debt Service'!AG$27/12,0)),"-")</f>
        <v>0</v>
      </c>
    </row>
    <row r="740" spans="2:36" hidden="1">
      <c r="B740" s="260">
        <f t="shared" si="44"/>
        <v>2083</v>
      </c>
      <c r="C740" s="281">
        <f t="shared" si="46"/>
        <v>66842</v>
      </c>
      <c r="D740" s="281"/>
      <c r="E740" s="269">
        <f>IFERROR(IF(-SUM(E$20:E739)+E$15&lt;0.000001,0,IF($C740&gt;='H-32A-WP06 - Debt Service'!C$24,'H-32A-WP06 - Debt Service'!C$27/12,0)),"-")</f>
        <v>0</v>
      </c>
      <c r="F740" s="269">
        <f>IFERROR(IF(-SUM(F$20:F739)+F$15&lt;0.000001,0,IF($C740&gt;='H-32A-WP06 - Debt Service'!D$24,'H-32A-WP06 - Debt Service'!D$27/12,0)),"-")</f>
        <v>0</v>
      </c>
      <c r="G740" s="269">
        <f>IFERROR(IF(-SUM(G$20:G739)+G$15&lt;0.000001,0,IF($C740&gt;='H-32A-WP06 - Debt Service'!E$24,'H-32A-WP06 - Debt Service'!E$27/12,0)),"-")</f>
        <v>0</v>
      </c>
      <c r="H740" s="269">
        <f>IFERROR(IF(-SUM(H$20:H739)+H$15&lt;0.000001,0,IF($C740&gt;='H-32A-WP06 - Debt Service'!F$24,'H-32A-WP06 - Debt Service'!F$27/12,0)),"-")</f>
        <v>0</v>
      </c>
      <c r="I740" s="269">
        <f>IFERROR(IF(-SUM(I$20:I739)+I$15&lt;0.000001,0,IF($C740&gt;='H-32A-WP06 - Debt Service'!G$24,'H-32A-WP06 - Debt Service'!#REF!/12,0)),"-")</f>
        <v>0</v>
      </c>
      <c r="J740" s="269">
        <f>IFERROR(IF(-SUM(J$20:J739)+J$15&lt;0.000001,0,IF($C740&gt;='H-32A-WP06 - Debt Service'!H$24,'H-32A-WP06 - Debt Service'!H$27/12,0)),"-")</f>
        <v>0</v>
      </c>
      <c r="K740" s="269">
        <f>IFERROR(IF(-SUM(K$20:K739)+K$15&lt;0.000001,0,IF($C740&gt;='H-32A-WP06 - Debt Service'!I$24,'H-32A-WP06 - Debt Service'!I$27/12,0)),"-")</f>
        <v>0</v>
      </c>
      <c r="L740" s="269">
        <f>IFERROR(IF(-SUM(L$20:L739)+L$15&lt;0.000001,0,IF($C740&gt;='H-32A-WP06 - Debt Service'!J$24,'H-32A-WP06 - Debt Service'!J$27/12,0)),"-")</f>
        <v>0</v>
      </c>
      <c r="M740" s="269">
        <f>IFERROR(IF(-SUM(M$20:M739)+M$15&lt;0.000001,0,IF($C740&gt;='H-32A-WP06 - Debt Service'!L$24,'H-32A-WP06 - Debt Service'!L$27/12,0)),"-")</f>
        <v>0</v>
      </c>
      <c r="N740" s="269">
        <v>0</v>
      </c>
      <c r="O740" s="269">
        <v>0</v>
      </c>
      <c r="P740" s="269">
        <v>0</v>
      </c>
      <c r="Q740" s="269">
        <f>IFERROR(IF(-SUM(Q$20:Q739)+Q$15&lt;0.000001,0,IF($C740&gt;='H-32A-WP06 - Debt Service'!#REF!,'H-32A-WP06 - Debt Service'!#REF!/12,0)),"-")</f>
        <v>0</v>
      </c>
      <c r="R740" s="269"/>
      <c r="S740" s="269"/>
      <c r="T740" s="269"/>
      <c r="U740" s="269"/>
      <c r="V740" s="269"/>
      <c r="X740" s="260">
        <f t="shared" si="45"/>
        <v>2083</v>
      </c>
      <c r="Y740" s="281">
        <f t="shared" si="47"/>
        <v>66842</v>
      </c>
      <c r="Z740" s="281"/>
      <c r="AA740" s="269">
        <f>IFERROR(IF(-SUM(AA$20:AA739)+AA$15&lt;0.000001,0,IF($C740&gt;='H-32A-WP06 - Debt Service'!X$24,'H-32A-WP06 - Debt Service'!X$27/12,0)),"-")</f>
        <v>0</v>
      </c>
      <c r="AB740" s="269">
        <f>IFERROR(IF(-SUM(AB$20:AB739)+AB$15&lt;0.000001,0,IF($C740&gt;='H-32A-WP06 - Debt Service'!Y$24,'H-32A-WP06 - Debt Service'!Y$27/12,0)),"-")</f>
        <v>0</v>
      </c>
      <c r="AC740" s="269">
        <f>IFERROR(IF(-SUM(AC$20:AC739)+AC$15&lt;0.000001,0,IF($C740&gt;='H-32A-WP06 - Debt Service'!Z$24,'H-32A-WP06 - Debt Service'!Z$27/12,0)),"-")</f>
        <v>0</v>
      </c>
      <c r="AD740" s="269">
        <f>IFERROR(IF(-SUM(AD$20:AD739)+AD$15&lt;0.000001,0,IF($C740&gt;='H-32A-WP06 - Debt Service'!AA$24,'H-32A-WP06 - Debt Service'!AA$27/12,0)),"-")</f>
        <v>0</v>
      </c>
      <c r="AE740" s="269">
        <f>IFERROR(IF(-SUM(AE$20:AE739)+AE$15&lt;0.000001,0,IF($C740&gt;='H-32A-WP06 - Debt Service'!AB$24,'H-32A-WP06 - Debt Service'!AB$27/12,0)),"-")</f>
        <v>0</v>
      </c>
      <c r="AF740" s="269">
        <f>IFERROR(IF(-SUM(AF$20:AF739)+AF$15&lt;0.000001,0,IF($C740&gt;='H-32A-WP06 - Debt Service'!AC$24,'H-32A-WP06 - Debt Service'!AC$27/12,0)),"-")</f>
        <v>0</v>
      </c>
      <c r="AG740" s="269">
        <f>IFERROR(IF(-SUM(AG$20:AG739)+AG$15&lt;0.000001,0,IF($C740&gt;='H-32A-WP06 - Debt Service'!AD$24,'H-32A-WP06 - Debt Service'!AD$27/12,0)),"-")</f>
        <v>0</v>
      </c>
      <c r="AH740" s="269">
        <f>IFERROR(IF(-SUM(AH$20:AH739)+AH$15&lt;0.000001,0,IF($C740&gt;='H-32A-WP06 - Debt Service'!AE$24,'H-32A-WP06 - Debt Service'!AE$27/12,0)),"-")</f>
        <v>0</v>
      </c>
      <c r="AI740" s="269">
        <f>IFERROR(IF(-SUM(AI$20:AI739)+AI$15&lt;0.000001,0,IF($C740&gt;='H-32A-WP06 - Debt Service'!AF$24,'H-32A-WP06 - Debt Service'!AF$27/12,0)),"-")</f>
        <v>0</v>
      </c>
      <c r="AJ740" s="269">
        <f>IFERROR(IF(-SUM(AJ$20:AJ739)+AJ$15&lt;0.000001,0,IF($C740&gt;='H-32A-WP06 - Debt Service'!AG$24,'H-32A-WP06 - Debt Service'!AG$27/12,0)),"-")</f>
        <v>0</v>
      </c>
    </row>
    <row r="741" spans="2:36" hidden="1">
      <c r="B741" s="260">
        <f t="shared" ref="B741:B804" si="48">YEAR(C741)</f>
        <v>2083</v>
      </c>
      <c r="C741" s="281">
        <f t="shared" si="46"/>
        <v>66873</v>
      </c>
      <c r="D741" s="281"/>
      <c r="E741" s="269">
        <f>IFERROR(IF(-SUM(E$20:E740)+E$15&lt;0.000001,0,IF($C741&gt;='H-32A-WP06 - Debt Service'!C$24,'H-32A-WP06 - Debt Service'!C$27/12,0)),"-")</f>
        <v>0</v>
      </c>
      <c r="F741" s="269">
        <f>IFERROR(IF(-SUM(F$20:F740)+F$15&lt;0.000001,0,IF($C741&gt;='H-32A-WP06 - Debt Service'!D$24,'H-32A-WP06 - Debt Service'!D$27/12,0)),"-")</f>
        <v>0</v>
      </c>
      <c r="G741" s="269">
        <f>IFERROR(IF(-SUM(G$20:G740)+G$15&lt;0.000001,0,IF($C741&gt;='H-32A-WP06 - Debt Service'!E$24,'H-32A-WP06 - Debt Service'!E$27/12,0)),"-")</f>
        <v>0</v>
      </c>
      <c r="H741" s="269">
        <f>IFERROR(IF(-SUM(H$20:H740)+H$15&lt;0.000001,0,IF($C741&gt;='H-32A-WP06 - Debt Service'!F$24,'H-32A-WP06 - Debt Service'!F$27/12,0)),"-")</f>
        <v>0</v>
      </c>
      <c r="I741" s="269">
        <f>IFERROR(IF(-SUM(I$20:I740)+I$15&lt;0.000001,0,IF($C741&gt;='H-32A-WP06 - Debt Service'!G$24,'H-32A-WP06 - Debt Service'!#REF!/12,0)),"-")</f>
        <v>0</v>
      </c>
      <c r="J741" s="269">
        <f>IFERROR(IF(-SUM(J$20:J740)+J$15&lt;0.000001,0,IF($C741&gt;='H-32A-WP06 - Debt Service'!H$24,'H-32A-WP06 - Debt Service'!H$27/12,0)),"-")</f>
        <v>0</v>
      </c>
      <c r="K741" s="269">
        <f>IFERROR(IF(-SUM(K$20:K740)+K$15&lt;0.000001,0,IF($C741&gt;='H-32A-WP06 - Debt Service'!I$24,'H-32A-WP06 - Debt Service'!I$27/12,0)),"-")</f>
        <v>0</v>
      </c>
      <c r="L741" s="269">
        <f>IFERROR(IF(-SUM(L$20:L740)+L$15&lt;0.000001,0,IF($C741&gt;='H-32A-WP06 - Debt Service'!J$24,'H-32A-WP06 - Debt Service'!J$27/12,0)),"-")</f>
        <v>0</v>
      </c>
      <c r="M741" s="269">
        <f>IFERROR(IF(-SUM(M$20:M740)+M$15&lt;0.000001,0,IF($C741&gt;='H-32A-WP06 - Debt Service'!L$24,'H-32A-WP06 - Debt Service'!L$27/12,0)),"-")</f>
        <v>0</v>
      </c>
      <c r="N741" s="269">
        <v>0</v>
      </c>
      <c r="O741" s="269">
        <v>0</v>
      </c>
      <c r="P741" s="269">
        <v>0</v>
      </c>
      <c r="Q741" s="269">
        <f>IFERROR(IF(-SUM(Q$20:Q740)+Q$15&lt;0.000001,0,IF($C741&gt;='H-32A-WP06 - Debt Service'!#REF!,'H-32A-WP06 - Debt Service'!#REF!/12,0)),"-")</f>
        <v>0</v>
      </c>
      <c r="R741" s="269"/>
      <c r="S741" s="269"/>
      <c r="T741" s="269"/>
      <c r="U741" s="269"/>
      <c r="V741" s="269"/>
      <c r="X741" s="260">
        <f t="shared" ref="X741:X804" si="49">YEAR(Y741)</f>
        <v>2083</v>
      </c>
      <c r="Y741" s="281">
        <f t="shared" si="47"/>
        <v>66873</v>
      </c>
      <c r="Z741" s="281"/>
      <c r="AA741" s="269">
        <f>IFERROR(IF(-SUM(AA$20:AA740)+AA$15&lt;0.000001,0,IF($C741&gt;='H-32A-WP06 - Debt Service'!X$24,'H-32A-WP06 - Debt Service'!X$27/12,0)),"-")</f>
        <v>0</v>
      </c>
      <c r="AB741" s="269">
        <f>IFERROR(IF(-SUM(AB$20:AB740)+AB$15&lt;0.000001,0,IF($C741&gt;='H-32A-WP06 - Debt Service'!Y$24,'H-32A-WP06 - Debt Service'!Y$27/12,0)),"-")</f>
        <v>0</v>
      </c>
      <c r="AC741" s="269">
        <f>IFERROR(IF(-SUM(AC$20:AC740)+AC$15&lt;0.000001,0,IF($C741&gt;='H-32A-WP06 - Debt Service'!Z$24,'H-32A-WP06 - Debt Service'!Z$27/12,0)),"-")</f>
        <v>0</v>
      </c>
      <c r="AD741" s="269">
        <f>IFERROR(IF(-SUM(AD$20:AD740)+AD$15&lt;0.000001,0,IF($C741&gt;='H-32A-WP06 - Debt Service'!AA$24,'H-32A-WP06 - Debt Service'!AA$27/12,0)),"-")</f>
        <v>0</v>
      </c>
      <c r="AE741" s="269">
        <f>IFERROR(IF(-SUM(AE$20:AE740)+AE$15&lt;0.000001,0,IF($C741&gt;='H-32A-WP06 - Debt Service'!AB$24,'H-32A-WP06 - Debt Service'!AB$27/12,0)),"-")</f>
        <v>0</v>
      </c>
      <c r="AF741" s="269">
        <f>IFERROR(IF(-SUM(AF$20:AF740)+AF$15&lt;0.000001,0,IF($C741&gt;='H-32A-WP06 - Debt Service'!AC$24,'H-32A-WP06 - Debt Service'!AC$27/12,0)),"-")</f>
        <v>0</v>
      </c>
      <c r="AG741" s="269">
        <f>IFERROR(IF(-SUM(AG$20:AG740)+AG$15&lt;0.000001,0,IF($C741&gt;='H-32A-WP06 - Debt Service'!AD$24,'H-32A-WP06 - Debt Service'!AD$27/12,0)),"-")</f>
        <v>0</v>
      </c>
      <c r="AH741" s="269">
        <f>IFERROR(IF(-SUM(AH$20:AH740)+AH$15&lt;0.000001,0,IF($C741&gt;='H-32A-WP06 - Debt Service'!AE$24,'H-32A-WP06 - Debt Service'!AE$27/12,0)),"-")</f>
        <v>0</v>
      </c>
      <c r="AI741" s="269">
        <f>IFERROR(IF(-SUM(AI$20:AI740)+AI$15&lt;0.000001,0,IF($C741&gt;='H-32A-WP06 - Debt Service'!AF$24,'H-32A-WP06 - Debt Service'!AF$27/12,0)),"-")</f>
        <v>0</v>
      </c>
      <c r="AJ741" s="269">
        <f>IFERROR(IF(-SUM(AJ$20:AJ740)+AJ$15&lt;0.000001,0,IF($C741&gt;='H-32A-WP06 - Debt Service'!AG$24,'H-32A-WP06 - Debt Service'!AG$27/12,0)),"-")</f>
        <v>0</v>
      </c>
    </row>
    <row r="742" spans="2:36" hidden="1">
      <c r="B742" s="260">
        <f t="shared" si="48"/>
        <v>2083</v>
      </c>
      <c r="C742" s="281">
        <f t="shared" ref="C742:C805" si="50">EOMONTH(C741,0)+1</f>
        <v>66901</v>
      </c>
      <c r="D742" s="281"/>
      <c r="E742" s="269">
        <f>IFERROR(IF(-SUM(E$20:E741)+E$15&lt;0.000001,0,IF($C742&gt;='H-32A-WP06 - Debt Service'!C$24,'H-32A-WP06 - Debt Service'!C$27/12,0)),"-")</f>
        <v>0</v>
      </c>
      <c r="F742" s="269">
        <f>IFERROR(IF(-SUM(F$20:F741)+F$15&lt;0.000001,0,IF($C742&gt;='H-32A-WP06 - Debt Service'!D$24,'H-32A-WP06 - Debt Service'!D$27/12,0)),"-")</f>
        <v>0</v>
      </c>
      <c r="G742" s="269">
        <f>IFERROR(IF(-SUM(G$20:G741)+G$15&lt;0.000001,0,IF($C742&gt;='H-32A-WP06 - Debt Service'!E$24,'H-32A-WP06 - Debt Service'!E$27/12,0)),"-")</f>
        <v>0</v>
      </c>
      <c r="H742" s="269">
        <f>IFERROR(IF(-SUM(H$20:H741)+H$15&lt;0.000001,0,IF($C742&gt;='H-32A-WP06 - Debt Service'!F$24,'H-32A-WP06 - Debt Service'!F$27/12,0)),"-")</f>
        <v>0</v>
      </c>
      <c r="I742" s="269">
        <f>IFERROR(IF(-SUM(I$20:I741)+I$15&lt;0.000001,0,IF($C742&gt;='H-32A-WP06 - Debt Service'!G$24,'H-32A-WP06 - Debt Service'!#REF!/12,0)),"-")</f>
        <v>0</v>
      </c>
      <c r="J742" s="269">
        <f>IFERROR(IF(-SUM(J$20:J741)+J$15&lt;0.000001,0,IF($C742&gt;='H-32A-WP06 - Debt Service'!H$24,'H-32A-WP06 - Debt Service'!H$27/12,0)),"-")</f>
        <v>0</v>
      </c>
      <c r="K742" s="269">
        <f>IFERROR(IF(-SUM(K$20:K741)+K$15&lt;0.000001,0,IF($C742&gt;='H-32A-WP06 - Debt Service'!I$24,'H-32A-WP06 - Debt Service'!I$27/12,0)),"-")</f>
        <v>0</v>
      </c>
      <c r="L742" s="269">
        <f>IFERROR(IF(-SUM(L$20:L741)+L$15&lt;0.000001,0,IF($C742&gt;='H-32A-WP06 - Debt Service'!J$24,'H-32A-WP06 - Debt Service'!J$27/12,0)),"-")</f>
        <v>0</v>
      </c>
      <c r="M742" s="269">
        <f>IFERROR(IF(-SUM(M$20:M741)+M$15&lt;0.000001,0,IF($C742&gt;='H-32A-WP06 - Debt Service'!L$24,'H-32A-WP06 - Debt Service'!L$27/12,0)),"-")</f>
        <v>0</v>
      </c>
      <c r="N742" s="269">
        <v>0</v>
      </c>
      <c r="O742" s="269">
        <v>0</v>
      </c>
      <c r="P742" s="269">
        <v>0</v>
      </c>
      <c r="Q742" s="269">
        <f>IFERROR(IF(-SUM(Q$20:Q741)+Q$15&lt;0.000001,0,IF($C742&gt;='H-32A-WP06 - Debt Service'!#REF!,'H-32A-WP06 - Debt Service'!#REF!/12,0)),"-")</f>
        <v>0</v>
      </c>
      <c r="R742" s="269"/>
      <c r="S742" s="269"/>
      <c r="T742" s="269"/>
      <c r="U742" s="269"/>
      <c r="V742" s="269"/>
      <c r="X742" s="260">
        <f t="shared" si="49"/>
        <v>2083</v>
      </c>
      <c r="Y742" s="281">
        <f t="shared" ref="Y742:Y805" si="51">EOMONTH(Y741,0)+1</f>
        <v>66901</v>
      </c>
      <c r="Z742" s="281"/>
      <c r="AA742" s="269">
        <f>IFERROR(IF(-SUM(AA$20:AA741)+AA$15&lt;0.000001,0,IF($C742&gt;='H-32A-WP06 - Debt Service'!X$24,'H-32A-WP06 - Debt Service'!X$27/12,0)),"-")</f>
        <v>0</v>
      </c>
      <c r="AB742" s="269">
        <f>IFERROR(IF(-SUM(AB$20:AB741)+AB$15&lt;0.000001,0,IF($C742&gt;='H-32A-WP06 - Debt Service'!Y$24,'H-32A-WP06 - Debt Service'!Y$27/12,0)),"-")</f>
        <v>0</v>
      </c>
      <c r="AC742" s="269">
        <f>IFERROR(IF(-SUM(AC$20:AC741)+AC$15&lt;0.000001,0,IF($C742&gt;='H-32A-WP06 - Debt Service'!Z$24,'H-32A-WP06 - Debt Service'!Z$27/12,0)),"-")</f>
        <v>0</v>
      </c>
      <c r="AD742" s="269">
        <f>IFERROR(IF(-SUM(AD$20:AD741)+AD$15&lt;0.000001,0,IF($C742&gt;='H-32A-WP06 - Debt Service'!AA$24,'H-32A-WP06 - Debt Service'!AA$27/12,0)),"-")</f>
        <v>0</v>
      </c>
      <c r="AE742" s="269">
        <f>IFERROR(IF(-SUM(AE$20:AE741)+AE$15&lt;0.000001,0,IF($C742&gt;='H-32A-WP06 - Debt Service'!AB$24,'H-32A-WP06 - Debt Service'!AB$27/12,0)),"-")</f>
        <v>0</v>
      </c>
      <c r="AF742" s="269">
        <f>IFERROR(IF(-SUM(AF$20:AF741)+AF$15&lt;0.000001,0,IF($C742&gt;='H-32A-WP06 - Debt Service'!AC$24,'H-32A-WP06 - Debt Service'!AC$27/12,0)),"-")</f>
        <v>0</v>
      </c>
      <c r="AG742" s="269">
        <f>IFERROR(IF(-SUM(AG$20:AG741)+AG$15&lt;0.000001,0,IF($C742&gt;='H-32A-WP06 - Debt Service'!AD$24,'H-32A-WP06 - Debt Service'!AD$27/12,0)),"-")</f>
        <v>0</v>
      </c>
      <c r="AH742" s="269">
        <f>IFERROR(IF(-SUM(AH$20:AH741)+AH$15&lt;0.000001,0,IF($C742&gt;='H-32A-WP06 - Debt Service'!AE$24,'H-32A-WP06 - Debt Service'!AE$27/12,0)),"-")</f>
        <v>0</v>
      </c>
      <c r="AI742" s="269">
        <f>IFERROR(IF(-SUM(AI$20:AI741)+AI$15&lt;0.000001,0,IF($C742&gt;='H-32A-WP06 - Debt Service'!AF$24,'H-32A-WP06 - Debt Service'!AF$27/12,0)),"-")</f>
        <v>0</v>
      </c>
      <c r="AJ742" s="269">
        <f>IFERROR(IF(-SUM(AJ$20:AJ741)+AJ$15&lt;0.000001,0,IF($C742&gt;='H-32A-WP06 - Debt Service'!AG$24,'H-32A-WP06 - Debt Service'!AG$27/12,0)),"-")</f>
        <v>0</v>
      </c>
    </row>
    <row r="743" spans="2:36" hidden="1">
      <c r="B743" s="260">
        <f t="shared" si="48"/>
        <v>2083</v>
      </c>
      <c r="C743" s="281">
        <f t="shared" si="50"/>
        <v>66932</v>
      </c>
      <c r="D743" s="281"/>
      <c r="E743" s="269">
        <f>IFERROR(IF(-SUM(E$20:E742)+E$15&lt;0.000001,0,IF($C743&gt;='H-32A-WP06 - Debt Service'!C$24,'H-32A-WP06 - Debt Service'!C$27/12,0)),"-")</f>
        <v>0</v>
      </c>
      <c r="F743" s="269">
        <f>IFERROR(IF(-SUM(F$20:F742)+F$15&lt;0.000001,0,IF($C743&gt;='H-32A-WP06 - Debt Service'!D$24,'H-32A-WP06 - Debt Service'!D$27/12,0)),"-")</f>
        <v>0</v>
      </c>
      <c r="G743" s="269">
        <f>IFERROR(IF(-SUM(G$20:G742)+G$15&lt;0.000001,0,IF($C743&gt;='H-32A-WP06 - Debt Service'!E$24,'H-32A-WP06 - Debt Service'!E$27/12,0)),"-")</f>
        <v>0</v>
      </c>
      <c r="H743" s="269">
        <f>IFERROR(IF(-SUM(H$20:H742)+H$15&lt;0.000001,0,IF($C743&gt;='H-32A-WP06 - Debt Service'!F$24,'H-32A-WP06 - Debt Service'!F$27/12,0)),"-")</f>
        <v>0</v>
      </c>
      <c r="I743" s="269">
        <f>IFERROR(IF(-SUM(I$20:I742)+I$15&lt;0.000001,0,IF($C743&gt;='H-32A-WP06 - Debt Service'!G$24,'H-32A-WP06 - Debt Service'!#REF!/12,0)),"-")</f>
        <v>0</v>
      </c>
      <c r="J743" s="269">
        <f>IFERROR(IF(-SUM(J$20:J742)+J$15&lt;0.000001,0,IF($C743&gt;='H-32A-WP06 - Debt Service'!H$24,'H-32A-WP06 - Debt Service'!H$27/12,0)),"-")</f>
        <v>0</v>
      </c>
      <c r="K743" s="269">
        <f>IFERROR(IF(-SUM(K$20:K742)+K$15&lt;0.000001,0,IF($C743&gt;='H-32A-WP06 - Debt Service'!I$24,'H-32A-WP06 - Debt Service'!I$27/12,0)),"-")</f>
        <v>0</v>
      </c>
      <c r="L743" s="269">
        <f>IFERROR(IF(-SUM(L$20:L742)+L$15&lt;0.000001,0,IF($C743&gt;='H-32A-WP06 - Debt Service'!J$24,'H-32A-WP06 - Debt Service'!J$27/12,0)),"-")</f>
        <v>0</v>
      </c>
      <c r="M743" s="269">
        <f>IFERROR(IF(-SUM(M$20:M742)+M$15&lt;0.000001,0,IF($C743&gt;='H-32A-WP06 - Debt Service'!L$24,'H-32A-WP06 - Debt Service'!L$27/12,0)),"-")</f>
        <v>0</v>
      </c>
      <c r="N743" s="269">
        <v>0</v>
      </c>
      <c r="O743" s="269">
        <v>0</v>
      </c>
      <c r="P743" s="269">
        <v>0</v>
      </c>
      <c r="Q743" s="269">
        <f>IFERROR(IF(-SUM(Q$20:Q742)+Q$15&lt;0.000001,0,IF($C743&gt;='H-32A-WP06 - Debt Service'!#REF!,'H-32A-WP06 - Debt Service'!#REF!/12,0)),"-")</f>
        <v>0</v>
      </c>
      <c r="R743" s="269"/>
      <c r="S743" s="269"/>
      <c r="T743" s="269"/>
      <c r="U743" s="269"/>
      <c r="V743" s="269"/>
      <c r="X743" s="260">
        <f t="shared" si="49"/>
        <v>2083</v>
      </c>
      <c r="Y743" s="281">
        <f t="shared" si="51"/>
        <v>66932</v>
      </c>
      <c r="Z743" s="281"/>
      <c r="AA743" s="269">
        <f>IFERROR(IF(-SUM(AA$20:AA742)+AA$15&lt;0.000001,0,IF($C743&gt;='H-32A-WP06 - Debt Service'!X$24,'H-32A-WP06 - Debt Service'!X$27/12,0)),"-")</f>
        <v>0</v>
      </c>
      <c r="AB743" s="269">
        <f>IFERROR(IF(-SUM(AB$20:AB742)+AB$15&lt;0.000001,0,IF($C743&gt;='H-32A-WP06 - Debt Service'!Y$24,'H-32A-WP06 - Debt Service'!Y$27/12,0)),"-")</f>
        <v>0</v>
      </c>
      <c r="AC743" s="269">
        <f>IFERROR(IF(-SUM(AC$20:AC742)+AC$15&lt;0.000001,0,IF($C743&gt;='H-32A-WP06 - Debt Service'!Z$24,'H-32A-WP06 - Debt Service'!Z$27/12,0)),"-")</f>
        <v>0</v>
      </c>
      <c r="AD743" s="269">
        <f>IFERROR(IF(-SUM(AD$20:AD742)+AD$15&lt;0.000001,0,IF($C743&gt;='H-32A-WP06 - Debt Service'!AA$24,'H-32A-WP06 - Debt Service'!AA$27/12,0)),"-")</f>
        <v>0</v>
      </c>
      <c r="AE743" s="269">
        <f>IFERROR(IF(-SUM(AE$20:AE742)+AE$15&lt;0.000001,0,IF($C743&gt;='H-32A-WP06 - Debt Service'!AB$24,'H-32A-WP06 - Debt Service'!AB$27/12,0)),"-")</f>
        <v>0</v>
      </c>
      <c r="AF743" s="269">
        <f>IFERROR(IF(-SUM(AF$20:AF742)+AF$15&lt;0.000001,0,IF($C743&gt;='H-32A-WP06 - Debt Service'!AC$24,'H-32A-WP06 - Debt Service'!AC$27/12,0)),"-")</f>
        <v>0</v>
      </c>
      <c r="AG743" s="269">
        <f>IFERROR(IF(-SUM(AG$20:AG742)+AG$15&lt;0.000001,0,IF($C743&gt;='H-32A-WP06 - Debt Service'!AD$24,'H-32A-WP06 - Debt Service'!AD$27/12,0)),"-")</f>
        <v>0</v>
      </c>
      <c r="AH743" s="269">
        <f>IFERROR(IF(-SUM(AH$20:AH742)+AH$15&lt;0.000001,0,IF($C743&gt;='H-32A-WP06 - Debt Service'!AE$24,'H-32A-WP06 - Debt Service'!AE$27/12,0)),"-")</f>
        <v>0</v>
      </c>
      <c r="AI743" s="269">
        <f>IFERROR(IF(-SUM(AI$20:AI742)+AI$15&lt;0.000001,0,IF($C743&gt;='H-32A-WP06 - Debt Service'!AF$24,'H-32A-WP06 - Debt Service'!AF$27/12,0)),"-")</f>
        <v>0</v>
      </c>
      <c r="AJ743" s="269">
        <f>IFERROR(IF(-SUM(AJ$20:AJ742)+AJ$15&lt;0.000001,0,IF($C743&gt;='H-32A-WP06 - Debt Service'!AG$24,'H-32A-WP06 - Debt Service'!AG$27/12,0)),"-")</f>
        <v>0</v>
      </c>
    </row>
    <row r="744" spans="2:36" hidden="1">
      <c r="B744" s="260">
        <f t="shared" si="48"/>
        <v>2083</v>
      </c>
      <c r="C744" s="281">
        <f t="shared" si="50"/>
        <v>66962</v>
      </c>
      <c r="D744" s="281"/>
      <c r="E744" s="269">
        <f>IFERROR(IF(-SUM(E$20:E743)+E$15&lt;0.000001,0,IF($C744&gt;='H-32A-WP06 - Debt Service'!C$24,'H-32A-WP06 - Debt Service'!C$27/12,0)),"-")</f>
        <v>0</v>
      </c>
      <c r="F744" s="269">
        <f>IFERROR(IF(-SUM(F$20:F743)+F$15&lt;0.000001,0,IF($C744&gt;='H-32A-WP06 - Debt Service'!D$24,'H-32A-WP06 - Debt Service'!D$27/12,0)),"-")</f>
        <v>0</v>
      </c>
      <c r="G744" s="269">
        <f>IFERROR(IF(-SUM(G$20:G743)+G$15&lt;0.000001,0,IF($C744&gt;='H-32A-WP06 - Debt Service'!E$24,'H-32A-WP06 - Debt Service'!E$27/12,0)),"-")</f>
        <v>0</v>
      </c>
      <c r="H744" s="269">
        <f>IFERROR(IF(-SUM(H$20:H743)+H$15&lt;0.000001,0,IF($C744&gt;='H-32A-WP06 - Debt Service'!F$24,'H-32A-WP06 - Debt Service'!F$27/12,0)),"-")</f>
        <v>0</v>
      </c>
      <c r="I744" s="269">
        <f>IFERROR(IF(-SUM(I$20:I743)+I$15&lt;0.000001,0,IF($C744&gt;='H-32A-WP06 - Debt Service'!G$24,'H-32A-WP06 - Debt Service'!#REF!/12,0)),"-")</f>
        <v>0</v>
      </c>
      <c r="J744" s="269">
        <f>IFERROR(IF(-SUM(J$20:J743)+J$15&lt;0.000001,0,IF($C744&gt;='H-32A-WP06 - Debt Service'!H$24,'H-32A-WP06 - Debt Service'!H$27/12,0)),"-")</f>
        <v>0</v>
      </c>
      <c r="K744" s="269">
        <f>IFERROR(IF(-SUM(K$20:K743)+K$15&lt;0.000001,0,IF($C744&gt;='H-32A-WP06 - Debt Service'!I$24,'H-32A-WP06 - Debt Service'!I$27/12,0)),"-")</f>
        <v>0</v>
      </c>
      <c r="L744" s="269">
        <f>IFERROR(IF(-SUM(L$20:L743)+L$15&lt;0.000001,0,IF($C744&gt;='H-32A-WP06 - Debt Service'!J$24,'H-32A-WP06 - Debt Service'!J$27/12,0)),"-")</f>
        <v>0</v>
      </c>
      <c r="M744" s="269">
        <f>IFERROR(IF(-SUM(M$20:M743)+M$15&lt;0.000001,0,IF($C744&gt;='H-32A-WP06 - Debt Service'!L$24,'H-32A-WP06 - Debt Service'!L$27/12,0)),"-")</f>
        <v>0</v>
      </c>
      <c r="N744" s="269">
        <v>0</v>
      </c>
      <c r="O744" s="269">
        <v>0</v>
      </c>
      <c r="P744" s="269">
        <v>0</v>
      </c>
      <c r="Q744" s="269">
        <f>IFERROR(IF(-SUM(Q$20:Q743)+Q$15&lt;0.000001,0,IF($C744&gt;='H-32A-WP06 - Debt Service'!#REF!,'H-32A-WP06 - Debt Service'!#REF!/12,0)),"-")</f>
        <v>0</v>
      </c>
      <c r="R744" s="269"/>
      <c r="S744" s="269"/>
      <c r="T744" s="269"/>
      <c r="U744" s="269"/>
      <c r="V744" s="269"/>
      <c r="X744" s="260">
        <f t="shared" si="49"/>
        <v>2083</v>
      </c>
      <c r="Y744" s="281">
        <f t="shared" si="51"/>
        <v>66962</v>
      </c>
      <c r="Z744" s="281"/>
      <c r="AA744" s="269">
        <f>IFERROR(IF(-SUM(AA$20:AA743)+AA$15&lt;0.000001,0,IF($C744&gt;='H-32A-WP06 - Debt Service'!X$24,'H-32A-WP06 - Debt Service'!X$27/12,0)),"-")</f>
        <v>0</v>
      </c>
      <c r="AB744" s="269">
        <f>IFERROR(IF(-SUM(AB$20:AB743)+AB$15&lt;0.000001,0,IF($C744&gt;='H-32A-WP06 - Debt Service'!Y$24,'H-32A-WP06 - Debt Service'!Y$27/12,0)),"-")</f>
        <v>0</v>
      </c>
      <c r="AC744" s="269">
        <f>IFERROR(IF(-SUM(AC$20:AC743)+AC$15&lt;0.000001,0,IF($C744&gt;='H-32A-WP06 - Debt Service'!Z$24,'H-32A-WP06 - Debt Service'!Z$27/12,0)),"-")</f>
        <v>0</v>
      </c>
      <c r="AD744" s="269">
        <f>IFERROR(IF(-SUM(AD$20:AD743)+AD$15&lt;0.000001,0,IF($C744&gt;='H-32A-WP06 - Debt Service'!AA$24,'H-32A-WP06 - Debt Service'!AA$27/12,0)),"-")</f>
        <v>0</v>
      </c>
      <c r="AE744" s="269">
        <f>IFERROR(IF(-SUM(AE$20:AE743)+AE$15&lt;0.000001,0,IF($C744&gt;='H-32A-WP06 - Debt Service'!AB$24,'H-32A-WP06 - Debt Service'!AB$27/12,0)),"-")</f>
        <v>0</v>
      </c>
      <c r="AF744" s="269">
        <f>IFERROR(IF(-SUM(AF$20:AF743)+AF$15&lt;0.000001,0,IF($C744&gt;='H-32A-WP06 - Debt Service'!AC$24,'H-32A-WP06 - Debt Service'!AC$27/12,0)),"-")</f>
        <v>0</v>
      </c>
      <c r="AG744" s="269">
        <f>IFERROR(IF(-SUM(AG$20:AG743)+AG$15&lt;0.000001,0,IF($C744&gt;='H-32A-WP06 - Debt Service'!AD$24,'H-32A-WP06 - Debt Service'!AD$27/12,0)),"-")</f>
        <v>0</v>
      </c>
      <c r="AH744" s="269">
        <f>IFERROR(IF(-SUM(AH$20:AH743)+AH$15&lt;0.000001,0,IF($C744&gt;='H-32A-WP06 - Debt Service'!AE$24,'H-32A-WP06 - Debt Service'!AE$27/12,0)),"-")</f>
        <v>0</v>
      </c>
      <c r="AI744" s="269">
        <f>IFERROR(IF(-SUM(AI$20:AI743)+AI$15&lt;0.000001,0,IF($C744&gt;='H-32A-WP06 - Debt Service'!AF$24,'H-32A-WP06 - Debt Service'!AF$27/12,0)),"-")</f>
        <v>0</v>
      </c>
      <c r="AJ744" s="269">
        <f>IFERROR(IF(-SUM(AJ$20:AJ743)+AJ$15&lt;0.000001,0,IF($C744&gt;='H-32A-WP06 - Debt Service'!AG$24,'H-32A-WP06 - Debt Service'!AG$27/12,0)),"-")</f>
        <v>0</v>
      </c>
    </row>
    <row r="745" spans="2:36" hidden="1">
      <c r="B745" s="260">
        <f t="shared" si="48"/>
        <v>2083</v>
      </c>
      <c r="C745" s="281">
        <f t="shared" si="50"/>
        <v>66993</v>
      </c>
      <c r="D745" s="281"/>
      <c r="E745" s="269">
        <f>IFERROR(IF(-SUM(E$20:E744)+E$15&lt;0.000001,0,IF($C745&gt;='H-32A-WP06 - Debt Service'!C$24,'H-32A-WP06 - Debt Service'!C$27/12,0)),"-")</f>
        <v>0</v>
      </c>
      <c r="F745" s="269">
        <f>IFERROR(IF(-SUM(F$20:F744)+F$15&lt;0.000001,0,IF($C745&gt;='H-32A-WP06 - Debt Service'!D$24,'H-32A-WP06 - Debt Service'!D$27/12,0)),"-")</f>
        <v>0</v>
      </c>
      <c r="G745" s="269">
        <f>IFERROR(IF(-SUM(G$20:G744)+G$15&lt;0.000001,0,IF($C745&gt;='H-32A-WP06 - Debt Service'!E$24,'H-32A-WP06 - Debt Service'!E$27/12,0)),"-")</f>
        <v>0</v>
      </c>
      <c r="H745" s="269">
        <f>IFERROR(IF(-SUM(H$20:H744)+H$15&lt;0.000001,0,IF($C745&gt;='H-32A-WP06 - Debt Service'!F$24,'H-32A-WP06 - Debt Service'!F$27/12,0)),"-")</f>
        <v>0</v>
      </c>
      <c r="I745" s="269">
        <f>IFERROR(IF(-SUM(I$20:I744)+I$15&lt;0.000001,0,IF($C745&gt;='H-32A-WP06 - Debt Service'!G$24,'H-32A-WP06 - Debt Service'!#REF!/12,0)),"-")</f>
        <v>0</v>
      </c>
      <c r="J745" s="269">
        <f>IFERROR(IF(-SUM(J$20:J744)+J$15&lt;0.000001,0,IF($C745&gt;='H-32A-WP06 - Debt Service'!H$24,'H-32A-WP06 - Debt Service'!H$27/12,0)),"-")</f>
        <v>0</v>
      </c>
      <c r="K745" s="269">
        <f>IFERROR(IF(-SUM(K$20:K744)+K$15&lt;0.000001,0,IF($C745&gt;='H-32A-WP06 - Debt Service'!I$24,'H-32A-WP06 - Debt Service'!I$27/12,0)),"-")</f>
        <v>0</v>
      </c>
      <c r="L745" s="269">
        <f>IFERROR(IF(-SUM(L$20:L744)+L$15&lt;0.000001,0,IF($C745&gt;='H-32A-WP06 - Debt Service'!J$24,'H-32A-WP06 - Debt Service'!J$27/12,0)),"-")</f>
        <v>0</v>
      </c>
      <c r="M745" s="269">
        <f>IFERROR(IF(-SUM(M$20:M744)+M$15&lt;0.000001,0,IF($C745&gt;='H-32A-WP06 - Debt Service'!L$24,'H-32A-WP06 - Debt Service'!L$27/12,0)),"-")</f>
        <v>0</v>
      </c>
      <c r="N745" s="269">
        <v>0</v>
      </c>
      <c r="O745" s="269">
        <v>0</v>
      </c>
      <c r="P745" s="269">
        <v>0</v>
      </c>
      <c r="Q745" s="269">
        <f>IFERROR(IF(-SUM(Q$20:Q744)+Q$15&lt;0.000001,0,IF($C745&gt;='H-32A-WP06 - Debt Service'!#REF!,'H-32A-WP06 - Debt Service'!#REF!/12,0)),"-")</f>
        <v>0</v>
      </c>
      <c r="R745" s="269"/>
      <c r="S745" s="269"/>
      <c r="T745" s="269"/>
      <c r="U745" s="269"/>
      <c r="V745" s="269"/>
      <c r="X745" s="260">
        <f t="shared" si="49"/>
        <v>2083</v>
      </c>
      <c r="Y745" s="281">
        <f t="shared" si="51"/>
        <v>66993</v>
      </c>
      <c r="Z745" s="281"/>
      <c r="AA745" s="269">
        <f>IFERROR(IF(-SUM(AA$20:AA744)+AA$15&lt;0.000001,0,IF($C745&gt;='H-32A-WP06 - Debt Service'!X$24,'H-32A-WP06 - Debt Service'!X$27/12,0)),"-")</f>
        <v>0</v>
      </c>
      <c r="AB745" s="269">
        <f>IFERROR(IF(-SUM(AB$20:AB744)+AB$15&lt;0.000001,0,IF($C745&gt;='H-32A-WP06 - Debt Service'!Y$24,'H-32A-WP06 - Debt Service'!Y$27/12,0)),"-")</f>
        <v>0</v>
      </c>
      <c r="AC745" s="269">
        <f>IFERROR(IF(-SUM(AC$20:AC744)+AC$15&lt;0.000001,0,IF($C745&gt;='H-32A-WP06 - Debt Service'!Z$24,'H-32A-WP06 - Debt Service'!Z$27/12,0)),"-")</f>
        <v>0</v>
      </c>
      <c r="AD745" s="269">
        <f>IFERROR(IF(-SUM(AD$20:AD744)+AD$15&lt;0.000001,0,IF($C745&gt;='H-32A-WP06 - Debt Service'!AA$24,'H-32A-WP06 - Debt Service'!AA$27/12,0)),"-")</f>
        <v>0</v>
      </c>
      <c r="AE745" s="269">
        <f>IFERROR(IF(-SUM(AE$20:AE744)+AE$15&lt;0.000001,0,IF($C745&gt;='H-32A-WP06 - Debt Service'!AB$24,'H-32A-WP06 - Debt Service'!AB$27/12,0)),"-")</f>
        <v>0</v>
      </c>
      <c r="AF745" s="269">
        <f>IFERROR(IF(-SUM(AF$20:AF744)+AF$15&lt;0.000001,0,IF($C745&gt;='H-32A-WP06 - Debt Service'!AC$24,'H-32A-WP06 - Debt Service'!AC$27/12,0)),"-")</f>
        <v>0</v>
      </c>
      <c r="AG745" s="269">
        <f>IFERROR(IF(-SUM(AG$20:AG744)+AG$15&lt;0.000001,0,IF($C745&gt;='H-32A-WP06 - Debt Service'!AD$24,'H-32A-WP06 - Debt Service'!AD$27/12,0)),"-")</f>
        <v>0</v>
      </c>
      <c r="AH745" s="269">
        <f>IFERROR(IF(-SUM(AH$20:AH744)+AH$15&lt;0.000001,0,IF($C745&gt;='H-32A-WP06 - Debt Service'!AE$24,'H-32A-WP06 - Debt Service'!AE$27/12,0)),"-")</f>
        <v>0</v>
      </c>
      <c r="AI745" s="269">
        <f>IFERROR(IF(-SUM(AI$20:AI744)+AI$15&lt;0.000001,0,IF($C745&gt;='H-32A-WP06 - Debt Service'!AF$24,'H-32A-WP06 - Debt Service'!AF$27/12,0)),"-")</f>
        <v>0</v>
      </c>
      <c r="AJ745" s="269">
        <f>IFERROR(IF(-SUM(AJ$20:AJ744)+AJ$15&lt;0.000001,0,IF($C745&gt;='H-32A-WP06 - Debt Service'!AG$24,'H-32A-WP06 - Debt Service'!AG$27/12,0)),"-")</f>
        <v>0</v>
      </c>
    </row>
    <row r="746" spans="2:36" hidden="1">
      <c r="B746" s="260">
        <f t="shared" si="48"/>
        <v>2083</v>
      </c>
      <c r="C746" s="281">
        <f t="shared" si="50"/>
        <v>67023</v>
      </c>
      <c r="D746" s="281"/>
      <c r="E746" s="269">
        <f>IFERROR(IF(-SUM(E$20:E745)+E$15&lt;0.000001,0,IF($C746&gt;='H-32A-WP06 - Debt Service'!C$24,'H-32A-WP06 - Debt Service'!C$27/12,0)),"-")</f>
        <v>0</v>
      </c>
      <c r="F746" s="269">
        <f>IFERROR(IF(-SUM(F$20:F745)+F$15&lt;0.000001,0,IF($C746&gt;='H-32A-WP06 - Debt Service'!D$24,'H-32A-WP06 - Debt Service'!D$27/12,0)),"-")</f>
        <v>0</v>
      </c>
      <c r="G746" s="269">
        <f>IFERROR(IF(-SUM(G$20:G745)+G$15&lt;0.000001,0,IF($C746&gt;='H-32A-WP06 - Debt Service'!E$24,'H-32A-WP06 - Debt Service'!E$27/12,0)),"-")</f>
        <v>0</v>
      </c>
      <c r="H746" s="269">
        <f>IFERROR(IF(-SUM(H$20:H745)+H$15&lt;0.000001,0,IF($C746&gt;='H-32A-WP06 - Debt Service'!F$24,'H-32A-WP06 - Debt Service'!F$27/12,0)),"-")</f>
        <v>0</v>
      </c>
      <c r="I746" s="269">
        <f>IFERROR(IF(-SUM(I$20:I745)+I$15&lt;0.000001,0,IF($C746&gt;='H-32A-WP06 - Debt Service'!G$24,'H-32A-WP06 - Debt Service'!#REF!/12,0)),"-")</f>
        <v>0</v>
      </c>
      <c r="J746" s="269">
        <f>IFERROR(IF(-SUM(J$20:J745)+J$15&lt;0.000001,0,IF($C746&gt;='H-32A-WP06 - Debt Service'!H$24,'H-32A-WP06 - Debt Service'!H$27/12,0)),"-")</f>
        <v>0</v>
      </c>
      <c r="K746" s="269">
        <f>IFERROR(IF(-SUM(K$20:K745)+K$15&lt;0.000001,0,IF($C746&gt;='H-32A-WP06 - Debt Service'!I$24,'H-32A-WP06 - Debt Service'!I$27/12,0)),"-")</f>
        <v>0</v>
      </c>
      <c r="L746" s="269">
        <f>IFERROR(IF(-SUM(L$20:L745)+L$15&lt;0.000001,0,IF($C746&gt;='H-32A-WP06 - Debt Service'!J$24,'H-32A-WP06 - Debt Service'!J$27/12,0)),"-")</f>
        <v>0</v>
      </c>
      <c r="M746" s="269">
        <f>IFERROR(IF(-SUM(M$20:M745)+M$15&lt;0.000001,0,IF($C746&gt;='H-32A-WP06 - Debt Service'!L$24,'H-32A-WP06 - Debt Service'!L$27/12,0)),"-")</f>
        <v>0</v>
      </c>
      <c r="N746" s="269">
        <v>0</v>
      </c>
      <c r="O746" s="269">
        <v>0</v>
      </c>
      <c r="P746" s="269">
        <v>0</v>
      </c>
      <c r="Q746" s="269">
        <f>IFERROR(IF(-SUM(Q$20:Q745)+Q$15&lt;0.000001,0,IF($C746&gt;='H-32A-WP06 - Debt Service'!#REF!,'H-32A-WP06 - Debt Service'!#REF!/12,0)),"-")</f>
        <v>0</v>
      </c>
      <c r="R746" s="269"/>
      <c r="S746" s="269"/>
      <c r="T746" s="269"/>
      <c r="U746" s="269"/>
      <c r="V746" s="269"/>
      <c r="X746" s="260">
        <f t="shared" si="49"/>
        <v>2083</v>
      </c>
      <c r="Y746" s="281">
        <f t="shared" si="51"/>
        <v>67023</v>
      </c>
      <c r="Z746" s="281"/>
      <c r="AA746" s="269">
        <f>IFERROR(IF(-SUM(AA$20:AA745)+AA$15&lt;0.000001,0,IF($C746&gt;='H-32A-WP06 - Debt Service'!X$24,'H-32A-WP06 - Debt Service'!X$27/12,0)),"-")</f>
        <v>0</v>
      </c>
      <c r="AB746" s="269">
        <f>IFERROR(IF(-SUM(AB$20:AB745)+AB$15&lt;0.000001,0,IF($C746&gt;='H-32A-WP06 - Debt Service'!Y$24,'H-32A-WP06 - Debt Service'!Y$27/12,0)),"-")</f>
        <v>0</v>
      </c>
      <c r="AC746" s="269">
        <f>IFERROR(IF(-SUM(AC$20:AC745)+AC$15&lt;0.000001,0,IF($C746&gt;='H-32A-WP06 - Debt Service'!Z$24,'H-32A-WP06 - Debt Service'!Z$27/12,0)),"-")</f>
        <v>0</v>
      </c>
      <c r="AD746" s="269">
        <f>IFERROR(IF(-SUM(AD$20:AD745)+AD$15&lt;0.000001,0,IF($C746&gt;='H-32A-WP06 - Debt Service'!AA$24,'H-32A-WP06 - Debt Service'!AA$27/12,0)),"-")</f>
        <v>0</v>
      </c>
      <c r="AE746" s="269">
        <f>IFERROR(IF(-SUM(AE$20:AE745)+AE$15&lt;0.000001,0,IF($C746&gt;='H-32A-WP06 - Debt Service'!AB$24,'H-32A-WP06 - Debt Service'!AB$27/12,0)),"-")</f>
        <v>0</v>
      </c>
      <c r="AF746" s="269">
        <f>IFERROR(IF(-SUM(AF$20:AF745)+AF$15&lt;0.000001,0,IF($C746&gt;='H-32A-WP06 - Debt Service'!AC$24,'H-32A-WP06 - Debt Service'!AC$27/12,0)),"-")</f>
        <v>0</v>
      </c>
      <c r="AG746" s="269">
        <f>IFERROR(IF(-SUM(AG$20:AG745)+AG$15&lt;0.000001,0,IF($C746&gt;='H-32A-WP06 - Debt Service'!AD$24,'H-32A-WP06 - Debt Service'!AD$27/12,0)),"-")</f>
        <v>0</v>
      </c>
      <c r="AH746" s="269">
        <f>IFERROR(IF(-SUM(AH$20:AH745)+AH$15&lt;0.000001,0,IF($C746&gt;='H-32A-WP06 - Debt Service'!AE$24,'H-32A-WP06 - Debt Service'!AE$27/12,0)),"-")</f>
        <v>0</v>
      </c>
      <c r="AI746" s="269">
        <f>IFERROR(IF(-SUM(AI$20:AI745)+AI$15&lt;0.000001,0,IF($C746&gt;='H-32A-WP06 - Debt Service'!AF$24,'H-32A-WP06 - Debt Service'!AF$27/12,0)),"-")</f>
        <v>0</v>
      </c>
      <c r="AJ746" s="269">
        <f>IFERROR(IF(-SUM(AJ$20:AJ745)+AJ$15&lt;0.000001,0,IF($C746&gt;='H-32A-WP06 - Debt Service'!AG$24,'H-32A-WP06 - Debt Service'!AG$27/12,0)),"-")</f>
        <v>0</v>
      </c>
    </row>
    <row r="747" spans="2:36" hidden="1">
      <c r="B747" s="260">
        <f t="shared" si="48"/>
        <v>2083</v>
      </c>
      <c r="C747" s="281">
        <f t="shared" si="50"/>
        <v>67054</v>
      </c>
      <c r="D747" s="281"/>
      <c r="E747" s="269">
        <f>IFERROR(IF(-SUM(E$20:E746)+E$15&lt;0.000001,0,IF($C747&gt;='H-32A-WP06 - Debt Service'!C$24,'H-32A-WP06 - Debt Service'!C$27/12,0)),"-")</f>
        <v>0</v>
      </c>
      <c r="F747" s="269">
        <f>IFERROR(IF(-SUM(F$20:F746)+F$15&lt;0.000001,0,IF($C747&gt;='H-32A-WP06 - Debt Service'!D$24,'H-32A-WP06 - Debt Service'!D$27/12,0)),"-")</f>
        <v>0</v>
      </c>
      <c r="G747" s="269">
        <f>IFERROR(IF(-SUM(G$20:G746)+G$15&lt;0.000001,0,IF($C747&gt;='H-32A-WP06 - Debt Service'!E$24,'H-32A-WP06 - Debt Service'!E$27/12,0)),"-")</f>
        <v>0</v>
      </c>
      <c r="H747" s="269">
        <f>IFERROR(IF(-SUM(H$20:H746)+H$15&lt;0.000001,0,IF($C747&gt;='H-32A-WP06 - Debt Service'!F$24,'H-32A-WP06 - Debt Service'!F$27/12,0)),"-")</f>
        <v>0</v>
      </c>
      <c r="I747" s="269">
        <f>IFERROR(IF(-SUM(I$20:I746)+I$15&lt;0.000001,0,IF($C747&gt;='H-32A-WP06 - Debt Service'!G$24,'H-32A-WP06 - Debt Service'!#REF!/12,0)),"-")</f>
        <v>0</v>
      </c>
      <c r="J747" s="269">
        <f>IFERROR(IF(-SUM(J$20:J746)+J$15&lt;0.000001,0,IF($C747&gt;='H-32A-WP06 - Debt Service'!H$24,'H-32A-WP06 - Debt Service'!H$27/12,0)),"-")</f>
        <v>0</v>
      </c>
      <c r="K747" s="269">
        <f>IFERROR(IF(-SUM(K$20:K746)+K$15&lt;0.000001,0,IF($C747&gt;='H-32A-WP06 - Debt Service'!I$24,'H-32A-WP06 - Debt Service'!I$27/12,0)),"-")</f>
        <v>0</v>
      </c>
      <c r="L747" s="269">
        <f>IFERROR(IF(-SUM(L$20:L746)+L$15&lt;0.000001,0,IF($C747&gt;='H-32A-WP06 - Debt Service'!J$24,'H-32A-WP06 - Debt Service'!J$27/12,0)),"-")</f>
        <v>0</v>
      </c>
      <c r="M747" s="269">
        <f>IFERROR(IF(-SUM(M$20:M746)+M$15&lt;0.000001,0,IF($C747&gt;='H-32A-WP06 - Debt Service'!L$24,'H-32A-WP06 - Debt Service'!L$27/12,0)),"-")</f>
        <v>0</v>
      </c>
      <c r="N747" s="269">
        <v>0</v>
      </c>
      <c r="O747" s="269">
        <v>0</v>
      </c>
      <c r="P747" s="269">
        <v>0</v>
      </c>
      <c r="Q747" s="269">
        <f>IFERROR(IF(-SUM(Q$20:Q746)+Q$15&lt;0.000001,0,IF($C747&gt;='H-32A-WP06 - Debt Service'!#REF!,'H-32A-WP06 - Debt Service'!#REF!/12,0)),"-")</f>
        <v>0</v>
      </c>
      <c r="R747" s="269"/>
      <c r="S747" s="269"/>
      <c r="T747" s="269"/>
      <c r="U747" s="269"/>
      <c r="V747" s="269"/>
      <c r="X747" s="260">
        <f t="shared" si="49"/>
        <v>2083</v>
      </c>
      <c r="Y747" s="281">
        <f t="shared" si="51"/>
        <v>67054</v>
      </c>
      <c r="Z747" s="281"/>
      <c r="AA747" s="269">
        <f>IFERROR(IF(-SUM(AA$20:AA746)+AA$15&lt;0.000001,0,IF($C747&gt;='H-32A-WP06 - Debt Service'!X$24,'H-32A-WP06 - Debt Service'!X$27/12,0)),"-")</f>
        <v>0</v>
      </c>
      <c r="AB747" s="269">
        <f>IFERROR(IF(-SUM(AB$20:AB746)+AB$15&lt;0.000001,0,IF($C747&gt;='H-32A-WP06 - Debt Service'!Y$24,'H-32A-WP06 - Debt Service'!Y$27/12,0)),"-")</f>
        <v>0</v>
      </c>
      <c r="AC747" s="269">
        <f>IFERROR(IF(-SUM(AC$20:AC746)+AC$15&lt;0.000001,0,IF($C747&gt;='H-32A-WP06 - Debt Service'!Z$24,'H-32A-WP06 - Debt Service'!Z$27/12,0)),"-")</f>
        <v>0</v>
      </c>
      <c r="AD747" s="269">
        <f>IFERROR(IF(-SUM(AD$20:AD746)+AD$15&lt;0.000001,0,IF($C747&gt;='H-32A-WP06 - Debt Service'!AA$24,'H-32A-WP06 - Debt Service'!AA$27/12,0)),"-")</f>
        <v>0</v>
      </c>
      <c r="AE747" s="269">
        <f>IFERROR(IF(-SUM(AE$20:AE746)+AE$15&lt;0.000001,0,IF($C747&gt;='H-32A-WP06 - Debt Service'!AB$24,'H-32A-WP06 - Debt Service'!AB$27/12,0)),"-")</f>
        <v>0</v>
      </c>
      <c r="AF747" s="269">
        <f>IFERROR(IF(-SUM(AF$20:AF746)+AF$15&lt;0.000001,0,IF($C747&gt;='H-32A-WP06 - Debt Service'!AC$24,'H-32A-WP06 - Debt Service'!AC$27/12,0)),"-")</f>
        <v>0</v>
      </c>
      <c r="AG747" s="269">
        <f>IFERROR(IF(-SUM(AG$20:AG746)+AG$15&lt;0.000001,0,IF($C747&gt;='H-32A-WP06 - Debt Service'!AD$24,'H-32A-WP06 - Debt Service'!AD$27/12,0)),"-")</f>
        <v>0</v>
      </c>
      <c r="AH747" s="269">
        <f>IFERROR(IF(-SUM(AH$20:AH746)+AH$15&lt;0.000001,0,IF($C747&gt;='H-32A-WP06 - Debt Service'!AE$24,'H-32A-WP06 - Debt Service'!AE$27/12,0)),"-")</f>
        <v>0</v>
      </c>
      <c r="AI747" s="269">
        <f>IFERROR(IF(-SUM(AI$20:AI746)+AI$15&lt;0.000001,0,IF($C747&gt;='H-32A-WP06 - Debt Service'!AF$24,'H-32A-WP06 - Debt Service'!AF$27/12,0)),"-")</f>
        <v>0</v>
      </c>
      <c r="AJ747" s="269">
        <f>IFERROR(IF(-SUM(AJ$20:AJ746)+AJ$15&lt;0.000001,0,IF($C747&gt;='H-32A-WP06 - Debt Service'!AG$24,'H-32A-WP06 - Debt Service'!AG$27/12,0)),"-")</f>
        <v>0</v>
      </c>
    </row>
    <row r="748" spans="2:36" hidden="1">
      <c r="B748" s="260">
        <f t="shared" si="48"/>
        <v>2083</v>
      </c>
      <c r="C748" s="281">
        <f t="shared" si="50"/>
        <v>67085</v>
      </c>
      <c r="D748" s="281"/>
      <c r="E748" s="269">
        <f>IFERROR(IF(-SUM(E$20:E747)+E$15&lt;0.000001,0,IF($C748&gt;='H-32A-WP06 - Debt Service'!C$24,'H-32A-WP06 - Debt Service'!C$27/12,0)),"-")</f>
        <v>0</v>
      </c>
      <c r="F748" s="269">
        <f>IFERROR(IF(-SUM(F$20:F747)+F$15&lt;0.000001,0,IF($C748&gt;='H-32A-WP06 - Debt Service'!D$24,'H-32A-WP06 - Debt Service'!D$27/12,0)),"-")</f>
        <v>0</v>
      </c>
      <c r="G748" s="269">
        <f>IFERROR(IF(-SUM(G$20:G747)+G$15&lt;0.000001,0,IF($C748&gt;='H-32A-WP06 - Debt Service'!E$24,'H-32A-WP06 - Debt Service'!E$27/12,0)),"-")</f>
        <v>0</v>
      </c>
      <c r="H748" s="269">
        <f>IFERROR(IF(-SUM(H$20:H747)+H$15&lt;0.000001,0,IF($C748&gt;='H-32A-WP06 - Debt Service'!F$24,'H-32A-WP06 - Debt Service'!F$27/12,0)),"-")</f>
        <v>0</v>
      </c>
      <c r="I748" s="269">
        <f>IFERROR(IF(-SUM(I$20:I747)+I$15&lt;0.000001,0,IF($C748&gt;='H-32A-WP06 - Debt Service'!G$24,'H-32A-WP06 - Debt Service'!#REF!/12,0)),"-")</f>
        <v>0</v>
      </c>
      <c r="J748" s="269">
        <f>IFERROR(IF(-SUM(J$20:J747)+J$15&lt;0.000001,0,IF($C748&gt;='H-32A-WP06 - Debt Service'!H$24,'H-32A-WP06 - Debt Service'!H$27/12,0)),"-")</f>
        <v>0</v>
      </c>
      <c r="K748" s="269">
        <f>IFERROR(IF(-SUM(K$20:K747)+K$15&lt;0.000001,0,IF($C748&gt;='H-32A-WP06 - Debt Service'!I$24,'H-32A-WP06 - Debt Service'!I$27/12,0)),"-")</f>
        <v>0</v>
      </c>
      <c r="L748" s="269">
        <f>IFERROR(IF(-SUM(L$20:L747)+L$15&lt;0.000001,0,IF($C748&gt;='H-32A-WP06 - Debt Service'!J$24,'H-32A-WP06 - Debt Service'!J$27/12,0)),"-")</f>
        <v>0</v>
      </c>
      <c r="M748" s="269">
        <f>IFERROR(IF(-SUM(M$20:M747)+M$15&lt;0.000001,0,IF($C748&gt;='H-32A-WP06 - Debt Service'!L$24,'H-32A-WP06 - Debt Service'!L$27/12,0)),"-")</f>
        <v>0</v>
      </c>
      <c r="N748" s="269">
        <v>0</v>
      </c>
      <c r="O748" s="269">
        <v>0</v>
      </c>
      <c r="P748" s="269">
        <v>0</v>
      </c>
      <c r="Q748" s="269">
        <f>IFERROR(IF(-SUM(Q$20:Q747)+Q$15&lt;0.000001,0,IF($C748&gt;='H-32A-WP06 - Debt Service'!#REF!,'H-32A-WP06 - Debt Service'!#REF!/12,0)),"-")</f>
        <v>0</v>
      </c>
      <c r="R748" s="269"/>
      <c r="S748" s="269"/>
      <c r="T748" s="269"/>
      <c r="U748" s="269"/>
      <c r="V748" s="269"/>
      <c r="X748" s="260">
        <f t="shared" si="49"/>
        <v>2083</v>
      </c>
      <c r="Y748" s="281">
        <f t="shared" si="51"/>
        <v>67085</v>
      </c>
      <c r="Z748" s="281"/>
      <c r="AA748" s="269">
        <f>IFERROR(IF(-SUM(AA$20:AA747)+AA$15&lt;0.000001,0,IF($C748&gt;='H-32A-WP06 - Debt Service'!X$24,'H-32A-WP06 - Debt Service'!X$27/12,0)),"-")</f>
        <v>0</v>
      </c>
      <c r="AB748" s="269">
        <f>IFERROR(IF(-SUM(AB$20:AB747)+AB$15&lt;0.000001,0,IF($C748&gt;='H-32A-WP06 - Debt Service'!Y$24,'H-32A-WP06 - Debt Service'!Y$27/12,0)),"-")</f>
        <v>0</v>
      </c>
      <c r="AC748" s="269">
        <f>IFERROR(IF(-SUM(AC$20:AC747)+AC$15&lt;0.000001,0,IF($C748&gt;='H-32A-WP06 - Debt Service'!Z$24,'H-32A-WP06 - Debt Service'!Z$27/12,0)),"-")</f>
        <v>0</v>
      </c>
      <c r="AD748" s="269">
        <f>IFERROR(IF(-SUM(AD$20:AD747)+AD$15&lt;0.000001,0,IF($C748&gt;='H-32A-WP06 - Debt Service'!AA$24,'H-32A-WP06 - Debt Service'!AA$27/12,0)),"-")</f>
        <v>0</v>
      </c>
      <c r="AE748" s="269">
        <f>IFERROR(IF(-SUM(AE$20:AE747)+AE$15&lt;0.000001,0,IF($C748&gt;='H-32A-WP06 - Debt Service'!AB$24,'H-32A-WP06 - Debt Service'!AB$27/12,0)),"-")</f>
        <v>0</v>
      </c>
      <c r="AF748" s="269">
        <f>IFERROR(IF(-SUM(AF$20:AF747)+AF$15&lt;0.000001,0,IF($C748&gt;='H-32A-WP06 - Debt Service'!AC$24,'H-32A-WP06 - Debt Service'!AC$27/12,0)),"-")</f>
        <v>0</v>
      </c>
      <c r="AG748" s="269">
        <f>IFERROR(IF(-SUM(AG$20:AG747)+AG$15&lt;0.000001,0,IF($C748&gt;='H-32A-WP06 - Debt Service'!AD$24,'H-32A-WP06 - Debt Service'!AD$27/12,0)),"-")</f>
        <v>0</v>
      </c>
      <c r="AH748" s="269">
        <f>IFERROR(IF(-SUM(AH$20:AH747)+AH$15&lt;0.000001,0,IF($C748&gt;='H-32A-WP06 - Debt Service'!AE$24,'H-32A-WP06 - Debt Service'!AE$27/12,0)),"-")</f>
        <v>0</v>
      </c>
      <c r="AI748" s="269">
        <f>IFERROR(IF(-SUM(AI$20:AI747)+AI$15&lt;0.000001,0,IF($C748&gt;='H-32A-WP06 - Debt Service'!AF$24,'H-32A-WP06 - Debt Service'!AF$27/12,0)),"-")</f>
        <v>0</v>
      </c>
      <c r="AJ748" s="269">
        <f>IFERROR(IF(-SUM(AJ$20:AJ747)+AJ$15&lt;0.000001,0,IF($C748&gt;='H-32A-WP06 - Debt Service'!AG$24,'H-32A-WP06 - Debt Service'!AG$27/12,0)),"-")</f>
        <v>0</v>
      </c>
    </row>
    <row r="749" spans="2:36" hidden="1">
      <c r="B749" s="260">
        <f t="shared" si="48"/>
        <v>2083</v>
      </c>
      <c r="C749" s="281">
        <f t="shared" si="50"/>
        <v>67115</v>
      </c>
      <c r="D749" s="281"/>
      <c r="E749" s="269">
        <f>IFERROR(IF(-SUM(E$20:E748)+E$15&lt;0.000001,0,IF($C749&gt;='H-32A-WP06 - Debt Service'!C$24,'H-32A-WP06 - Debt Service'!C$27/12,0)),"-")</f>
        <v>0</v>
      </c>
      <c r="F749" s="269">
        <f>IFERROR(IF(-SUM(F$20:F748)+F$15&lt;0.000001,0,IF($C749&gt;='H-32A-WP06 - Debt Service'!D$24,'H-32A-WP06 - Debt Service'!D$27/12,0)),"-")</f>
        <v>0</v>
      </c>
      <c r="G749" s="269">
        <f>IFERROR(IF(-SUM(G$20:G748)+G$15&lt;0.000001,0,IF($C749&gt;='H-32A-WP06 - Debt Service'!E$24,'H-32A-WP06 - Debt Service'!E$27/12,0)),"-")</f>
        <v>0</v>
      </c>
      <c r="H749" s="269">
        <f>IFERROR(IF(-SUM(H$20:H748)+H$15&lt;0.000001,0,IF($C749&gt;='H-32A-WP06 - Debt Service'!F$24,'H-32A-WP06 - Debt Service'!F$27/12,0)),"-")</f>
        <v>0</v>
      </c>
      <c r="I749" s="269">
        <f>IFERROR(IF(-SUM(I$20:I748)+I$15&lt;0.000001,0,IF($C749&gt;='H-32A-WP06 - Debt Service'!G$24,'H-32A-WP06 - Debt Service'!#REF!/12,0)),"-")</f>
        <v>0</v>
      </c>
      <c r="J749" s="269">
        <f>IFERROR(IF(-SUM(J$20:J748)+J$15&lt;0.000001,0,IF($C749&gt;='H-32A-WP06 - Debt Service'!H$24,'H-32A-WP06 - Debt Service'!H$27/12,0)),"-")</f>
        <v>0</v>
      </c>
      <c r="K749" s="269">
        <f>IFERROR(IF(-SUM(K$20:K748)+K$15&lt;0.000001,0,IF($C749&gt;='H-32A-WP06 - Debt Service'!I$24,'H-32A-WP06 - Debt Service'!I$27/12,0)),"-")</f>
        <v>0</v>
      </c>
      <c r="L749" s="269">
        <f>IFERROR(IF(-SUM(L$20:L748)+L$15&lt;0.000001,0,IF($C749&gt;='H-32A-WP06 - Debt Service'!J$24,'H-32A-WP06 - Debt Service'!J$27/12,0)),"-")</f>
        <v>0</v>
      </c>
      <c r="M749" s="269">
        <f>IFERROR(IF(-SUM(M$20:M748)+M$15&lt;0.000001,0,IF($C749&gt;='H-32A-WP06 - Debt Service'!L$24,'H-32A-WP06 - Debt Service'!L$27/12,0)),"-")</f>
        <v>0</v>
      </c>
      <c r="N749" s="269">
        <v>0</v>
      </c>
      <c r="O749" s="269">
        <v>0</v>
      </c>
      <c r="P749" s="269">
        <v>0</v>
      </c>
      <c r="Q749" s="269">
        <f>IFERROR(IF(-SUM(Q$20:Q748)+Q$15&lt;0.000001,0,IF($C749&gt;='H-32A-WP06 - Debt Service'!#REF!,'H-32A-WP06 - Debt Service'!#REF!/12,0)),"-")</f>
        <v>0</v>
      </c>
      <c r="R749" s="269"/>
      <c r="S749" s="269"/>
      <c r="T749" s="269"/>
      <c r="U749" s="269"/>
      <c r="V749" s="269"/>
      <c r="X749" s="260">
        <f t="shared" si="49"/>
        <v>2083</v>
      </c>
      <c r="Y749" s="281">
        <f t="shared" si="51"/>
        <v>67115</v>
      </c>
      <c r="Z749" s="281"/>
      <c r="AA749" s="269">
        <f>IFERROR(IF(-SUM(AA$20:AA748)+AA$15&lt;0.000001,0,IF($C749&gt;='H-32A-WP06 - Debt Service'!X$24,'H-32A-WP06 - Debt Service'!X$27/12,0)),"-")</f>
        <v>0</v>
      </c>
      <c r="AB749" s="269">
        <f>IFERROR(IF(-SUM(AB$20:AB748)+AB$15&lt;0.000001,0,IF($C749&gt;='H-32A-WP06 - Debt Service'!Y$24,'H-32A-WP06 - Debt Service'!Y$27/12,0)),"-")</f>
        <v>0</v>
      </c>
      <c r="AC749" s="269">
        <f>IFERROR(IF(-SUM(AC$20:AC748)+AC$15&lt;0.000001,0,IF($C749&gt;='H-32A-WP06 - Debt Service'!Z$24,'H-32A-WP06 - Debt Service'!Z$27/12,0)),"-")</f>
        <v>0</v>
      </c>
      <c r="AD749" s="269">
        <f>IFERROR(IF(-SUM(AD$20:AD748)+AD$15&lt;0.000001,0,IF($C749&gt;='H-32A-WP06 - Debt Service'!AA$24,'H-32A-WP06 - Debt Service'!AA$27/12,0)),"-")</f>
        <v>0</v>
      </c>
      <c r="AE749" s="269">
        <f>IFERROR(IF(-SUM(AE$20:AE748)+AE$15&lt;0.000001,0,IF($C749&gt;='H-32A-WP06 - Debt Service'!AB$24,'H-32A-WP06 - Debt Service'!AB$27/12,0)),"-")</f>
        <v>0</v>
      </c>
      <c r="AF749" s="269">
        <f>IFERROR(IF(-SUM(AF$20:AF748)+AF$15&lt;0.000001,0,IF($C749&gt;='H-32A-WP06 - Debt Service'!AC$24,'H-32A-WP06 - Debt Service'!AC$27/12,0)),"-")</f>
        <v>0</v>
      </c>
      <c r="AG749" s="269">
        <f>IFERROR(IF(-SUM(AG$20:AG748)+AG$15&lt;0.000001,0,IF($C749&gt;='H-32A-WP06 - Debt Service'!AD$24,'H-32A-WP06 - Debt Service'!AD$27/12,0)),"-")</f>
        <v>0</v>
      </c>
      <c r="AH749" s="269">
        <f>IFERROR(IF(-SUM(AH$20:AH748)+AH$15&lt;0.000001,0,IF($C749&gt;='H-32A-WP06 - Debt Service'!AE$24,'H-32A-WP06 - Debt Service'!AE$27/12,0)),"-")</f>
        <v>0</v>
      </c>
      <c r="AI749" s="269">
        <f>IFERROR(IF(-SUM(AI$20:AI748)+AI$15&lt;0.000001,0,IF($C749&gt;='H-32A-WP06 - Debt Service'!AF$24,'H-32A-WP06 - Debt Service'!AF$27/12,0)),"-")</f>
        <v>0</v>
      </c>
      <c r="AJ749" s="269">
        <f>IFERROR(IF(-SUM(AJ$20:AJ748)+AJ$15&lt;0.000001,0,IF($C749&gt;='H-32A-WP06 - Debt Service'!AG$24,'H-32A-WP06 - Debt Service'!AG$27/12,0)),"-")</f>
        <v>0</v>
      </c>
    </row>
    <row r="750" spans="2:36" hidden="1">
      <c r="B750" s="260">
        <f t="shared" si="48"/>
        <v>2083</v>
      </c>
      <c r="C750" s="281">
        <f t="shared" si="50"/>
        <v>67146</v>
      </c>
      <c r="D750" s="281"/>
      <c r="E750" s="269">
        <f>IFERROR(IF(-SUM(E$20:E749)+E$15&lt;0.000001,0,IF($C750&gt;='H-32A-WP06 - Debt Service'!C$24,'H-32A-WP06 - Debt Service'!C$27/12,0)),"-")</f>
        <v>0</v>
      </c>
      <c r="F750" s="269">
        <f>IFERROR(IF(-SUM(F$20:F749)+F$15&lt;0.000001,0,IF($C750&gt;='H-32A-WP06 - Debt Service'!D$24,'H-32A-WP06 - Debt Service'!D$27/12,0)),"-")</f>
        <v>0</v>
      </c>
      <c r="G750" s="269">
        <f>IFERROR(IF(-SUM(G$20:G749)+G$15&lt;0.000001,0,IF($C750&gt;='H-32A-WP06 - Debt Service'!E$24,'H-32A-WP06 - Debt Service'!E$27/12,0)),"-")</f>
        <v>0</v>
      </c>
      <c r="H750" s="269">
        <f>IFERROR(IF(-SUM(H$20:H749)+H$15&lt;0.000001,0,IF($C750&gt;='H-32A-WP06 - Debt Service'!F$24,'H-32A-WP06 - Debt Service'!F$27/12,0)),"-")</f>
        <v>0</v>
      </c>
      <c r="I750" s="269">
        <f>IFERROR(IF(-SUM(I$20:I749)+I$15&lt;0.000001,0,IF($C750&gt;='H-32A-WP06 - Debt Service'!G$24,'H-32A-WP06 - Debt Service'!#REF!/12,0)),"-")</f>
        <v>0</v>
      </c>
      <c r="J750" s="269">
        <f>IFERROR(IF(-SUM(J$20:J749)+J$15&lt;0.000001,0,IF($C750&gt;='H-32A-WP06 - Debt Service'!H$24,'H-32A-WP06 - Debt Service'!H$27/12,0)),"-")</f>
        <v>0</v>
      </c>
      <c r="K750" s="269">
        <f>IFERROR(IF(-SUM(K$20:K749)+K$15&lt;0.000001,0,IF($C750&gt;='H-32A-WP06 - Debt Service'!I$24,'H-32A-WP06 - Debt Service'!I$27/12,0)),"-")</f>
        <v>0</v>
      </c>
      <c r="L750" s="269">
        <f>IFERROR(IF(-SUM(L$20:L749)+L$15&lt;0.000001,0,IF($C750&gt;='H-32A-WP06 - Debt Service'!J$24,'H-32A-WP06 - Debt Service'!J$27/12,0)),"-")</f>
        <v>0</v>
      </c>
      <c r="M750" s="269">
        <f>IFERROR(IF(-SUM(M$20:M749)+M$15&lt;0.000001,0,IF($C750&gt;='H-32A-WP06 - Debt Service'!L$24,'H-32A-WP06 - Debt Service'!L$27/12,0)),"-")</f>
        <v>0</v>
      </c>
      <c r="N750" s="269">
        <v>0</v>
      </c>
      <c r="O750" s="269">
        <v>0</v>
      </c>
      <c r="P750" s="269">
        <v>0</v>
      </c>
      <c r="Q750" s="269">
        <f>IFERROR(IF(-SUM(Q$20:Q749)+Q$15&lt;0.000001,0,IF($C750&gt;='H-32A-WP06 - Debt Service'!#REF!,'H-32A-WP06 - Debt Service'!#REF!/12,0)),"-")</f>
        <v>0</v>
      </c>
      <c r="R750" s="269"/>
      <c r="S750" s="269"/>
      <c r="T750" s="269"/>
      <c r="U750" s="269"/>
      <c r="V750" s="269"/>
      <c r="X750" s="260">
        <f t="shared" si="49"/>
        <v>2083</v>
      </c>
      <c r="Y750" s="281">
        <f t="shared" si="51"/>
        <v>67146</v>
      </c>
      <c r="Z750" s="281"/>
      <c r="AA750" s="269">
        <f>IFERROR(IF(-SUM(AA$20:AA749)+AA$15&lt;0.000001,0,IF($C750&gt;='H-32A-WP06 - Debt Service'!X$24,'H-32A-WP06 - Debt Service'!X$27/12,0)),"-")</f>
        <v>0</v>
      </c>
      <c r="AB750" s="269">
        <f>IFERROR(IF(-SUM(AB$20:AB749)+AB$15&lt;0.000001,0,IF($C750&gt;='H-32A-WP06 - Debt Service'!Y$24,'H-32A-WP06 - Debt Service'!Y$27/12,0)),"-")</f>
        <v>0</v>
      </c>
      <c r="AC750" s="269">
        <f>IFERROR(IF(-SUM(AC$20:AC749)+AC$15&lt;0.000001,0,IF($C750&gt;='H-32A-WP06 - Debt Service'!Z$24,'H-32A-WP06 - Debt Service'!Z$27/12,0)),"-")</f>
        <v>0</v>
      </c>
      <c r="AD750" s="269">
        <f>IFERROR(IF(-SUM(AD$20:AD749)+AD$15&lt;0.000001,0,IF($C750&gt;='H-32A-WP06 - Debt Service'!AA$24,'H-32A-WP06 - Debt Service'!AA$27/12,0)),"-")</f>
        <v>0</v>
      </c>
      <c r="AE750" s="269">
        <f>IFERROR(IF(-SUM(AE$20:AE749)+AE$15&lt;0.000001,0,IF($C750&gt;='H-32A-WP06 - Debt Service'!AB$24,'H-32A-WP06 - Debt Service'!AB$27/12,0)),"-")</f>
        <v>0</v>
      </c>
      <c r="AF750" s="269">
        <f>IFERROR(IF(-SUM(AF$20:AF749)+AF$15&lt;0.000001,0,IF($C750&gt;='H-32A-WP06 - Debt Service'!AC$24,'H-32A-WP06 - Debt Service'!AC$27/12,0)),"-")</f>
        <v>0</v>
      </c>
      <c r="AG750" s="269">
        <f>IFERROR(IF(-SUM(AG$20:AG749)+AG$15&lt;0.000001,0,IF($C750&gt;='H-32A-WP06 - Debt Service'!AD$24,'H-32A-WP06 - Debt Service'!AD$27/12,0)),"-")</f>
        <v>0</v>
      </c>
      <c r="AH750" s="269">
        <f>IFERROR(IF(-SUM(AH$20:AH749)+AH$15&lt;0.000001,0,IF($C750&gt;='H-32A-WP06 - Debt Service'!AE$24,'H-32A-WP06 - Debt Service'!AE$27/12,0)),"-")</f>
        <v>0</v>
      </c>
      <c r="AI750" s="269">
        <f>IFERROR(IF(-SUM(AI$20:AI749)+AI$15&lt;0.000001,0,IF($C750&gt;='H-32A-WP06 - Debt Service'!AF$24,'H-32A-WP06 - Debt Service'!AF$27/12,0)),"-")</f>
        <v>0</v>
      </c>
      <c r="AJ750" s="269">
        <f>IFERROR(IF(-SUM(AJ$20:AJ749)+AJ$15&lt;0.000001,0,IF($C750&gt;='H-32A-WP06 - Debt Service'!AG$24,'H-32A-WP06 - Debt Service'!AG$27/12,0)),"-")</f>
        <v>0</v>
      </c>
    </row>
    <row r="751" spans="2:36" hidden="1">
      <c r="B751" s="260">
        <f t="shared" si="48"/>
        <v>2083</v>
      </c>
      <c r="C751" s="281">
        <f t="shared" si="50"/>
        <v>67176</v>
      </c>
      <c r="D751" s="281"/>
      <c r="E751" s="269">
        <f>IFERROR(IF(-SUM(E$20:E750)+E$15&lt;0.000001,0,IF($C751&gt;='H-32A-WP06 - Debt Service'!C$24,'H-32A-WP06 - Debt Service'!C$27/12,0)),"-")</f>
        <v>0</v>
      </c>
      <c r="F751" s="269">
        <f>IFERROR(IF(-SUM(F$20:F750)+F$15&lt;0.000001,0,IF($C751&gt;='H-32A-WP06 - Debt Service'!D$24,'H-32A-WP06 - Debt Service'!D$27/12,0)),"-")</f>
        <v>0</v>
      </c>
      <c r="G751" s="269">
        <f>IFERROR(IF(-SUM(G$20:G750)+G$15&lt;0.000001,0,IF($C751&gt;='H-32A-WP06 - Debt Service'!E$24,'H-32A-WP06 - Debt Service'!E$27/12,0)),"-")</f>
        <v>0</v>
      </c>
      <c r="H751" s="269">
        <f>IFERROR(IF(-SUM(H$20:H750)+H$15&lt;0.000001,0,IF($C751&gt;='H-32A-WP06 - Debt Service'!F$24,'H-32A-WP06 - Debt Service'!F$27/12,0)),"-")</f>
        <v>0</v>
      </c>
      <c r="I751" s="269">
        <f>IFERROR(IF(-SUM(I$20:I750)+I$15&lt;0.000001,0,IF($C751&gt;='H-32A-WP06 - Debt Service'!G$24,'H-32A-WP06 - Debt Service'!#REF!/12,0)),"-")</f>
        <v>0</v>
      </c>
      <c r="J751" s="269">
        <f>IFERROR(IF(-SUM(J$20:J750)+J$15&lt;0.000001,0,IF($C751&gt;='H-32A-WP06 - Debt Service'!H$24,'H-32A-WP06 - Debt Service'!H$27/12,0)),"-")</f>
        <v>0</v>
      </c>
      <c r="K751" s="269">
        <f>IFERROR(IF(-SUM(K$20:K750)+K$15&lt;0.000001,0,IF($C751&gt;='H-32A-WP06 - Debt Service'!I$24,'H-32A-WP06 - Debt Service'!I$27/12,0)),"-")</f>
        <v>0</v>
      </c>
      <c r="L751" s="269">
        <f>IFERROR(IF(-SUM(L$20:L750)+L$15&lt;0.000001,0,IF($C751&gt;='H-32A-WP06 - Debt Service'!J$24,'H-32A-WP06 - Debt Service'!J$27/12,0)),"-")</f>
        <v>0</v>
      </c>
      <c r="M751" s="269">
        <f>IFERROR(IF(-SUM(M$20:M750)+M$15&lt;0.000001,0,IF($C751&gt;='H-32A-WP06 - Debt Service'!L$24,'H-32A-WP06 - Debt Service'!L$27/12,0)),"-")</f>
        <v>0</v>
      </c>
      <c r="N751" s="269">
        <v>0</v>
      </c>
      <c r="O751" s="269">
        <v>0</v>
      </c>
      <c r="P751" s="269">
        <v>0</v>
      </c>
      <c r="Q751" s="269">
        <f>IFERROR(IF(-SUM(Q$20:Q750)+Q$15&lt;0.000001,0,IF($C751&gt;='H-32A-WP06 - Debt Service'!#REF!,'H-32A-WP06 - Debt Service'!#REF!/12,0)),"-")</f>
        <v>0</v>
      </c>
      <c r="R751" s="269"/>
      <c r="S751" s="269"/>
      <c r="T751" s="269"/>
      <c r="U751" s="269"/>
      <c r="V751" s="269"/>
      <c r="X751" s="260">
        <f t="shared" si="49"/>
        <v>2083</v>
      </c>
      <c r="Y751" s="281">
        <f t="shared" si="51"/>
        <v>67176</v>
      </c>
      <c r="Z751" s="281"/>
      <c r="AA751" s="269">
        <f>IFERROR(IF(-SUM(AA$20:AA750)+AA$15&lt;0.000001,0,IF($C751&gt;='H-32A-WP06 - Debt Service'!X$24,'H-32A-WP06 - Debt Service'!X$27/12,0)),"-")</f>
        <v>0</v>
      </c>
      <c r="AB751" s="269">
        <f>IFERROR(IF(-SUM(AB$20:AB750)+AB$15&lt;0.000001,0,IF($C751&gt;='H-32A-WP06 - Debt Service'!Y$24,'H-32A-WP06 - Debt Service'!Y$27/12,0)),"-")</f>
        <v>0</v>
      </c>
      <c r="AC751" s="269">
        <f>IFERROR(IF(-SUM(AC$20:AC750)+AC$15&lt;0.000001,0,IF($C751&gt;='H-32A-WP06 - Debt Service'!Z$24,'H-32A-WP06 - Debt Service'!Z$27/12,0)),"-")</f>
        <v>0</v>
      </c>
      <c r="AD751" s="269">
        <f>IFERROR(IF(-SUM(AD$20:AD750)+AD$15&lt;0.000001,0,IF($C751&gt;='H-32A-WP06 - Debt Service'!AA$24,'H-32A-WP06 - Debt Service'!AA$27/12,0)),"-")</f>
        <v>0</v>
      </c>
      <c r="AE751" s="269">
        <f>IFERROR(IF(-SUM(AE$20:AE750)+AE$15&lt;0.000001,0,IF($C751&gt;='H-32A-WP06 - Debt Service'!AB$24,'H-32A-WP06 - Debt Service'!AB$27/12,0)),"-")</f>
        <v>0</v>
      </c>
      <c r="AF751" s="269">
        <f>IFERROR(IF(-SUM(AF$20:AF750)+AF$15&lt;0.000001,0,IF($C751&gt;='H-32A-WP06 - Debt Service'!AC$24,'H-32A-WP06 - Debt Service'!AC$27/12,0)),"-")</f>
        <v>0</v>
      </c>
      <c r="AG751" s="269">
        <f>IFERROR(IF(-SUM(AG$20:AG750)+AG$15&lt;0.000001,0,IF($C751&gt;='H-32A-WP06 - Debt Service'!AD$24,'H-32A-WP06 - Debt Service'!AD$27/12,0)),"-")</f>
        <v>0</v>
      </c>
      <c r="AH751" s="269">
        <f>IFERROR(IF(-SUM(AH$20:AH750)+AH$15&lt;0.000001,0,IF($C751&gt;='H-32A-WP06 - Debt Service'!AE$24,'H-32A-WP06 - Debt Service'!AE$27/12,0)),"-")</f>
        <v>0</v>
      </c>
      <c r="AI751" s="269">
        <f>IFERROR(IF(-SUM(AI$20:AI750)+AI$15&lt;0.000001,0,IF($C751&gt;='H-32A-WP06 - Debt Service'!AF$24,'H-32A-WP06 - Debt Service'!AF$27/12,0)),"-")</f>
        <v>0</v>
      </c>
      <c r="AJ751" s="269">
        <f>IFERROR(IF(-SUM(AJ$20:AJ750)+AJ$15&lt;0.000001,0,IF($C751&gt;='H-32A-WP06 - Debt Service'!AG$24,'H-32A-WP06 - Debt Service'!AG$27/12,0)),"-")</f>
        <v>0</v>
      </c>
    </row>
    <row r="752" spans="2:36" hidden="1">
      <c r="B752" s="260">
        <f t="shared" si="48"/>
        <v>2084</v>
      </c>
      <c r="C752" s="281">
        <f t="shared" si="50"/>
        <v>67207</v>
      </c>
      <c r="D752" s="281"/>
      <c r="E752" s="269">
        <f>IFERROR(IF(-SUM(E$20:E751)+E$15&lt;0.000001,0,IF($C752&gt;='H-32A-WP06 - Debt Service'!C$24,'H-32A-WP06 - Debt Service'!C$27/12,0)),"-")</f>
        <v>0</v>
      </c>
      <c r="F752" s="269">
        <f>IFERROR(IF(-SUM(F$20:F751)+F$15&lt;0.000001,0,IF($C752&gt;='H-32A-WP06 - Debt Service'!D$24,'H-32A-WP06 - Debt Service'!D$27/12,0)),"-")</f>
        <v>0</v>
      </c>
      <c r="G752" s="269">
        <f>IFERROR(IF(-SUM(G$20:G751)+G$15&lt;0.000001,0,IF($C752&gt;='H-32A-WP06 - Debt Service'!E$24,'H-32A-WP06 - Debt Service'!E$27/12,0)),"-")</f>
        <v>0</v>
      </c>
      <c r="H752" s="269">
        <f>IFERROR(IF(-SUM(H$20:H751)+H$15&lt;0.000001,0,IF($C752&gt;='H-32A-WP06 - Debt Service'!F$24,'H-32A-WP06 - Debt Service'!F$27/12,0)),"-")</f>
        <v>0</v>
      </c>
      <c r="I752" s="269">
        <f>IFERROR(IF(-SUM(I$20:I751)+I$15&lt;0.000001,0,IF($C752&gt;='H-32A-WP06 - Debt Service'!G$24,'H-32A-WP06 - Debt Service'!#REF!/12,0)),"-")</f>
        <v>0</v>
      </c>
      <c r="J752" s="269">
        <f>IFERROR(IF(-SUM(J$20:J751)+J$15&lt;0.000001,0,IF($C752&gt;='H-32A-WP06 - Debt Service'!H$24,'H-32A-WP06 - Debt Service'!H$27/12,0)),"-")</f>
        <v>0</v>
      </c>
      <c r="K752" s="269">
        <f>IFERROR(IF(-SUM(K$20:K751)+K$15&lt;0.000001,0,IF($C752&gt;='H-32A-WP06 - Debt Service'!I$24,'H-32A-WP06 - Debt Service'!I$27/12,0)),"-")</f>
        <v>0</v>
      </c>
      <c r="L752" s="269">
        <f>IFERROR(IF(-SUM(L$20:L751)+L$15&lt;0.000001,0,IF($C752&gt;='H-32A-WP06 - Debt Service'!J$24,'H-32A-WP06 - Debt Service'!J$27/12,0)),"-")</f>
        <v>0</v>
      </c>
      <c r="M752" s="269">
        <f>IFERROR(IF(-SUM(M$20:M751)+M$15&lt;0.000001,0,IF($C752&gt;='H-32A-WP06 - Debt Service'!L$24,'H-32A-WP06 - Debt Service'!L$27/12,0)),"-")</f>
        <v>0</v>
      </c>
      <c r="N752" s="269">
        <v>0</v>
      </c>
      <c r="O752" s="269">
        <v>0</v>
      </c>
      <c r="P752" s="269">
        <v>0</v>
      </c>
      <c r="Q752" s="269">
        <f>IFERROR(IF(-SUM(Q$20:Q751)+Q$15&lt;0.000001,0,IF($C752&gt;='H-32A-WP06 - Debt Service'!#REF!,'H-32A-WP06 - Debt Service'!#REF!/12,0)),"-")</f>
        <v>0</v>
      </c>
      <c r="R752" s="269"/>
      <c r="S752" s="269"/>
      <c r="T752" s="269"/>
      <c r="U752" s="269"/>
      <c r="V752" s="269"/>
      <c r="X752" s="260">
        <f t="shared" si="49"/>
        <v>2084</v>
      </c>
      <c r="Y752" s="281">
        <f t="shared" si="51"/>
        <v>67207</v>
      </c>
      <c r="Z752" s="281"/>
      <c r="AA752" s="269">
        <f>IFERROR(IF(-SUM(AA$20:AA751)+AA$15&lt;0.000001,0,IF($C752&gt;='H-32A-WP06 - Debt Service'!X$24,'H-32A-WP06 - Debt Service'!X$27/12,0)),"-")</f>
        <v>0</v>
      </c>
      <c r="AB752" s="269">
        <f>IFERROR(IF(-SUM(AB$20:AB751)+AB$15&lt;0.000001,0,IF($C752&gt;='H-32A-WP06 - Debt Service'!Y$24,'H-32A-WP06 - Debt Service'!Y$27/12,0)),"-")</f>
        <v>0</v>
      </c>
      <c r="AC752" s="269">
        <f>IFERROR(IF(-SUM(AC$20:AC751)+AC$15&lt;0.000001,0,IF($C752&gt;='H-32A-WP06 - Debt Service'!Z$24,'H-32A-WP06 - Debt Service'!Z$27/12,0)),"-")</f>
        <v>0</v>
      </c>
      <c r="AD752" s="269">
        <f>IFERROR(IF(-SUM(AD$20:AD751)+AD$15&lt;0.000001,0,IF($C752&gt;='H-32A-WP06 - Debt Service'!AA$24,'H-32A-WP06 - Debt Service'!AA$27/12,0)),"-")</f>
        <v>0</v>
      </c>
      <c r="AE752" s="269">
        <f>IFERROR(IF(-SUM(AE$20:AE751)+AE$15&lt;0.000001,0,IF($C752&gt;='H-32A-WP06 - Debt Service'!AB$24,'H-32A-WP06 - Debt Service'!AB$27/12,0)),"-")</f>
        <v>0</v>
      </c>
      <c r="AF752" s="269">
        <f>IFERROR(IF(-SUM(AF$20:AF751)+AF$15&lt;0.000001,0,IF($C752&gt;='H-32A-WP06 - Debt Service'!AC$24,'H-32A-WP06 - Debt Service'!AC$27/12,0)),"-")</f>
        <v>0</v>
      </c>
      <c r="AG752" s="269">
        <f>IFERROR(IF(-SUM(AG$20:AG751)+AG$15&lt;0.000001,0,IF($C752&gt;='H-32A-WP06 - Debt Service'!AD$24,'H-32A-WP06 - Debt Service'!AD$27/12,0)),"-")</f>
        <v>0</v>
      </c>
      <c r="AH752" s="269">
        <f>IFERROR(IF(-SUM(AH$20:AH751)+AH$15&lt;0.000001,0,IF($C752&gt;='H-32A-WP06 - Debt Service'!AE$24,'H-32A-WP06 - Debt Service'!AE$27/12,0)),"-")</f>
        <v>0</v>
      </c>
      <c r="AI752" s="269">
        <f>IFERROR(IF(-SUM(AI$20:AI751)+AI$15&lt;0.000001,0,IF($C752&gt;='H-32A-WP06 - Debt Service'!AF$24,'H-32A-WP06 - Debt Service'!AF$27/12,0)),"-")</f>
        <v>0</v>
      </c>
      <c r="AJ752" s="269">
        <f>IFERROR(IF(-SUM(AJ$20:AJ751)+AJ$15&lt;0.000001,0,IF($C752&gt;='H-32A-WP06 - Debt Service'!AG$24,'H-32A-WP06 - Debt Service'!AG$27/12,0)),"-")</f>
        <v>0</v>
      </c>
    </row>
    <row r="753" spans="2:36" hidden="1">
      <c r="B753" s="260">
        <f t="shared" si="48"/>
        <v>2084</v>
      </c>
      <c r="C753" s="281">
        <f t="shared" si="50"/>
        <v>67238</v>
      </c>
      <c r="D753" s="281"/>
      <c r="E753" s="269">
        <f>IFERROR(IF(-SUM(E$20:E752)+E$15&lt;0.000001,0,IF($C753&gt;='H-32A-WP06 - Debt Service'!C$24,'H-32A-WP06 - Debt Service'!C$27/12,0)),"-")</f>
        <v>0</v>
      </c>
      <c r="F753" s="269">
        <f>IFERROR(IF(-SUM(F$20:F752)+F$15&lt;0.000001,0,IF($C753&gt;='H-32A-WP06 - Debt Service'!D$24,'H-32A-WP06 - Debt Service'!D$27/12,0)),"-")</f>
        <v>0</v>
      </c>
      <c r="G753" s="269">
        <f>IFERROR(IF(-SUM(G$20:G752)+G$15&lt;0.000001,0,IF($C753&gt;='H-32A-WP06 - Debt Service'!E$24,'H-32A-WP06 - Debt Service'!E$27/12,0)),"-")</f>
        <v>0</v>
      </c>
      <c r="H753" s="269">
        <f>IFERROR(IF(-SUM(H$20:H752)+H$15&lt;0.000001,0,IF($C753&gt;='H-32A-WP06 - Debt Service'!F$24,'H-32A-WP06 - Debt Service'!F$27/12,0)),"-")</f>
        <v>0</v>
      </c>
      <c r="I753" s="269">
        <f>IFERROR(IF(-SUM(I$20:I752)+I$15&lt;0.000001,0,IF($C753&gt;='H-32A-WP06 - Debt Service'!G$24,'H-32A-WP06 - Debt Service'!#REF!/12,0)),"-")</f>
        <v>0</v>
      </c>
      <c r="J753" s="269">
        <f>IFERROR(IF(-SUM(J$20:J752)+J$15&lt;0.000001,0,IF($C753&gt;='H-32A-WP06 - Debt Service'!H$24,'H-32A-WP06 - Debt Service'!H$27/12,0)),"-")</f>
        <v>0</v>
      </c>
      <c r="K753" s="269">
        <f>IFERROR(IF(-SUM(K$20:K752)+K$15&lt;0.000001,0,IF($C753&gt;='H-32A-WP06 - Debt Service'!I$24,'H-32A-WP06 - Debt Service'!I$27/12,0)),"-")</f>
        <v>0</v>
      </c>
      <c r="L753" s="269">
        <f>IFERROR(IF(-SUM(L$20:L752)+L$15&lt;0.000001,0,IF($C753&gt;='H-32A-WP06 - Debt Service'!J$24,'H-32A-WP06 - Debt Service'!J$27/12,0)),"-")</f>
        <v>0</v>
      </c>
      <c r="M753" s="269">
        <f>IFERROR(IF(-SUM(M$20:M752)+M$15&lt;0.000001,0,IF($C753&gt;='H-32A-WP06 - Debt Service'!L$24,'H-32A-WP06 - Debt Service'!L$27/12,0)),"-")</f>
        <v>0</v>
      </c>
      <c r="N753" s="269">
        <v>0</v>
      </c>
      <c r="O753" s="269">
        <v>0</v>
      </c>
      <c r="P753" s="269">
        <v>0</v>
      </c>
      <c r="Q753" s="269">
        <f>IFERROR(IF(-SUM(Q$20:Q752)+Q$15&lt;0.000001,0,IF($C753&gt;='H-32A-WP06 - Debt Service'!#REF!,'H-32A-WP06 - Debt Service'!#REF!/12,0)),"-")</f>
        <v>0</v>
      </c>
      <c r="R753" s="269"/>
      <c r="S753" s="269"/>
      <c r="T753" s="269"/>
      <c r="U753" s="269"/>
      <c r="V753" s="269"/>
      <c r="X753" s="260">
        <f t="shared" si="49"/>
        <v>2084</v>
      </c>
      <c r="Y753" s="281">
        <f t="shared" si="51"/>
        <v>67238</v>
      </c>
      <c r="Z753" s="281"/>
      <c r="AA753" s="269">
        <f>IFERROR(IF(-SUM(AA$20:AA752)+AA$15&lt;0.000001,0,IF($C753&gt;='H-32A-WP06 - Debt Service'!X$24,'H-32A-WP06 - Debt Service'!X$27/12,0)),"-")</f>
        <v>0</v>
      </c>
      <c r="AB753" s="269">
        <f>IFERROR(IF(-SUM(AB$20:AB752)+AB$15&lt;0.000001,0,IF($C753&gt;='H-32A-WP06 - Debt Service'!Y$24,'H-32A-WP06 - Debt Service'!Y$27/12,0)),"-")</f>
        <v>0</v>
      </c>
      <c r="AC753" s="269">
        <f>IFERROR(IF(-SUM(AC$20:AC752)+AC$15&lt;0.000001,0,IF($C753&gt;='H-32A-WP06 - Debt Service'!Z$24,'H-32A-WP06 - Debt Service'!Z$27/12,0)),"-")</f>
        <v>0</v>
      </c>
      <c r="AD753" s="269">
        <f>IFERROR(IF(-SUM(AD$20:AD752)+AD$15&lt;0.000001,0,IF($C753&gt;='H-32A-WP06 - Debt Service'!AA$24,'H-32A-WP06 - Debt Service'!AA$27/12,0)),"-")</f>
        <v>0</v>
      </c>
      <c r="AE753" s="269">
        <f>IFERROR(IF(-SUM(AE$20:AE752)+AE$15&lt;0.000001,0,IF($C753&gt;='H-32A-WP06 - Debt Service'!AB$24,'H-32A-WP06 - Debt Service'!AB$27/12,0)),"-")</f>
        <v>0</v>
      </c>
      <c r="AF753" s="269">
        <f>IFERROR(IF(-SUM(AF$20:AF752)+AF$15&lt;0.000001,0,IF($C753&gt;='H-32A-WP06 - Debt Service'!AC$24,'H-32A-WP06 - Debt Service'!AC$27/12,0)),"-")</f>
        <v>0</v>
      </c>
      <c r="AG753" s="269">
        <f>IFERROR(IF(-SUM(AG$20:AG752)+AG$15&lt;0.000001,0,IF($C753&gt;='H-32A-WP06 - Debt Service'!AD$24,'H-32A-WP06 - Debt Service'!AD$27/12,0)),"-")</f>
        <v>0</v>
      </c>
      <c r="AH753" s="269">
        <f>IFERROR(IF(-SUM(AH$20:AH752)+AH$15&lt;0.000001,0,IF($C753&gt;='H-32A-WP06 - Debt Service'!AE$24,'H-32A-WP06 - Debt Service'!AE$27/12,0)),"-")</f>
        <v>0</v>
      </c>
      <c r="AI753" s="269">
        <f>IFERROR(IF(-SUM(AI$20:AI752)+AI$15&lt;0.000001,0,IF($C753&gt;='H-32A-WP06 - Debt Service'!AF$24,'H-32A-WP06 - Debt Service'!AF$27/12,0)),"-")</f>
        <v>0</v>
      </c>
      <c r="AJ753" s="269">
        <f>IFERROR(IF(-SUM(AJ$20:AJ752)+AJ$15&lt;0.000001,0,IF($C753&gt;='H-32A-WP06 - Debt Service'!AG$24,'H-32A-WP06 - Debt Service'!AG$27/12,0)),"-")</f>
        <v>0</v>
      </c>
    </row>
    <row r="754" spans="2:36" hidden="1">
      <c r="B754" s="260">
        <f t="shared" si="48"/>
        <v>2084</v>
      </c>
      <c r="C754" s="281">
        <f t="shared" si="50"/>
        <v>67267</v>
      </c>
      <c r="D754" s="281"/>
      <c r="E754" s="269">
        <f>IFERROR(IF(-SUM(E$20:E753)+E$15&lt;0.000001,0,IF($C754&gt;='H-32A-WP06 - Debt Service'!C$24,'H-32A-WP06 - Debt Service'!C$27/12,0)),"-")</f>
        <v>0</v>
      </c>
      <c r="F754" s="269">
        <f>IFERROR(IF(-SUM(F$20:F753)+F$15&lt;0.000001,0,IF($C754&gt;='H-32A-WP06 - Debt Service'!D$24,'H-32A-WP06 - Debt Service'!D$27/12,0)),"-")</f>
        <v>0</v>
      </c>
      <c r="G754" s="269">
        <f>IFERROR(IF(-SUM(G$20:G753)+G$15&lt;0.000001,0,IF($C754&gt;='H-32A-WP06 - Debt Service'!E$24,'H-32A-WP06 - Debt Service'!E$27/12,0)),"-")</f>
        <v>0</v>
      </c>
      <c r="H754" s="269">
        <f>IFERROR(IF(-SUM(H$20:H753)+H$15&lt;0.000001,0,IF($C754&gt;='H-32A-WP06 - Debt Service'!F$24,'H-32A-WP06 - Debt Service'!F$27/12,0)),"-")</f>
        <v>0</v>
      </c>
      <c r="I754" s="269">
        <f>IFERROR(IF(-SUM(I$20:I753)+I$15&lt;0.000001,0,IF($C754&gt;='H-32A-WP06 - Debt Service'!G$24,'H-32A-WP06 - Debt Service'!#REF!/12,0)),"-")</f>
        <v>0</v>
      </c>
      <c r="J754" s="269">
        <f>IFERROR(IF(-SUM(J$20:J753)+J$15&lt;0.000001,0,IF($C754&gt;='H-32A-WP06 - Debt Service'!H$24,'H-32A-WP06 - Debt Service'!H$27/12,0)),"-")</f>
        <v>0</v>
      </c>
      <c r="K754" s="269">
        <f>IFERROR(IF(-SUM(K$20:K753)+K$15&lt;0.000001,0,IF($C754&gt;='H-32A-WP06 - Debt Service'!I$24,'H-32A-WP06 - Debt Service'!I$27/12,0)),"-")</f>
        <v>0</v>
      </c>
      <c r="L754" s="269">
        <f>IFERROR(IF(-SUM(L$20:L753)+L$15&lt;0.000001,0,IF($C754&gt;='H-32A-WP06 - Debt Service'!J$24,'H-32A-WP06 - Debt Service'!J$27/12,0)),"-")</f>
        <v>0</v>
      </c>
      <c r="M754" s="269">
        <f>IFERROR(IF(-SUM(M$20:M753)+M$15&lt;0.000001,0,IF($C754&gt;='H-32A-WP06 - Debt Service'!L$24,'H-32A-WP06 - Debt Service'!L$27/12,0)),"-")</f>
        <v>0</v>
      </c>
      <c r="N754" s="269">
        <v>0</v>
      </c>
      <c r="O754" s="269">
        <v>0</v>
      </c>
      <c r="P754" s="269">
        <v>0</v>
      </c>
      <c r="Q754" s="269">
        <f>IFERROR(IF(-SUM(Q$20:Q753)+Q$15&lt;0.000001,0,IF($C754&gt;='H-32A-WP06 - Debt Service'!#REF!,'H-32A-WP06 - Debt Service'!#REF!/12,0)),"-")</f>
        <v>0</v>
      </c>
      <c r="R754" s="269"/>
      <c r="S754" s="269"/>
      <c r="T754" s="269"/>
      <c r="U754" s="269"/>
      <c r="V754" s="269"/>
      <c r="X754" s="260">
        <f t="shared" si="49"/>
        <v>2084</v>
      </c>
      <c r="Y754" s="281">
        <f t="shared" si="51"/>
        <v>67267</v>
      </c>
      <c r="Z754" s="281"/>
      <c r="AA754" s="269">
        <f>IFERROR(IF(-SUM(AA$20:AA753)+AA$15&lt;0.000001,0,IF($C754&gt;='H-32A-WP06 - Debt Service'!X$24,'H-32A-WP06 - Debt Service'!X$27/12,0)),"-")</f>
        <v>0</v>
      </c>
      <c r="AB754" s="269">
        <f>IFERROR(IF(-SUM(AB$20:AB753)+AB$15&lt;0.000001,0,IF($C754&gt;='H-32A-WP06 - Debt Service'!Y$24,'H-32A-WP06 - Debt Service'!Y$27/12,0)),"-")</f>
        <v>0</v>
      </c>
      <c r="AC754" s="269">
        <f>IFERROR(IF(-SUM(AC$20:AC753)+AC$15&lt;0.000001,0,IF($C754&gt;='H-32A-WP06 - Debt Service'!Z$24,'H-32A-WP06 - Debt Service'!Z$27/12,0)),"-")</f>
        <v>0</v>
      </c>
      <c r="AD754" s="269">
        <f>IFERROR(IF(-SUM(AD$20:AD753)+AD$15&lt;0.000001,0,IF($C754&gt;='H-32A-WP06 - Debt Service'!AA$24,'H-32A-WP06 - Debt Service'!AA$27/12,0)),"-")</f>
        <v>0</v>
      </c>
      <c r="AE754" s="269">
        <f>IFERROR(IF(-SUM(AE$20:AE753)+AE$15&lt;0.000001,0,IF($C754&gt;='H-32A-WP06 - Debt Service'!AB$24,'H-32A-WP06 - Debt Service'!AB$27/12,0)),"-")</f>
        <v>0</v>
      </c>
      <c r="AF754" s="269">
        <f>IFERROR(IF(-SUM(AF$20:AF753)+AF$15&lt;0.000001,0,IF($C754&gt;='H-32A-WP06 - Debt Service'!AC$24,'H-32A-WP06 - Debt Service'!AC$27/12,0)),"-")</f>
        <v>0</v>
      </c>
      <c r="AG754" s="269">
        <f>IFERROR(IF(-SUM(AG$20:AG753)+AG$15&lt;0.000001,0,IF($C754&gt;='H-32A-WP06 - Debt Service'!AD$24,'H-32A-WP06 - Debt Service'!AD$27/12,0)),"-")</f>
        <v>0</v>
      </c>
      <c r="AH754" s="269">
        <f>IFERROR(IF(-SUM(AH$20:AH753)+AH$15&lt;0.000001,0,IF($C754&gt;='H-32A-WP06 - Debt Service'!AE$24,'H-32A-WP06 - Debt Service'!AE$27/12,0)),"-")</f>
        <v>0</v>
      </c>
      <c r="AI754" s="269">
        <f>IFERROR(IF(-SUM(AI$20:AI753)+AI$15&lt;0.000001,0,IF($C754&gt;='H-32A-WP06 - Debt Service'!AF$24,'H-32A-WP06 - Debt Service'!AF$27/12,0)),"-")</f>
        <v>0</v>
      </c>
      <c r="AJ754" s="269">
        <f>IFERROR(IF(-SUM(AJ$20:AJ753)+AJ$15&lt;0.000001,0,IF($C754&gt;='H-32A-WP06 - Debt Service'!AG$24,'H-32A-WP06 - Debt Service'!AG$27/12,0)),"-")</f>
        <v>0</v>
      </c>
    </row>
    <row r="755" spans="2:36" hidden="1">
      <c r="B755" s="260">
        <f t="shared" si="48"/>
        <v>2084</v>
      </c>
      <c r="C755" s="281">
        <f t="shared" si="50"/>
        <v>67298</v>
      </c>
      <c r="D755" s="281"/>
      <c r="E755" s="269">
        <f>IFERROR(IF(-SUM(E$20:E754)+E$15&lt;0.000001,0,IF($C755&gt;='H-32A-WP06 - Debt Service'!C$24,'H-32A-WP06 - Debt Service'!C$27/12,0)),"-")</f>
        <v>0</v>
      </c>
      <c r="F755" s="269">
        <f>IFERROR(IF(-SUM(F$20:F754)+F$15&lt;0.000001,0,IF($C755&gt;='H-32A-WP06 - Debt Service'!D$24,'H-32A-WP06 - Debt Service'!D$27/12,0)),"-")</f>
        <v>0</v>
      </c>
      <c r="G755" s="269">
        <f>IFERROR(IF(-SUM(G$20:G754)+G$15&lt;0.000001,0,IF($C755&gt;='H-32A-WP06 - Debt Service'!E$24,'H-32A-WP06 - Debt Service'!E$27/12,0)),"-")</f>
        <v>0</v>
      </c>
      <c r="H755" s="269">
        <f>IFERROR(IF(-SUM(H$20:H754)+H$15&lt;0.000001,0,IF($C755&gt;='H-32A-WP06 - Debt Service'!F$24,'H-32A-WP06 - Debt Service'!F$27/12,0)),"-")</f>
        <v>0</v>
      </c>
      <c r="I755" s="269">
        <f>IFERROR(IF(-SUM(I$20:I754)+I$15&lt;0.000001,0,IF($C755&gt;='H-32A-WP06 - Debt Service'!G$24,'H-32A-WP06 - Debt Service'!#REF!/12,0)),"-")</f>
        <v>0</v>
      </c>
      <c r="J755" s="269">
        <f>IFERROR(IF(-SUM(J$20:J754)+J$15&lt;0.000001,0,IF($C755&gt;='H-32A-WP06 - Debt Service'!H$24,'H-32A-WP06 - Debt Service'!H$27/12,0)),"-")</f>
        <v>0</v>
      </c>
      <c r="K755" s="269">
        <f>IFERROR(IF(-SUM(K$20:K754)+K$15&lt;0.000001,0,IF($C755&gt;='H-32A-WP06 - Debt Service'!I$24,'H-32A-WP06 - Debt Service'!I$27/12,0)),"-")</f>
        <v>0</v>
      </c>
      <c r="L755" s="269">
        <f>IFERROR(IF(-SUM(L$20:L754)+L$15&lt;0.000001,0,IF($C755&gt;='H-32A-WP06 - Debt Service'!J$24,'H-32A-WP06 - Debt Service'!J$27/12,0)),"-")</f>
        <v>0</v>
      </c>
      <c r="M755" s="269">
        <f>IFERROR(IF(-SUM(M$20:M754)+M$15&lt;0.000001,0,IF($C755&gt;='H-32A-WP06 - Debt Service'!L$24,'H-32A-WP06 - Debt Service'!L$27/12,0)),"-")</f>
        <v>0</v>
      </c>
      <c r="N755" s="269">
        <v>0</v>
      </c>
      <c r="O755" s="269">
        <v>0</v>
      </c>
      <c r="P755" s="269">
        <v>0</v>
      </c>
      <c r="Q755" s="269">
        <f>IFERROR(IF(-SUM(Q$20:Q754)+Q$15&lt;0.000001,0,IF($C755&gt;='H-32A-WP06 - Debt Service'!#REF!,'H-32A-WP06 - Debt Service'!#REF!/12,0)),"-")</f>
        <v>0</v>
      </c>
      <c r="R755" s="269"/>
      <c r="S755" s="269"/>
      <c r="T755" s="269"/>
      <c r="U755" s="269"/>
      <c r="V755" s="269"/>
      <c r="X755" s="260">
        <f t="shared" si="49"/>
        <v>2084</v>
      </c>
      <c r="Y755" s="281">
        <f t="shared" si="51"/>
        <v>67298</v>
      </c>
      <c r="Z755" s="281"/>
      <c r="AA755" s="269">
        <f>IFERROR(IF(-SUM(AA$20:AA754)+AA$15&lt;0.000001,0,IF($C755&gt;='H-32A-WP06 - Debt Service'!X$24,'H-32A-WP06 - Debt Service'!X$27/12,0)),"-")</f>
        <v>0</v>
      </c>
      <c r="AB755" s="269">
        <f>IFERROR(IF(-SUM(AB$20:AB754)+AB$15&lt;0.000001,0,IF($C755&gt;='H-32A-WP06 - Debt Service'!Y$24,'H-32A-WP06 - Debt Service'!Y$27/12,0)),"-")</f>
        <v>0</v>
      </c>
      <c r="AC755" s="269">
        <f>IFERROR(IF(-SUM(AC$20:AC754)+AC$15&lt;0.000001,0,IF($C755&gt;='H-32A-WP06 - Debt Service'!Z$24,'H-32A-WP06 - Debt Service'!Z$27/12,0)),"-")</f>
        <v>0</v>
      </c>
      <c r="AD755" s="269">
        <f>IFERROR(IF(-SUM(AD$20:AD754)+AD$15&lt;0.000001,0,IF($C755&gt;='H-32A-WP06 - Debt Service'!AA$24,'H-32A-WP06 - Debt Service'!AA$27/12,0)),"-")</f>
        <v>0</v>
      </c>
      <c r="AE755" s="269">
        <f>IFERROR(IF(-SUM(AE$20:AE754)+AE$15&lt;0.000001,0,IF($C755&gt;='H-32A-WP06 - Debt Service'!AB$24,'H-32A-WP06 - Debt Service'!AB$27/12,0)),"-")</f>
        <v>0</v>
      </c>
      <c r="AF755" s="269">
        <f>IFERROR(IF(-SUM(AF$20:AF754)+AF$15&lt;0.000001,0,IF($C755&gt;='H-32A-WP06 - Debt Service'!AC$24,'H-32A-WP06 - Debt Service'!AC$27/12,0)),"-")</f>
        <v>0</v>
      </c>
      <c r="AG755" s="269">
        <f>IFERROR(IF(-SUM(AG$20:AG754)+AG$15&lt;0.000001,0,IF($C755&gt;='H-32A-WP06 - Debt Service'!AD$24,'H-32A-WP06 - Debt Service'!AD$27/12,0)),"-")</f>
        <v>0</v>
      </c>
      <c r="AH755" s="269">
        <f>IFERROR(IF(-SUM(AH$20:AH754)+AH$15&lt;0.000001,0,IF($C755&gt;='H-32A-WP06 - Debt Service'!AE$24,'H-32A-WP06 - Debt Service'!AE$27/12,0)),"-")</f>
        <v>0</v>
      </c>
      <c r="AI755" s="269">
        <f>IFERROR(IF(-SUM(AI$20:AI754)+AI$15&lt;0.000001,0,IF($C755&gt;='H-32A-WP06 - Debt Service'!AF$24,'H-32A-WP06 - Debt Service'!AF$27/12,0)),"-")</f>
        <v>0</v>
      </c>
      <c r="AJ755" s="269">
        <f>IFERROR(IF(-SUM(AJ$20:AJ754)+AJ$15&lt;0.000001,0,IF($C755&gt;='H-32A-WP06 - Debt Service'!AG$24,'H-32A-WP06 - Debt Service'!AG$27/12,0)),"-")</f>
        <v>0</v>
      </c>
    </row>
    <row r="756" spans="2:36" hidden="1">
      <c r="B756" s="260">
        <f t="shared" si="48"/>
        <v>2084</v>
      </c>
      <c r="C756" s="281">
        <f t="shared" si="50"/>
        <v>67328</v>
      </c>
      <c r="D756" s="281"/>
      <c r="E756" s="269">
        <f>IFERROR(IF(-SUM(E$20:E755)+E$15&lt;0.000001,0,IF($C756&gt;='H-32A-WP06 - Debt Service'!C$24,'H-32A-WP06 - Debt Service'!C$27/12,0)),"-")</f>
        <v>0</v>
      </c>
      <c r="F756" s="269">
        <f>IFERROR(IF(-SUM(F$20:F755)+F$15&lt;0.000001,0,IF($C756&gt;='H-32A-WP06 - Debt Service'!D$24,'H-32A-WP06 - Debt Service'!D$27/12,0)),"-")</f>
        <v>0</v>
      </c>
      <c r="G756" s="269">
        <f>IFERROR(IF(-SUM(G$20:G755)+G$15&lt;0.000001,0,IF($C756&gt;='H-32A-WP06 - Debt Service'!E$24,'H-32A-WP06 - Debt Service'!E$27/12,0)),"-")</f>
        <v>0</v>
      </c>
      <c r="H756" s="269">
        <f>IFERROR(IF(-SUM(H$20:H755)+H$15&lt;0.000001,0,IF($C756&gt;='H-32A-WP06 - Debt Service'!F$24,'H-32A-WP06 - Debt Service'!F$27/12,0)),"-")</f>
        <v>0</v>
      </c>
      <c r="I756" s="269">
        <f>IFERROR(IF(-SUM(I$20:I755)+I$15&lt;0.000001,0,IF($C756&gt;='H-32A-WP06 - Debt Service'!G$24,'H-32A-WP06 - Debt Service'!#REF!/12,0)),"-")</f>
        <v>0</v>
      </c>
      <c r="J756" s="269">
        <f>IFERROR(IF(-SUM(J$20:J755)+J$15&lt;0.000001,0,IF($C756&gt;='H-32A-WP06 - Debt Service'!H$24,'H-32A-WP06 - Debt Service'!H$27/12,0)),"-")</f>
        <v>0</v>
      </c>
      <c r="K756" s="269">
        <f>IFERROR(IF(-SUM(K$20:K755)+K$15&lt;0.000001,0,IF($C756&gt;='H-32A-WP06 - Debt Service'!I$24,'H-32A-WP06 - Debt Service'!I$27/12,0)),"-")</f>
        <v>0</v>
      </c>
      <c r="L756" s="269">
        <f>IFERROR(IF(-SUM(L$20:L755)+L$15&lt;0.000001,0,IF($C756&gt;='H-32A-WP06 - Debt Service'!J$24,'H-32A-WP06 - Debt Service'!J$27/12,0)),"-")</f>
        <v>0</v>
      </c>
      <c r="M756" s="269">
        <f>IFERROR(IF(-SUM(M$20:M755)+M$15&lt;0.000001,0,IF($C756&gt;='H-32A-WP06 - Debt Service'!L$24,'H-32A-WP06 - Debt Service'!L$27/12,0)),"-")</f>
        <v>0</v>
      </c>
      <c r="N756" s="269">
        <v>0</v>
      </c>
      <c r="O756" s="269">
        <v>0</v>
      </c>
      <c r="P756" s="269">
        <v>0</v>
      </c>
      <c r="Q756" s="269">
        <f>IFERROR(IF(-SUM(Q$20:Q755)+Q$15&lt;0.000001,0,IF($C756&gt;='H-32A-WP06 - Debt Service'!#REF!,'H-32A-WP06 - Debt Service'!#REF!/12,0)),"-")</f>
        <v>0</v>
      </c>
      <c r="R756" s="269"/>
      <c r="S756" s="269"/>
      <c r="T756" s="269"/>
      <c r="U756" s="269"/>
      <c r="V756" s="269"/>
      <c r="X756" s="260">
        <f t="shared" si="49"/>
        <v>2084</v>
      </c>
      <c r="Y756" s="281">
        <f t="shared" si="51"/>
        <v>67328</v>
      </c>
      <c r="Z756" s="281"/>
      <c r="AA756" s="269">
        <f>IFERROR(IF(-SUM(AA$20:AA755)+AA$15&lt;0.000001,0,IF($C756&gt;='H-32A-WP06 - Debt Service'!X$24,'H-32A-WP06 - Debt Service'!X$27/12,0)),"-")</f>
        <v>0</v>
      </c>
      <c r="AB756" s="269">
        <f>IFERROR(IF(-SUM(AB$20:AB755)+AB$15&lt;0.000001,0,IF($C756&gt;='H-32A-WP06 - Debt Service'!Y$24,'H-32A-WP06 - Debt Service'!Y$27/12,0)),"-")</f>
        <v>0</v>
      </c>
      <c r="AC756" s="269">
        <f>IFERROR(IF(-SUM(AC$20:AC755)+AC$15&lt;0.000001,0,IF($C756&gt;='H-32A-WP06 - Debt Service'!Z$24,'H-32A-WP06 - Debt Service'!Z$27/12,0)),"-")</f>
        <v>0</v>
      </c>
      <c r="AD756" s="269">
        <f>IFERROR(IF(-SUM(AD$20:AD755)+AD$15&lt;0.000001,0,IF($C756&gt;='H-32A-WP06 - Debt Service'!AA$24,'H-32A-WP06 - Debt Service'!AA$27/12,0)),"-")</f>
        <v>0</v>
      </c>
      <c r="AE756" s="269">
        <f>IFERROR(IF(-SUM(AE$20:AE755)+AE$15&lt;0.000001,0,IF($C756&gt;='H-32A-WP06 - Debt Service'!AB$24,'H-32A-WP06 - Debt Service'!AB$27/12,0)),"-")</f>
        <v>0</v>
      </c>
      <c r="AF756" s="269">
        <f>IFERROR(IF(-SUM(AF$20:AF755)+AF$15&lt;0.000001,0,IF($C756&gt;='H-32A-WP06 - Debt Service'!AC$24,'H-32A-WP06 - Debt Service'!AC$27/12,0)),"-")</f>
        <v>0</v>
      </c>
      <c r="AG756" s="269">
        <f>IFERROR(IF(-SUM(AG$20:AG755)+AG$15&lt;0.000001,0,IF($C756&gt;='H-32A-WP06 - Debt Service'!AD$24,'H-32A-WP06 - Debt Service'!AD$27/12,0)),"-")</f>
        <v>0</v>
      </c>
      <c r="AH756" s="269">
        <f>IFERROR(IF(-SUM(AH$20:AH755)+AH$15&lt;0.000001,0,IF($C756&gt;='H-32A-WP06 - Debt Service'!AE$24,'H-32A-WP06 - Debt Service'!AE$27/12,0)),"-")</f>
        <v>0</v>
      </c>
      <c r="AI756" s="269">
        <f>IFERROR(IF(-SUM(AI$20:AI755)+AI$15&lt;0.000001,0,IF($C756&gt;='H-32A-WP06 - Debt Service'!AF$24,'H-32A-WP06 - Debt Service'!AF$27/12,0)),"-")</f>
        <v>0</v>
      </c>
      <c r="AJ756" s="269">
        <f>IFERROR(IF(-SUM(AJ$20:AJ755)+AJ$15&lt;0.000001,0,IF($C756&gt;='H-32A-WP06 - Debt Service'!AG$24,'H-32A-WP06 - Debt Service'!AG$27/12,0)),"-")</f>
        <v>0</v>
      </c>
    </row>
    <row r="757" spans="2:36" hidden="1">
      <c r="B757" s="260">
        <f t="shared" si="48"/>
        <v>2084</v>
      </c>
      <c r="C757" s="281">
        <f t="shared" si="50"/>
        <v>67359</v>
      </c>
      <c r="D757" s="281"/>
      <c r="E757" s="269">
        <f>IFERROR(IF(-SUM(E$20:E756)+E$15&lt;0.000001,0,IF($C757&gt;='H-32A-WP06 - Debt Service'!C$24,'H-32A-WP06 - Debt Service'!C$27/12,0)),"-")</f>
        <v>0</v>
      </c>
      <c r="F757" s="269">
        <f>IFERROR(IF(-SUM(F$20:F756)+F$15&lt;0.000001,0,IF($C757&gt;='H-32A-WP06 - Debt Service'!D$24,'H-32A-WP06 - Debt Service'!D$27/12,0)),"-")</f>
        <v>0</v>
      </c>
      <c r="G757" s="269">
        <f>IFERROR(IF(-SUM(G$20:G756)+G$15&lt;0.000001,0,IF($C757&gt;='H-32A-WP06 - Debt Service'!E$24,'H-32A-WP06 - Debt Service'!E$27/12,0)),"-")</f>
        <v>0</v>
      </c>
      <c r="H757" s="269">
        <f>IFERROR(IF(-SUM(H$20:H756)+H$15&lt;0.000001,0,IF($C757&gt;='H-32A-WP06 - Debt Service'!F$24,'H-32A-WP06 - Debt Service'!F$27/12,0)),"-")</f>
        <v>0</v>
      </c>
      <c r="I757" s="269">
        <f>IFERROR(IF(-SUM(I$20:I756)+I$15&lt;0.000001,0,IF($C757&gt;='H-32A-WP06 - Debt Service'!G$24,'H-32A-WP06 - Debt Service'!#REF!/12,0)),"-")</f>
        <v>0</v>
      </c>
      <c r="J757" s="269">
        <f>IFERROR(IF(-SUM(J$20:J756)+J$15&lt;0.000001,0,IF($C757&gt;='H-32A-WP06 - Debt Service'!H$24,'H-32A-WP06 - Debt Service'!H$27/12,0)),"-")</f>
        <v>0</v>
      </c>
      <c r="K757" s="269">
        <f>IFERROR(IF(-SUM(K$20:K756)+K$15&lt;0.000001,0,IF($C757&gt;='H-32A-WP06 - Debt Service'!I$24,'H-32A-WP06 - Debt Service'!I$27/12,0)),"-")</f>
        <v>0</v>
      </c>
      <c r="L757" s="269">
        <f>IFERROR(IF(-SUM(L$20:L756)+L$15&lt;0.000001,0,IF($C757&gt;='H-32A-WP06 - Debt Service'!J$24,'H-32A-WP06 - Debt Service'!J$27/12,0)),"-")</f>
        <v>0</v>
      </c>
      <c r="M757" s="269">
        <f>IFERROR(IF(-SUM(M$20:M756)+M$15&lt;0.000001,0,IF($C757&gt;='H-32A-WP06 - Debt Service'!L$24,'H-32A-WP06 - Debt Service'!L$27/12,0)),"-")</f>
        <v>0</v>
      </c>
      <c r="N757" s="269">
        <v>0</v>
      </c>
      <c r="O757" s="269">
        <v>0</v>
      </c>
      <c r="P757" s="269">
        <v>0</v>
      </c>
      <c r="Q757" s="269">
        <f>IFERROR(IF(-SUM(Q$20:Q756)+Q$15&lt;0.000001,0,IF($C757&gt;='H-32A-WP06 - Debt Service'!#REF!,'H-32A-WP06 - Debt Service'!#REF!/12,0)),"-")</f>
        <v>0</v>
      </c>
      <c r="R757" s="269"/>
      <c r="S757" s="269"/>
      <c r="T757" s="269"/>
      <c r="U757" s="269"/>
      <c r="V757" s="269"/>
      <c r="X757" s="260">
        <f t="shared" si="49"/>
        <v>2084</v>
      </c>
      <c r="Y757" s="281">
        <f t="shared" si="51"/>
        <v>67359</v>
      </c>
      <c r="Z757" s="281"/>
      <c r="AA757" s="269">
        <f>IFERROR(IF(-SUM(AA$20:AA756)+AA$15&lt;0.000001,0,IF($C757&gt;='H-32A-WP06 - Debt Service'!X$24,'H-32A-WP06 - Debt Service'!X$27/12,0)),"-")</f>
        <v>0</v>
      </c>
      <c r="AB757" s="269">
        <f>IFERROR(IF(-SUM(AB$20:AB756)+AB$15&lt;0.000001,0,IF($C757&gt;='H-32A-WP06 - Debt Service'!Y$24,'H-32A-WP06 - Debt Service'!Y$27/12,0)),"-")</f>
        <v>0</v>
      </c>
      <c r="AC757" s="269">
        <f>IFERROR(IF(-SUM(AC$20:AC756)+AC$15&lt;0.000001,0,IF($C757&gt;='H-32A-WP06 - Debt Service'!Z$24,'H-32A-WP06 - Debt Service'!Z$27/12,0)),"-")</f>
        <v>0</v>
      </c>
      <c r="AD757" s="269">
        <f>IFERROR(IF(-SUM(AD$20:AD756)+AD$15&lt;0.000001,0,IF($C757&gt;='H-32A-WP06 - Debt Service'!AA$24,'H-32A-WP06 - Debt Service'!AA$27/12,0)),"-")</f>
        <v>0</v>
      </c>
      <c r="AE757" s="269">
        <f>IFERROR(IF(-SUM(AE$20:AE756)+AE$15&lt;0.000001,0,IF($C757&gt;='H-32A-WP06 - Debt Service'!AB$24,'H-32A-WP06 - Debt Service'!AB$27/12,0)),"-")</f>
        <v>0</v>
      </c>
      <c r="AF757" s="269">
        <f>IFERROR(IF(-SUM(AF$20:AF756)+AF$15&lt;0.000001,0,IF($C757&gt;='H-32A-WP06 - Debt Service'!AC$24,'H-32A-WP06 - Debt Service'!AC$27/12,0)),"-")</f>
        <v>0</v>
      </c>
      <c r="AG757" s="269">
        <f>IFERROR(IF(-SUM(AG$20:AG756)+AG$15&lt;0.000001,0,IF($C757&gt;='H-32A-WP06 - Debt Service'!AD$24,'H-32A-WP06 - Debt Service'!AD$27/12,0)),"-")</f>
        <v>0</v>
      </c>
      <c r="AH757" s="269">
        <f>IFERROR(IF(-SUM(AH$20:AH756)+AH$15&lt;0.000001,0,IF($C757&gt;='H-32A-WP06 - Debt Service'!AE$24,'H-32A-WP06 - Debt Service'!AE$27/12,0)),"-")</f>
        <v>0</v>
      </c>
      <c r="AI757" s="269">
        <f>IFERROR(IF(-SUM(AI$20:AI756)+AI$15&lt;0.000001,0,IF($C757&gt;='H-32A-WP06 - Debt Service'!AF$24,'H-32A-WP06 - Debt Service'!AF$27/12,0)),"-")</f>
        <v>0</v>
      </c>
      <c r="AJ757" s="269">
        <f>IFERROR(IF(-SUM(AJ$20:AJ756)+AJ$15&lt;0.000001,0,IF($C757&gt;='H-32A-WP06 - Debt Service'!AG$24,'H-32A-WP06 - Debt Service'!AG$27/12,0)),"-")</f>
        <v>0</v>
      </c>
    </row>
    <row r="758" spans="2:36" hidden="1">
      <c r="B758" s="260">
        <f t="shared" si="48"/>
        <v>2084</v>
      </c>
      <c r="C758" s="281">
        <f t="shared" si="50"/>
        <v>67389</v>
      </c>
      <c r="D758" s="281"/>
      <c r="E758" s="269">
        <f>IFERROR(IF(-SUM(E$20:E757)+E$15&lt;0.000001,0,IF($C758&gt;='H-32A-WP06 - Debt Service'!C$24,'H-32A-WP06 - Debt Service'!C$27/12,0)),"-")</f>
        <v>0</v>
      </c>
      <c r="F758" s="269">
        <f>IFERROR(IF(-SUM(F$20:F757)+F$15&lt;0.000001,0,IF($C758&gt;='H-32A-WP06 - Debt Service'!D$24,'H-32A-WP06 - Debt Service'!D$27/12,0)),"-")</f>
        <v>0</v>
      </c>
      <c r="G758" s="269">
        <f>IFERROR(IF(-SUM(G$20:G757)+G$15&lt;0.000001,0,IF($C758&gt;='H-32A-WP06 - Debt Service'!E$24,'H-32A-WP06 - Debt Service'!E$27/12,0)),"-")</f>
        <v>0</v>
      </c>
      <c r="H758" s="269">
        <f>IFERROR(IF(-SUM(H$20:H757)+H$15&lt;0.000001,0,IF($C758&gt;='H-32A-WP06 - Debt Service'!F$24,'H-32A-WP06 - Debt Service'!F$27/12,0)),"-")</f>
        <v>0</v>
      </c>
      <c r="I758" s="269">
        <f>IFERROR(IF(-SUM(I$20:I757)+I$15&lt;0.000001,0,IF($C758&gt;='H-32A-WP06 - Debt Service'!G$24,'H-32A-WP06 - Debt Service'!#REF!/12,0)),"-")</f>
        <v>0</v>
      </c>
      <c r="J758" s="269">
        <f>IFERROR(IF(-SUM(J$20:J757)+J$15&lt;0.000001,0,IF($C758&gt;='H-32A-WP06 - Debt Service'!H$24,'H-32A-WP06 - Debt Service'!H$27/12,0)),"-")</f>
        <v>0</v>
      </c>
      <c r="K758" s="269">
        <f>IFERROR(IF(-SUM(K$20:K757)+K$15&lt;0.000001,0,IF($C758&gt;='H-32A-WP06 - Debt Service'!I$24,'H-32A-WP06 - Debt Service'!I$27/12,0)),"-")</f>
        <v>0</v>
      </c>
      <c r="L758" s="269">
        <f>IFERROR(IF(-SUM(L$20:L757)+L$15&lt;0.000001,0,IF($C758&gt;='H-32A-WP06 - Debt Service'!J$24,'H-32A-WP06 - Debt Service'!J$27/12,0)),"-")</f>
        <v>0</v>
      </c>
      <c r="M758" s="269">
        <f>IFERROR(IF(-SUM(M$20:M757)+M$15&lt;0.000001,0,IF($C758&gt;='H-32A-WP06 - Debt Service'!L$24,'H-32A-WP06 - Debt Service'!L$27/12,0)),"-")</f>
        <v>0</v>
      </c>
      <c r="N758" s="269">
        <v>0</v>
      </c>
      <c r="O758" s="269">
        <v>0</v>
      </c>
      <c r="P758" s="269">
        <v>0</v>
      </c>
      <c r="Q758" s="269">
        <f>IFERROR(IF(-SUM(Q$20:Q757)+Q$15&lt;0.000001,0,IF($C758&gt;='H-32A-WP06 - Debt Service'!#REF!,'H-32A-WP06 - Debt Service'!#REF!/12,0)),"-")</f>
        <v>0</v>
      </c>
      <c r="R758" s="269"/>
      <c r="S758" s="269"/>
      <c r="T758" s="269"/>
      <c r="U758" s="269"/>
      <c r="V758" s="269"/>
      <c r="X758" s="260">
        <f t="shared" si="49"/>
        <v>2084</v>
      </c>
      <c r="Y758" s="281">
        <f t="shared" si="51"/>
        <v>67389</v>
      </c>
      <c r="Z758" s="281"/>
      <c r="AA758" s="269">
        <f>IFERROR(IF(-SUM(AA$20:AA757)+AA$15&lt;0.000001,0,IF($C758&gt;='H-32A-WP06 - Debt Service'!X$24,'H-32A-WP06 - Debt Service'!X$27/12,0)),"-")</f>
        <v>0</v>
      </c>
      <c r="AB758" s="269">
        <f>IFERROR(IF(-SUM(AB$20:AB757)+AB$15&lt;0.000001,0,IF($C758&gt;='H-32A-WP06 - Debt Service'!Y$24,'H-32A-WP06 - Debt Service'!Y$27/12,0)),"-")</f>
        <v>0</v>
      </c>
      <c r="AC758" s="269">
        <f>IFERROR(IF(-SUM(AC$20:AC757)+AC$15&lt;0.000001,0,IF($C758&gt;='H-32A-WP06 - Debt Service'!Z$24,'H-32A-WP06 - Debt Service'!Z$27/12,0)),"-")</f>
        <v>0</v>
      </c>
      <c r="AD758" s="269">
        <f>IFERROR(IF(-SUM(AD$20:AD757)+AD$15&lt;0.000001,0,IF($C758&gt;='H-32A-WP06 - Debt Service'!AA$24,'H-32A-WP06 - Debt Service'!AA$27/12,0)),"-")</f>
        <v>0</v>
      </c>
      <c r="AE758" s="269">
        <f>IFERROR(IF(-SUM(AE$20:AE757)+AE$15&lt;0.000001,0,IF($C758&gt;='H-32A-WP06 - Debt Service'!AB$24,'H-32A-WP06 - Debt Service'!AB$27/12,0)),"-")</f>
        <v>0</v>
      </c>
      <c r="AF758" s="269">
        <f>IFERROR(IF(-SUM(AF$20:AF757)+AF$15&lt;0.000001,0,IF($C758&gt;='H-32A-WP06 - Debt Service'!AC$24,'H-32A-WP06 - Debt Service'!AC$27/12,0)),"-")</f>
        <v>0</v>
      </c>
      <c r="AG758" s="269">
        <f>IFERROR(IF(-SUM(AG$20:AG757)+AG$15&lt;0.000001,0,IF($C758&gt;='H-32A-WP06 - Debt Service'!AD$24,'H-32A-WP06 - Debt Service'!AD$27/12,0)),"-")</f>
        <v>0</v>
      </c>
      <c r="AH758" s="269">
        <f>IFERROR(IF(-SUM(AH$20:AH757)+AH$15&lt;0.000001,0,IF($C758&gt;='H-32A-WP06 - Debt Service'!AE$24,'H-32A-WP06 - Debt Service'!AE$27/12,0)),"-")</f>
        <v>0</v>
      </c>
      <c r="AI758" s="269">
        <f>IFERROR(IF(-SUM(AI$20:AI757)+AI$15&lt;0.000001,0,IF($C758&gt;='H-32A-WP06 - Debt Service'!AF$24,'H-32A-WP06 - Debt Service'!AF$27/12,0)),"-")</f>
        <v>0</v>
      </c>
      <c r="AJ758" s="269">
        <f>IFERROR(IF(-SUM(AJ$20:AJ757)+AJ$15&lt;0.000001,0,IF($C758&gt;='H-32A-WP06 - Debt Service'!AG$24,'H-32A-WP06 - Debt Service'!AG$27/12,0)),"-")</f>
        <v>0</v>
      </c>
    </row>
    <row r="759" spans="2:36" hidden="1">
      <c r="B759" s="260">
        <f t="shared" si="48"/>
        <v>2084</v>
      </c>
      <c r="C759" s="281">
        <f t="shared" si="50"/>
        <v>67420</v>
      </c>
      <c r="D759" s="281"/>
      <c r="E759" s="269">
        <f>IFERROR(IF(-SUM(E$20:E758)+E$15&lt;0.000001,0,IF($C759&gt;='H-32A-WP06 - Debt Service'!C$24,'H-32A-WP06 - Debt Service'!C$27/12,0)),"-")</f>
        <v>0</v>
      </c>
      <c r="F759" s="269">
        <f>IFERROR(IF(-SUM(F$20:F758)+F$15&lt;0.000001,0,IF($C759&gt;='H-32A-WP06 - Debt Service'!D$24,'H-32A-WP06 - Debt Service'!D$27/12,0)),"-")</f>
        <v>0</v>
      </c>
      <c r="G759" s="269">
        <f>IFERROR(IF(-SUM(G$20:G758)+G$15&lt;0.000001,0,IF($C759&gt;='H-32A-WP06 - Debt Service'!E$24,'H-32A-WP06 - Debt Service'!E$27/12,0)),"-")</f>
        <v>0</v>
      </c>
      <c r="H759" s="269">
        <f>IFERROR(IF(-SUM(H$20:H758)+H$15&lt;0.000001,0,IF($C759&gt;='H-32A-WP06 - Debt Service'!F$24,'H-32A-WP06 - Debt Service'!F$27/12,0)),"-")</f>
        <v>0</v>
      </c>
      <c r="I759" s="269">
        <f>IFERROR(IF(-SUM(I$20:I758)+I$15&lt;0.000001,0,IF($C759&gt;='H-32A-WP06 - Debt Service'!G$24,'H-32A-WP06 - Debt Service'!#REF!/12,0)),"-")</f>
        <v>0</v>
      </c>
      <c r="J759" s="269">
        <f>IFERROR(IF(-SUM(J$20:J758)+J$15&lt;0.000001,0,IF($C759&gt;='H-32A-WP06 - Debt Service'!H$24,'H-32A-WP06 - Debt Service'!H$27/12,0)),"-")</f>
        <v>0</v>
      </c>
      <c r="K759" s="269">
        <f>IFERROR(IF(-SUM(K$20:K758)+K$15&lt;0.000001,0,IF($C759&gt;='H-32A-WP06 - Debt Service'!I$24,'H-32A-WP06 - Debt Service'!I$27/12,0)),"-")</f>
        <v>0</v>
      </c>
      <c r="L759" s="269">
        <f>IFERROR(IF(-SUM(L$20:L758)+L$15&lt;0.000001,0,IF($C759&gt;='H-32A-WP06 - Debt Service'!J$24,'H-32A-WP06 - Debt Service'!J$27/12,0)),"-")</f>
        <v>0</v>
      </c>
      <c r="M759" s="269">
        <f>IFERROR(IF(-SUM(M$20:M758)+M$15&lt;0.000001,0,IF($C759&gt;='H-32A-WP06 - Debt Service'!L$24,'H-32A-WP06 - Debt Service'!L$27/12,0)),"-")</f>
        <v>0</v>
      </c>
      <c r="N759" s="269">
        <v>0</v>
      </c>
      <c r="O759" s="269">
        <v>0</v>
      </c>
      <c r="P759" s="269">
        <v>0</v>
      </c>
      <c r="Q759" s="269">
        <f>IFERROR(IF(-SUM(Q$20:Q758)+Q$15&lt;0.000001,0,IF($C759&gt;='H-32A-WP06 - Debt Service'!#REF!,'H-32A-WP06 - Debt Service'!#REF!/12,0)),"-")</f>
        <v>0</v>
      </c>
      <c r="R759" s="269"/>
      <c r="S759" s="269"/>
      <c r="T759" s="269"/>
      <c r="U759" s="269"/>
      <c r="V759" s="269"/>
      <c r="X759" s="260">
        <f t="shared" si="49"/>
        <v>2084</v>
      </c>
      <c r="Y759" s="281">
        <f t="shared" si="51"/>
        <v>67420</v>
      </c>
      <c r="Z759" s="281"/>
      <c r="AA759" s="269">
        <f>IFERROR(IF(-SUM(AA$20:AA758)+AA$15&lt;0.000001,0,IF($C759&gt;='H-32A-WP06 - Debt Service'!X$24,'H-32A-WP06 - Debt Service'!X$27/12,0)),"-")</f>
        <v>0</v>
      </c>
      <c r="AB759" s="269">
        <f>IFERROR(IF(-SUM(AB$20:AB758)+AB$15&lt;0.000001,0,IF($C759&gt;='H-32A-WP06 - Debt Service'!Y$24,'H-32A-WP06 - Debt Service'!Y$27/12,0)),"-")</f>
        <v>0</v>
      </c>
      <c r="AC759" s="269">
        <f>IFERROR(IF(-SUM(AC$20:AC758)+AC$15&lt;0.000001,0,IF($C759&gt;='H-32A-WP06 - Debt Service'!Z$24,'H-32A-WP06 - Debt Service'!Z$27/12,0)),"-")</f>
        <v>0</v>
      </c>
      <c r="AD759" s="269">
        <f>IFERROR(IF(-SUM(AD$20:AD758)+AD$15&lt;0.000001,0,IF($C759&gt;='H-32A-WP06 - Debt Service'!AA$24,'H-32A-WP06 - Debt Service'!AA$27/12,0)),"-")</f>
        <v>0</v>
      </c>
      <c r="AE759" s="269">
        <f>IFERROR(IF(-SUM(AE$20:AE758)+AE$15&lt;0.000001,0,IF($C759&gt;='H-32A-WP06 - Debt Service'!AB$24,'H-32A-WP06 - Debt Service'!AB$27/12,0)),"-")</f>
        <v>0</v>
      </c>
      <c r="AF759" s="269">
        <f>IFERROR(IF(-SUM(AF$20:AF758)+AF$15&lt;0.000001,0,IF($C759&gt;='H-32A-WP06 - Debt Service'!AC$24,'H-32A-WP06 - Debt Service'!AC$27/12,0)),"-")</f>
        <v>0</v>
      </c>
      <c r="AG759" s="269">
        <f>IFERROR(IF(-SUM(AG$20:AG758)+AG$15&lt;0.000001,0,IF($C759&gt;='H-32A-WP06 - Debt Service'!AD$24,'H-32A-WP06 - Debt Service'!AD$27/12,0)),"-")</f>
        <v>0</v>
      </c>
      <c r="AH759" s="269">
        <f>IFERROR(IF(-SUM(AH$20:AH758)+AH$15&lt;0.000001,0,IF($C759&gt;='H-32A-WP06 - Debt Service'!AE$24,'H-32A-WP06 - Debt Service'!AE$27/12,0)),"-")</f>
        <v>0</v>
      </c>
      <c r="AI759" s="269">
        <f>IFERROR(IF(-SUM(AI$20:AI758)+AI$15&lt;0.000001,0,IF($C759&gt;='H-32A-WP06 - Debt Service'!AF$24,'H-32A-WP06 - Debt Service'!AF$27/12,0)),"-")</f>
        <v>0</v>
      </c>
      <c r="AJ759" s="269">
        <f>IFERROR(IF(-SUM(AJ$20:AJ758)+AJ$15&lt;0.000001,0,IF($C759&gt;='H-32A-WP06 - Debt Service'!AG$24,'H-32A-WP06 - Debt Service'!AG$27/12,0)),"-")</f>
        <v>0</v>
      </c>
    </row>
    <row r="760" spans="2:36" hidden="1">
      <c r="B760" s="260">
        <f t="shared" si="48"/>
        <v>2084</v>
      </c>
      <c r="C760" s="281">
        <f t="shared" si="50"/>
        <v>67451</v>
      </c>
      <c r="D760" s="281"/>
      <c r="E760" s="269">
        <f>IFERROR(IF(-SUM(E$20:E759)+E$15&lt;0.000001,0,IF($C760&gt;='H-32A-WP06 - Debt Service'!C$24,'H-32A-WP06 - Debt Service'!C$27/12,0)),"-")</f>
        <v>0</v>
      </c>
      <c r="F760" s="269">
        <f>IFERROR(IF(-SUM(F$20:F759)+F$15&lt;0.000001,0,IF($C760&gt;='H-32A-WP06 - Debt Service'!D$24,'H-32A-WP06 - Debt Service'!D$27/12,0)),"-")</f>
        <v>0</v>
      </c>
      <c r="G760" s="269">
        <f>IFERROR(IF(-SUM(G$20:G759)+G$15&lt;0.000001,0,IF($C760&gt;='H-32A-WP06 - Debt Service'!E$24,'H-32A-WP06 - Debt Service'!E$27/12,0)),"-")</f>
        <v>0</v>
      </c>
      <c r="H760" s="269">
        <f>IFERROR(IF(-SUM(H$20:H759)+H$15&lt;0.000001,0,IF($C760&gt;='H-32A-WP06 - Debt Service'!F$24,'H-32A-WP06 - Debt Service'!F$27/12,0)),"-")</f>
        <v>0</v>
      </c>
      <c r="I760" s="269">
        <f>IFERROR(IF(-SUM(I$20:I759)+I$15&lt;0.000001,0,IF($C760&gt;='H-32A-WP06 - Debt Service'!G$24,'H-32A-WP06 - Debt Service'!#REF!/12,0)),"-")</f>
        <v>0</v>
      </c>
      <c r="J760" s="269">
        <f>IFERROR(IF(-SUM(J$20:J759)+J$15&lt;0.000001,0,IF($C760&gt;='H-32A-WP06 - Debt Service'!H$24,'H-32A-WP06 - Debt Service'!H$27/12,0)),"-")</f>
        <v>0</v>
      </c>
      <c r="K760" s="269">
        <f>IFERROR(IF(-SUM(K$20:K759)+K$15&lt;0.000001,0,IF($C760&gt;='H-32A-WP06 - Debt Service'!I$24,'H-32A-WP06 - Debt Service'!I$27/12,0)),"-")</f>
        <v>0</v>
      </c>
      <c r="L760" s="269">
        <f>IFERROR(IF(-SUM(L$20:L759)+L$15&lt;0.000001,0,IF($C760&gt;='H-32A-WP06 - Debt Service'!J$24,'H-32A-WP06 - Debt Service'!J$27/12,0)),"-")</f>
        <v>0</v>
      </c>
      <c r="M760" s="269">
        <f>IFERROR(IF(-SUM(M$20:M759)+M$15&lt;0.000001,0,IF($C760&gt;='H-32A-WP06 - Debt Service'!L$24,'H-32A-WP06 - Debt Service'!L$27/12,0)),"-")</f>
        <v>0</v>
      </c>
      <c r="N760" s="269">
        <v>0</v>
      </c>
      <c r="O760" s="269">
        <v>0</v>
      </c>
      <c r="P760" s="269">
        <v>0</v>
      </c>
      <c r="Q760" s="269">
        <f>IFERROR(IF(-SUM(Q$20:Q759)+Q$15&lt;0.000001,0,IF($C760&gt;='H-32A-WP06 - Debt Service'!#REF!,'H-32A-WP06 - Debt Service'!#REF!/12,0)),"-")</f>
        <v>0</v>
      </c>
      <c r="R760" s="269"/>
      <c r="S760" s="269"/>
      <c r="T760" s="269"/>
      <c r="U760" s="269"/>
      <c r="V760" s="269"/>
      <c r="X760" s="260">
        <f t="shared" si="49"/>
        <v>2084</v>
      </c>
      <c r="Y760" s="281">
        <f t="shared" si="51"/>
        <v>67451</v>
      </c>
      <c r="Z760" s="281"/>
      <c r="AA760" s="269">
        <f>IFERROR(IF(-SUM(AA$20:AA759)+AA$15&lt;0.000001,0,IF($C760&gt;='H-32A-WP06 - Debt Service'!X$24,'H-32A-WP06 - Debt Service'!X$27/12,0)),"-")</f>
        <v>0</v>
      </c>
      <c r="AB760" s="269">
        <f>IFERROR(IF(-SUM(AB$20:AB759)+AB$15&lt;0.000001,0,IF($C760&gt;='H-32A-WP06 - Debt Service'!Y$24,'H-32A-WP06 - Debt Service'!Y$27/12,0)),"-")</f>
        <v>0</v>
      </c>
      <c r="AC760" s="269">
        <f>IFERROR(IF(-SUM(AC$20:AC759)+AC$15&lt;0.000001,0,IF($C760&gt;='H-32A-WP06 - Debt Service'!Z$24,'H-32A-WP06 - Debt Service'!Z$27/12,0)),"-")</f>
        <v>0</v>
      </c>
      <c r="AD760" s="269">
        <f>IFERROR(IF(-SUM(AD$20:AD759)+AD$15&lt;0.000001,0,IF($C760&gt;='H-32A-WP06 - Debt Service'!AA$24,'H-32A-WP06 - Debt Service'!AA$27/12,0)),"-")</f>
        <v>0</v>
      </c>
      <c r="AE760" s="269">
        <f>IFERROR(IF(-SUM(AE$20:AE759)+AE$15&lt;0.000001,0,IF($C760&gt;='H-32A-WP06 - Debt Service'!AB$24,'H-32A-WP06 - Debt Service'!AB$27/12,0)),"-")</f>
        <v>0</v>
      </c>
      <c r="AF760" s="269">
        <f>IFERROR(IF(-SUM(AF$20:AF759)+AF$15&lt;0.000001,0,IF($C760&gt;='H-32A-WP06 - Debt Service'!AC$24,'H-32A-WP06 - Debt Service'!AC$27/12,0)),"-")</f>
        <v>0</v>
      </c>
      <c r="AG760" s="269">
        <f>IFERROR(IF(-SUM(AG$20:AG759)+AG$15&lt;0.000001,0,IF($C760&gt;='H-32A-WP06 - Debt Service'!AD$24,'H-32A-WP06 - Debt Service'!AD$27/12,0)),"-")</f>
        <v>0</v>
      </c>
      <c r="AH760" s="269">
        <f>IFERROR(IF(-SUM(AH$20:AH759)+AH$15&lt;0.000001,0,IF($C760&gt;='H-32A-WP06 - Debt Service'!AE$24,'H-32A-WP06 - Debt Service'!AE$27/12,0)),"-")</f>
        <v>0</v>
      </c>
      <c r="AI760" s="269">
        <f>IFERROR(IF(-SUM(AI$20:AI759)+AI$15&lt;0.000001,0,IF($C760&gt;='H-32A-WP06 - Debt Service'!AF$24,'H-32A-WP06 - Debt Service'!AF$27/12,0)),"-")</f>
        <v>0</v>
      </c>
      <c r="AJ760" s="269">
        <f>IFERROR(IF(-SUM(AJ$20:AJ759)+AJ$15&lt;0.000001,0,IF($C760&gt;='H-32A-WP06 - Debt Service'!AG$24,'H-32A-WP06 - Debt Service'!AG$27/12,0)),"-")</f>
        <v>0</v>
      </c>
    </row>
    <row r="761" spans="2:36" hidden="1">
      <c r="B761" s="260">
        <f t="shared" si="48"/>
        <v>2084</v>
      </c>
      <c r="C761" s="281">
        <f t="shared" si="50"/>
        <v>67481</v>
      </c>
      <c r="D761" s="281"/>
      <c r="E761" s="269">
        <f>IFERROR(IF(-SUM(E$20:E760)+E$15&lt;0.000001,0,IF($C761&gt;='H-32A-WP06 - Debt Service'!C$24,'H-32A-WP06 - Debt Service'!C$27/12,0)),"-")</f>
        <v>0</v>
      </c>
      <c r="F761" s="269">
        <f>IFERROR(IF(-SUM(F$20:F760)+F$15&lt;0.000001,0,IF($C761&gt;='H-32A-WP06 - Debt Service'!D$24,'H-32A-WP06 - Debt Service'!D$27/12,0)),"-")</f>
        <v>0</v>
      </c>
      <c r="G761" s="269">
        <f>IFERROR(IF(-SUM(G$20:G760)+G$15&lt;0.000001,0,IF($C761&gt;='H-32A-WP06 - Debt Service'!E$24,'H-32A-WP06 - Debt Service'!E$27/12,0)),"-")</f>
        <v>0</v>
      </c>
      <c r="H761" s="269">
        <f>IFERROR(IF(-SUM(H$20:H760)+H$15&lt;0.000001,0,IF($C761&gt;='H-32A-WP06 - Debt Service'!F$24,'H-32A-WP06 - Debt Service'!F$27/12,0)),"-")</f>
        <v>0</v>
      </c>
      <c r="I761" s="269">
        <f>IFERROR(IF(-SUM(I$20:I760)+I$15&lt;0.000001,0,IF($C761&gt;='H-32A-WP06 - Debt Service'!G$24,'H-32A-WP06 - Debt Service'!#REF!/12,0)),"-")</f>
        <v>0</v>
      </c>
      <c r="J761" s="269">
        <f>IFERROR(IF(-SUM(J$20:J760)+J$15&lt;0.000001,0,IF($C761&gt;='H-32A-WP06 - Debt Service'!H$24,'H-32A-WP06 - Debt Service'!H$27/12,0)),"-")</f>
        <v>0</v>
      </c>
      <c r="K761" s="269">
        <f>IFERROR(IF(-SUM(K$20:K760)+K$15&lt;0.000001,0,IF($C761&gt;='H-32A-WP06 - Debt Service'!I$24,'H-32A-WP06 - Debt Service'!I$27/12,0)),"-")</f>
        <v>0</v>
      </c>
      <c r="L761" s="269">
        <f>IFERROR(IF(-SUM(L$20:L760)+L$15&lt;0.000001,0,IF($C761&gt;='H-32A-WP06 - Debt Service'!J$24,'H-32A-WP06 - Debt Service'!J$27/12,0)),"-")</f>
        <v>0</v>
      </c>
      <c r="M761" s="269">
        <f>IFERROR(IF(-SUM(M$20:M760)+M$15&lt;0.000001,0,IF($C761&gt;='H-32A-WP06 - Debt Service'!L$24,'H-32A-WP06 - Debt Service'!L$27/12,0)),"-")</f>
        <v>0</v>
      </c>
      <c r="N761" s="269">
        <v>0</v>
      </c>
      <c r="O761" s="269">
        <v>0</v>
      </c>
      <c r="P761" s="269">
        <v>0</v>
      </c>
      <c r="Q761" s="269">
        <f>IFERROR(IF(-SUM(Q$20:Q760)+Q$15&lt;0.000001,0,IF($C761&gt;='H-32A-WP06 - Debt Service'!#REF!,'H-32A-WP06 - Debt Service'!#REF!/12,0)),"-")</f>
        <v>0</v>
      </c>
      <c r="R761" s="269"/>
      <c r="S761" s="269"/>
      <c r="T761" s="269"/>
      <c r="U761" s="269"/>
      <c r="V761" s="269"/>
      <c r="X761" s="260">
        <f t="shared" si="49"/>
        <v>2084</v>
      </c>
      <c r="Y761" s="281">
        <f t="shared" si="51"/>
        <v>67481</v>
      </c>
      <c r="Z761" s="281"/>
      <c r="AA761" s="269">
        <f>IFERROR(IF(-SUM(AA$20:AA760)+AA$15&lt;0.000001,0,IF($C761&gt;='H-32A-WP06 - Debt Service'!X$24,'H-32A-WP06 - Debt Service'!X$27/12,0)),"-")</f>
        <v>0</v>
      </c>
      <c r="AB761" s="269">
        <f>IFERROR(IF(-SUM(AB$20:AB760)+AB$15&lt;0.000001,0,IF($C761&gt;='H-32A-WP06 - Debt Service'!Y$24,'H-32A-WP06 - Debt Service'!Y$27/12,0)),"-")</f>
        <v>0</v>
      </c>
      <c r="AC761" s="269">
        <f>IFERROR(IF(-SUM(AC$20:AC760)+AC$15&lt;0.000001,0,IF($C761&gt;='H-32A-WP06 - Debt Service'!Z$24,'H-32A-WP06 - Debt Service'!Z$27/12,0)),"-")</f>
        <v>0</v>
      </c>
      <c r="AD761" s="269">
        <f>IFERROR(IF(-SUM(AD$20:AD760)+AD$15&lt;0.000001,0,IF($C761&gt;='H-32A-WP06 - Debt Service'!AA$24,'H-32A-WP06 - Debt Service'!AA$27/12,0)),"-")</f>
        <v>0</v>
      </c>
      <c r="AE761" s="269">
        <f>IFERROR(IF(-SUM(AE$20:AE760)+AE$15&lt;0.000001,0,IF($C761&gt;='H-32A-WP06 - Debt Service'!AB$24,'H-32A-WP06 - Debt Service'!AB$27/12,0)),"-")</f>
        <v>0</v>
      </c>
      <c r="AF761" s="269">
        <f>IFERROR(IF(-SUM(AF$20:AF760)+AF$15&lt;0.000001,0,IF($C761&gt;='H-32A-WP06 - Debt Service'!AC$24,'H-32A-WP06 - Debt Service'!AC$27/12,0)),"-")</f>
        <v>0</v>
      </c>
      <c r="AG761" s="269">
        <f>IFERROR(IF(-SUM(AG$20:AG760)+AG$15&lt;0.000001,0,IF($C761&gt;='H-32A-WP06 - Debt Service'!AD$24,'H-32A-WP06 - Debt Service'!AD$27/12,0)),"-")</f>
        <v>0</v>
      </c>
      <c r="AH761" s="269">
        <f>IFERROR(IF(-SUM(AH$20:AH760)+AH$15&lt;0.000001,0,IF($C761&gt;='H-32A-WP06 - Debt Service'!AE$24,'H-32A-WP06 - Debt Service'!AE$27/12,0)),"-")</f>
        <v>0</v>
      </c>
      <c r="AI761" s="269">
        <f>IFERROR(IF(-SUM(AI$20:AI760)+AI$15&lt;0.000001,0,IF($C761&gt;='H-32A-WP06 - Debt Service'!AF$24,'H-32A-WP06 - Debt Service'!AF$27/12,0)),"-")</f>
        <v>0</v>
      </c>
      <c r="AJ761" s="269">
        <f>IFERROR(IF(-SUM(AJ$20:AJ760)+AJ$15&lt;0.000001,0,IF($C761&gt;='H-32A-WP06 - Debt Service'!AG$24,'H-32A-WP06 - Debt Service'!AG$27/12,0)),"-")</f>
        <v>0</v>
      </c>
    </row>
    <row r="762" spans="2:36" hidden="1">
      <c r="B762" s="260">
        <f t="shared" si="48"/>
        <v>2084</v>
      </c>
      <c r="C762" s="281">
        <f t="shared" si="50"/>
        <v>67512</v>
      </c>
      <c r="D762" s="281"/>
      <c r="E762" s="269">
        <f>IFERROR(IF(-SUM(E$20:E761)+E$15&lt;0.000001,0,IF($C762&gt;='H-32A-WP06 - Debt Service'!C$24,'H-32A-WP06 - Debt Service'!C$27/12,0)),"-")</f>
        <v>0</v>
      </c>
      <c r="F762" s="269">
        <f>IFERROR(IF(-SUM(F$20:F761)+F$15&lt;0.000001,0,IF($C762&gt;='H-32A-WP06 - Debt Service'!D$24,'H-32A-WP06 - Debt Service'!D$27/12,0)),"-")</f>
        <v>0</v>
      </c>
      <c r="G762" s="269">
        <f>IFERROR(IF(-SUM(G$20:G761)+G$15&lt;0.000001,0,IF($C762&gt;='H-32A-WP06 - Debt Service'!E$24,'H-32A-WP06 - Debt Service'!E$27/12,0)),"-")</f>
        <v>0</v>
      </c>
      <c r="H762" s="269">
        <f>IFERROR(IF(-SUM(H$20:H761)+H$15&lt;0.000001,0,IF($C762&gt;='H-32A-WP06 - Debt Service'!F$24,'H-32A-WP06 - Debt Service'!F$27/12,0)),"-")</f>
        <v>0</v>
      </c>
      <c r="I762" s="269">
        <f>IFERROR(IF(-SUM(I$20:I761)+I$15&lt;0.000001,0,IF($C762&gt;='H-32A-WP06 - Debt Service'!G$24,'H-32A-WP06 - Debt Service'!#REF!/12,0)),"-")</f>
        <v>0</v>
      </c>
      <c r="J762" s="269">
        <f>IFERROR(IF(-SUM(J$20:J761)+J$15&lt;0.000001,0,IF($C762&gt;='H-32A-WP06 - Debt Service'!H$24,'H-32A-WP06 - Debt Service'!H$27/12,0)),"-")</f>
        <v>0</v>
      </c>
      <c r="K762" s="269">
        <f>IFERROR(IF(-SUM(K$20:K761)+K$15&lt;0.000001,0,IF($C762&gt;='H-32A-WP06 - Debt Service'!I$24,'H-32A-WP06 - Debt Service'!I$27/12,0)),"-")</f>
        <v>0</v>
      </c>
      <c r="L762" s="269">
        <f>IFERROR(IF(-SUM(L$20:L761)+L$15&lt;0.000001,0,IF($C762&gt;='H-32A-WP06 - Debt Service'!J$24,'H-32A-WP06 - Debt Service'!J$27/12,0)),"-")</f>
        <v>0</v>
      </c>
      <c r="M762" s="269">
        <f>IFERROR(IF(-SUM(M$20:M761)+M$15&lt;0.000001,0,IF($C762&gt;='H-32A-WP06 - Debt Service'!L$24,'H-32A-WP06 - Debt Service'!L$27/12,0)),"-")</f>
        <v>0</v>
      </c>
      <c r="N762" s="269">
        <v>0</v>
      </c>
      <c r="O762" s="269">
        <v>0</v>
      </c>
      <c r="P762" s="269">
        <v>0</v>
      </c>
      <c r="Q762" s="269">
        <f>IFERROR(IF(-SUM(Q$20:Q761)+Q$15&lt;0.000001,0,IF($C762&gt;='H-32A-WP06 - Debt Service'!#REF!,'H-32A-WP06 - Debt Service'!#REF!/12,0)),"-")</f>
        <v>0</v>
      </c>
      <c r="R762" s="269"/>
      <c r="S762" s="269"/>
      <c r="T762" s="269"/>
      <c r="U762" s="269"/>
      <c r="V762" s="269"/>
      <c r="X762" s="260">
        <f t="shared" si="49"/>
        <v>2084</v>
      </c>
      <c r="Y762" s="281">
        <f t="shared" si="51"/>
        <v>67512</v>
      </c>
      <c r="Z762" s="281"/>
      <c r="AA762" s="269">
        <f>IFERROR(IF(-SUM(AA$20:AA761)+AA$15&lt;0.000001,0,IF($C762&gt;='H-32A-WP06 - Debt Service'!X$24,'H-32A-WP06 - Debt Service'!X$27/12,0)),"-")</f>
        <v>0</v>
      </c>
      <c r="AB762" s="269">
        <f>IFERROR(IF(-SUM(AB$20:AB761)+AB$15&lt;0.000001,0,IF($C762&gt;='H-32A-WP06 - Debt Service'!Y$24,'H-32A-WP06 - Debt Service'!Y$27/12,0)),"-")</f>
        <v>0</v>
      </c>
      <c r="AC762" s="269">
        <f>IFERROR(IF(-SUM(AC$20:AC761)+AC$15&lt;0.000001,0,IF($C762&gt;='H-32A-WP06 - Debt Service'!Z$24,'H-32A-WP06 - Debt Service'!Z$27/12,0)),"-")</f>
        <v>0</v>
      </c>
      <c r="AD762" s="269">
        <f>IFERROR(IF(-SUM(AD$20:AD761)+AD$15&lt;0.000001,0,IF($C762&gt;='H-32A-WP06 - Debt Service'!AA$24,'H-32A-WP06 - Debt Service'!AA$27/12,0)),"-")</f>
        <v>0</v>
      </c>
      <c r="AE762" s="269">
        <f>IFERROR(IF(-SUM(AE$20:AE761)+AE$15&lt;0.000001,0,IF($C762&gt;='H-32A-WP06 - Debt Service'!AB$24,'H-32A-WP06 - Debt Service'!AB$27/12,0)),"-")</f>
        <v>0</v>
      </c>
      <c r="AF762" s="269">
        <f>IFERROR(IF(-SUM(AF$20:AF761)+AF$15&lt;0.000001,0,IF($C762&gt;='H-32A-WP06 - Debt Service'!AC$24,'H-32A-WP06 - Debt Service'!AC$27/12,0)),"-")</f>
        <v>0</v>
      </c>
      <c r="AG762" s="269">
        <f>IFERROR(IF(-SUM(AG$20:AG761)+AG$15&lt;0.000001,0,IF($C762&gt;='H-32A-WP06 - Debt Service'!AD$24,'H-32A-WP06 - Debt Service'!AD$27/12,0)),"-")</f>
        <v>0</v>
      </c>
      <c r="AH762" s="269">
        <f>IFERROR(IF(-SUM(AH$20:AH761)+AH$15&lt;0.000001,0,IF($C762&gt;='H-32A-WP06 - Debt Service'!AE$24,'H-32A-WP06 - Debt Service'!AE$27/12,0)),"-")</f>
        <v>0</v>
      </c>
      <c r="AI762" s="269">
        <f>IFERROR(IF(-SUM(AI$20:AI761)+AI$15&lt;0.000001,0,IF($C762&gt;='H-32A-WP06 - Debt Service'!AF$24,'H-32A-WP06 - Debt Service'!AF$27/12,0)),"-")</f>
        <v>0</v>
      </c>
      <c r="AJ762" s="269">
        <f>IFERROR(IF(-SUM(AJ$20:AJ761)+AJ$15&lt;0.000001,0,IF($C762&gt;='H-32A-WP06 - Debt Service'!AG$24,'H-32A-WP06 - Debt Service'!AG$27/12,0)),"-")</f>
        <v>0</v>
      </c>
    </row>
    <row r="763" spans="2:36" hidden="1">
      <c r="B763" s="260">
        <f t="shared" si="48"/>
        <v>2084</v>
      </c>
      <c r="C763" s="281">
        <f t="shared" si="50"/>
        <v>67542</v>
      </c>
      <c r="D763" s="281"/>
      <c r="E763" s="269">
        <f>IFERROR(IF(-SUM(E$20:E762)+E$15&lt;0.000001,0,IF($C763&gt;='H-32A-WP06 - Debt Service'!C$24,'H-32A-WP06 - Debt Service'!C$27/12,0)),"-")</f>
        <v>0</v>
      </c>
      <c r="F763" s="269">
        <f>IFERROR(IF(-SUM(F$20:F762)+F$15&lt;0.000001,0,IF($C763&gt;='H-32A-WP06 - Debt Service'!D$24,'H-32A-WP06 - Debt Service'!D$27/12,0)),"-")</f>
        <v>0</v>
      </c>
      <c r="G763" s="269">
        <f>IFERROR(IF(-SUM(G$20:G762)+G$15&lt;0.000001,0,IF($C763&gt;='H-32A-WP06 - Debt Service'!E$24,'H-32A-WP06 - Debt Service'!E$27/12,0)),"-")</f>
        <v>0</v>
      </c>
      <c r="H763" s="269">
        <f>IFERROR(IF(-SUM(H$20:H762)+H$15&lt;0.000001,0,IF($C763&gt;='H-32A-WP06 - Debt Service'!F$24,'H-32A-WP06 - Debt Service'!F$27/12,0)),"-")</f>
        <v>0</v>
      </c>
      <c r="I763" s="269">
        <f>IFERROR(IF(-SUM(I$20:I762)+I$15&lt;0.000001,0,IF($C763&gt;='H-32A-WP06 - Debt Service'!G$24,'H-32A-WP06 - Debt Service'!#REF!/12,0)),"-")</f>
        <v>0</v>
      </c>
      <c r="J763" s="269">
        <f>IFERROR(IF(-SUM(J$20:J762)+J$15&lt;0.000001,0,IF($C763&gt;='H-32A-WP06 - Debt Service'!H$24,'H-32A-WP06 - Debt Service'!H$27/12,0)),"-")</f>
        <v>0</v>
      </c>
      <c r="K763" s="269">
        <f>IFERROR(IF(-SUM(K$20:K762)+K$15&lt;0.000001,0,IF($C763&gt;='H-32A-WP06 - Debt Service'!I$24,'H-32A-WP06 - Debt Service'!I$27/12,0)),"-")</f>
        <v>0</v>
      </c>
      <c r="L763" s="269">
        <f>IFERROR(IF(-SUM(L$20:L762)+L$15&lt;0.000001,0,IF($C763&gt;='H-32A-WP06 - Debt Service'!J$24,'H-32A-WP06 - Debt Service'!J$27/12,0)),"-")</f>
        <v>0</v>
      </c>
      <c r="M763" s="269">
        <f>IFERROR(IF(-SUM(M$20:M762)+M$15&lt;0.000001,0,IF($C763&gt;='H-32A-WP06 - Debt Service'!L$24,'H-32A-WP06 - Debt Service'!L$27/12,0)),"-")</f>
        <v>0</v>
      </c>
      <c r="N763" s="269">
        <v>0</v>
      </c>
      <c r="O763" s="269">
        <v>0</v>
      </c>
      <c r="P763" s="269">
        <v>0</v>
      </c>
      <c r="Q763" s="269">
        <f>IFERROR(IF(-SUM(Q$20:Q762)+Q$15&lt;0.000001,0,IF($C763&gt;='H-32A-WP06 - Debt Service'!#REF!,'H-32A-WP06 - Debt Service'!#REF!/12,0)),"-")</f>
        <v>0</v>
      </c>
      <c r="R763" s="269"/>
      <c r="S763" s="269"/>
      <c r="T763" s="269"/>
      <c r="U763" s="269"/>
      <c r="V763" s="269"/>
      <c r="X763" s="260">
        <f t="shared" si="49"/>
        <v>2084</v>
      </c>
      <c r="Y763" s="281">
        <f t="shared" si="51"/>
        <v>67542</v>
      </c>
      <c r="Z763" s="281"/>
      <c r="AA763" s="269">
        <f>IFERROR(IF(-SUM(AA$20:AA762)+AA$15&lt;0.000001,0,IF($C763&gt;='H-32A-WP06 - Debt Service'!X$24,'H-32A-WP06 - Debt Service'!X$27/12,0)),"-")</f>
        <v>0</v>
      </c>
      <c r="AB763" s="269">
        <f>IFERROR(IF(-SUM(AB$20:AB762)+AB$15&lt;0.000001,0,IF($C763&gt;='H-32A-WP06 - Debt Service'!Y$24,'H-32A-WP06 - Debt Service'!Y$27/12,0)),"-")</f>
        <v>0</v>
      </c>
      <c r="AC763" s="269">
        <f>IFERROR(IF(-SUM(AC$20:AC762)+AC$15&lt;0.000001,0,IF($C763&gt;='H-32A-WP06 - Debt Service'!Z$24,'H-32A-WP06 - Debt Service'!Z$27/12,0)),"-")</f>
        <v>0</v>
      </c>
      <c r="AD763" s="269">
        <f>IFERROR(IF(-SUM(AD$20:AD762)+AD$15&lt;0.000001,0,IF($C763&gt;='H-32A-WP06 - Debt Service'!AA$24,'H-32A-WP06 - Debt Service'!AA$27/12,0)),"-")</f>
        <v>0</v>
      </c>
      <c r="AE763" s="269">
        <f>IFERROR(IF(-SUM(AE$20:AE762)+AE$15&lt;0.000001,0,IF($C763&gt;='H-32A-WP06 - Debt Service'!AB$24,'H-32A-WP06 - Debt Service'!AB$27/12,0)),"-")</f>
        <v>0</v>
      </c>
      <c r="AF763" s="269">
        <f>IFERROR(IF(-SUM(AF$20:AF762)+AF$15&lt;0.000001,0,IF($C763&gt;='H-32A-WP06 - Debt Service'!AC$24,'H-32A-WP06 - Debt Service'!AC$27/12,0)),"-")</f>
        <v>0</v>
      </c>
      <c r="AG763" s="269">
        <f>IFERROR(IF(-SUM(AG$20:AG762)+AG$15&lt;0.000001,0,IF($C763&gt;='H-32A-WP06 - Debt Service'!AD$24,'H-32A-WP06 - Debt Service'!AD$27/12,0)),"-")</f>
        <v>0</v>
      </c>
      <c r="AH763" s="269">
        <f>IFERROR(IF(-SUM(AH$20:AH762)+AH$15&lt;0.000001,0,IF($C763&gt;='H-32A-WP06 - Debt Service'!AE$24,'H-32A-WP06 - Debt Service'!AE$27/12,0)),"-")</f>
        <v>0</v>
      </c>
      <c r="AI763" s="269">
        <f>IFERROR(IF(-SUM(AI$20:AI762)+AI$15&lt;0.000001,0,IF($C763&gt;='H-32A-WP06 - Debt Service'!AF$24,'H-32A-WP06 - Debt Service'!AF$27/12,0)),"-")</f>
        <v>0</v>
      </c>
      <c r="AJ763" s="269">
        <f>IFERROR(IF(-SUM(AJ$20:AJ762)+AJ$15&lt;0.000001,0,IF($C763&gt;='H-32A-WP06 - Debt Service'!AG$24,'H-32A-WP06 - Debt Service'!AG$27/12,0)),"-")</f>
        <v>0</v>
      </c>
    </row>
    <row r="764" spans="2:36" hidden="1">
      <c r="B764" s="260">
        <f t="shared" si="48"/>
        <v>2085</v>
      </c>
      <c r="C764" s="281">
        <f t="shared" si="50"/>
        <v>67573</v>
      </c>
      <c r="D764" s="281"/>
      <c r="E764" s="269">
        <f>IFERROR(IF(-SUM(E$20:E763)+E$15&lt;0.000001,0,IF($C764&gt;='H-32A-WP06 - Debt Service'!C$24,'H-32A-WP06 - Debt Service'!C$27/12,0)),"-")</f>
        <v>0</v>
      </c>
      <c r="F764" s="269">
        <f>IFERROR(IF(-SUM(F$20:F763)+F$15&lt;0.000001,0,IF($C764&gt;='H-32A-WP06 - Debt Service'!D$24,'H-32A-WP06 - Debt Service'!D$27/12,0)),"-")</f>
        <v>0</v>
      </c>
      <c r="G764" s="269">
        <f>IFERROR(IF(-SUM(G$20:G763)+G$15&lt;0.000001,0,IF($C764&gt;='H-32A-WP06 - Debt Service'!E$24,'H-32A-WP06 - Debt Service'!E$27/12,0)),"-")</f>
        <v>0</v>
      </c>
      <c r="H764" s="269">
        <f>IFERROR(IF(-SUM(H$20:H763)+H$15&lt;0.000001,0,IF($C764&gt;='H-32A-WP06 - Debt Service'!F$24,'H-32A-WP06 - Debt Service'!F$27/12,0)),"-")</f>
        <v>0</v>
      </c>
      <c r="I764" s="269">
        <f>IFERROR(IF(-SUM(I$20:I763)+I$15&lt;0.000001,0,IF($C764&gt;='H-32A-WP06 - Debt Service'!G$24,'H-32A-WP06 - Debt Service'!#REF!/12,0)),"-")</f>
        <v>0</v>
      </c>
      <c r="J764" s="269">
        <f>IFERROR(IF(-SUM(J$20:J763)+J$15&lt;0.000001,0,IF($C764&gt;='H-32A-WP06 - Debt Service'!H$24,'H-32A-WP06 - Debt Service'!H$27/12,0)),"-")</f>
        <v>0</v>
      </c>
      <c r="K764" s="269">
        <f>IFERROR(IF(-SUM(K$20:K763)+K$15&lt;0.000001,0,IF($C764&gt;='H-32A-WP06 - Debt Service'!I$24,'H-32A-WP06 - Debt Service'!I$27/12,0)),"-")</f>
        <v>0</v>
      </c>
      <c r="L764" s="269">
        <f>IFERROR(IF(-SUM(L$20:L763)+L$15&lt;0.000001,0,IF($C764&gt;='H-32A-WP06 - Debt Service'!J$24,'H-32A-WP06 - Debt Service'!J$27/12,0)),"-")</f>
        <v>0</v>
      </c>
      <c r="M764" s="269">
        <f>IFERROR(IF(-SUM(M$20:M763)+M$15&lt;0.000001,0,IF($C764&gt;='H-32A-WP06 - Debt Service'!L$24,'H-32A-WP06 - Debt Service'!L$27/12,0)),"-")</f>
        <v>0</v>
      </c>
      <c r="N764" s="269">
        <v>0</v>
      </c>
      <c r="O764" s="269">
        <v>0</v>
      </c>
      <c r="P764" s="269">
        <v>0</v>
      </c>
      <c r="Q764" s="269">
        <f>IFERROR(IF(-SUM(Q$20:Q763)+Q$15&lt;0.000001,0,IF($C764&gt;='H-32A-WP06 - Debt Service'!#REF!,'H-32A-WP06 - Debt Service'!#REF!/12,0)),"-")</f>
        <v>0</v>
      </c>
      <c r="R764" s="269"/>
      <c r="S764" s="269"/>
      <c r="T764" s="269"/>
      <c r="U764" s="269"/>
      <c r="V764" s="269"/>
      <c r="X764" s="260">
        <f t="shared" si="49"/>
        <v>2085</v>
      </c>
      <c r="Y764" s="281">
        <f t="shared" si="51"/>
        <v>67573</v>
      </c>
      <c r="Z764" s="281"/>
      <c r="AA764" s="269">
        <f>IFERROR(IF(-SUM(AA$20:AA763)+AA$15&lt;0.000001,0,IF($C764&gt;='H-32A-WP06 - Debt Service'!X$24,'H-32A-WP06 - Debt Service'!X$27/12,0)),"-")</f>
        <v>0</v>
      </c>
      <c r="AB764" s="269">
        <f>IFERROR(IF(-SUM(AB$20:AB763)+AB$15&lt;0.000001,0,IF($C764&gt;='H-32A-WP06 - Debt Service'!Y$24,'H-32A-WP06 - Debt Service'!Y$27/12,0)),"-")</f>
        <v>0</v>
      </c>
      <c r="AC764" s="269">
        <f>IFERROR(IF(-SUM(AC$20:AC763)+AC$15&lt;0.000001,0,IF($C764&gt;='H-32A-WP06 - Debt Service'!Z$24,'H-32A-WP06 - Debt Service'!Z$27/12,0)),"-")</f>
        <v>0</v>
      </c>
      <c r="AD764" s="269">
        <f>IFERROR(IF(-SUM(AD$20:AD763)+AD$15&lt;0.000001,0,IF($C764&gt;='H-32A-WP06 - Debt Service'!AA$24,'H-32A-WP06 - Debt Service'!AA$27/12,0)),"-")</f>
        <v>0</v>
      </c>
      <c r="AE764" s="269">
        <f>IFERROR(IF(-SUM(AE$20:AE763)+AE$15&lt;0.000001,0,IF($C764&gt;='H-32A-WP06 - Debt Service'!AB$24,'H-32A-WP06 - Debt Service'!AB$27/12,0)),"-")</f>
        <v>0</v>
      </c>
      <c r="AF764" s="269">
        <f>IFERROR(IF(-SUM(AF$20:AF763)+AF$15&lt;0.000001,0,IF($C764&gt;='H-32A-WP06 - Debt Service'!AC$24,'H-32A-WP06 - Debt Service'!AC$27/12,0)),"-")</f>
        <v>0</v>
      </c>
      <c r="AG764" s="269">
        <f>IFERROR(IF(-SUM(AG$20:AG763)+AG$15&lt;0.000001,0,IF($C764&gt;='H-32A-WP06 - Debt Service'!AD$24,'H-32A-WP06 - Debt Service'!AD$27/12,0)),"-")</f>
        <v>0</v>
      </c>
      <c r="AH764" s="269">
        <f>IFERROR(IF(-SUM(AH$20:AH763)+AH$15&lt;0.000001,0,IF($C764&gt;='H-32A-WP06 - Debt Service'!AE$24,'H-32A-WP06 - Debt Service'!AE$27/12,0)),"-")</f>
        <v>0</v>
      </c>
      <c r="AI764" s="269">
        <f>IFERROR(IF(-SUM(AI$20:AI763)+AI$15&lt;0.000001,0,IF($C764&gt;='H-32A-WP06 - Debt Service'!AF$24,'H-32A-WP06 - Debt Service'!AF$27/12,0)),"-")</f>
        <v>0</v>
      </c>
      <c r="AJ764" s="269">
        <f>IFERROR(IF(-SUM(AJ$20:AJ763)+AJ$15&lt;0.000001,0,IF($C764&gt;='H-32A-WP06 - Debt Service'!AG$24,'H-32A-WP06 - Debt Service'!AG$27/12,0)),"-")</f>
        <v>0</v>
      </c>
    </row>
    <row r="765" spans="2:36" hidden="1">
      <c r="B765" s="260">
        <f t="shared" si="48"/>
        <v>2085</v>
      </c>
      <c r="C765" s="281">
        <f t="shared" si="50"/>
        <v>67604</v>
      </c>
      <c r="D765" s="281"/>
      <c r="E765" s="269">
        <f>IFERROR(IF(-SUM(E$20:E764)+E$15&lt;0.000001,0,IF($C765&gt;='H-32A-WP06 - Debt Service'!C$24,'H-32A-WP06 - Debt Service'!C$27/12,0)),"-")</f>
        <v>0</v>
      </c>
      <c r="F765" s="269">
        <f>IFERROR(IF(-SUM(F$20:F764)+F$15&lt;0.000001,0,IF($C765&gt;='H-32A-WP06 - Debt Service'!D$24,'H-32A-WP06 - Debt Service'!D$27/12,0)),"-")</f>
        <v>0</v>
      </c>
      <c r="G765" s="269">
        <f>IFERROR(IF(-SUM(G$20:G764)+G$15&lt;0.000001,0,IF($C765&gt;='H-32A-WP06 - Debt Service'!E$24,'H-32A-WP06 - Debt Service'!E$27/12,0)),"-")</f>
        <v>0</v>
      </c>
      <c r="H765" s="269">
        <f>IFERROR(IF(-SUM(H$20:H764)+H$15&lt;0.000001,0,IF($C765&gt;='H-32A-WP06 - Debt Service'!F$24,'H-32A-WP06 - Debt Service'!F$27/12,0)),"-")</f>
        <v>0</v>
      </c>
      <c r="I765" s="269">
        <f>IFERROR(IF(-SUM(I$20:I764)+I$15&lt;0.000001,0,IF($C765&gt;='H-32A-WP06 - Debt Service'!G$24,'H-32A-WP06 - Debt Service'!#REF!/12,0)),"-")</f>
        <v>0</v>
      </c>
      <c r="J765" s="269">
        <f>IFERROR(IF(-SUM(J$20:J764)+J$15&lt;0.000001,0,IF($C765&gt;='H-32A-WP06 - Debt Service'!H$24,'H-32A-WP06 - Debt Service'!H$27/12,0)),"-")</f>
        <v>0</v>
      </c>
      <c r="K765" s="269">
        <f>IFERROR(IF(-SUM(K$20:K764)+K$15&lt;0.000001,0,IF($C765&gt;='H-32A-WP06 - Debt Service'!I$24,'H-32A-WP06 - Debt Service'!I$27/12,0)),"-")</f>
        <v>0</v>
      </c>
      <c r="L765" s="269">
        <f>IFERROR(IF(-SUM(L$20:L764)+L$15&lt;0.000001,0,IF($C765&gt;='H-32A-WP06 - Debt Service'!J$24,'H-32A-WP06 - Debt Service'!J$27/12,0)),"-")</f>
        <v>0</v>
      </c>
      <c r="M765" s="269">
        <f>IFERROR(IF(-SUM(M$20:M764)+M$15&lt;0.000001,0,IF($C765&gt;='H-32A-WP06 - Debt Service'!L$24,'H-32A-WP06 - Debt Service'!L$27/12,0)),"-")</f>
        <v>0</v>
      </c>
      <c r="N765" s="269">
        <v>0</v>
      </c>
      <c r="O765" s="269">
        <v>0</v>
      </c>
      <c r="P765" s="269">
        <v>0</v>
      </c>
      <c r="Q765" s="269">
        <f>IFERROR(IF(-SUM(Q$20:Q764)+Q$15&lt;0.000001,0,IF($C765&gt;='H-32A-WP06 - Debt Service'!#REF!,'H-32A-WP06 - Debt Service'!#REF!/12,0)),"-")</f>
        <v>0</v>
      </c>
      <c r="R765" s="269"/>
      <c r="S765" s="269"/>
      <c r="T765" s="269"/>
      <c r="U765" s="269"/>
      <c r="V765" s="269"/>
      <c r="X765" s="260">
        <f t="shared" si="49"/>
        <v>2085</v>
      </c>
      <c r="Y765" s="281">
        <f t="shared" si="51"/>
        <v>67604</v>
      </c>
      <c r="Z765" s="281"/>
      <c r="AA765" s="269">
        <f>IFERROR(IF(-SUM(AA$20:AA764)+AA$15&lt;0.000001,0,IF($C765&gt;='H-32A-WP06 - Debt Service'!X$24,'H-32A-WP06 - Debt Service'!X$27/12,0)),"-")</f>
        <v>0</v>
      </c>
      <c r="AB765" s="269">
        <f>IFERROR(IF(-SUM(AB$20:AB764)+AB$15&lt;0.000001,0,IF($C765&gt;='H-32A-WP06 - Debt Service'!Y$24,'H-32A-WP06 - Debt Service'!Y$27/12,0)),"-")</f>
        <v>0</v>
      </c>
      <c r="AC765" s="269">
        <f>IFERROR(IF(-SUM(AC$20:AC764)+AC$15&lt;0.000001,0,IF($C765&gt;='H-32A-WP06 - Debt Service'!Z$24,'H-32A-WP06 - Debt Service'!Z$27/12,0)),"-")</f>
        <v>0</v>
      </c>
      <c r="AD765" s="269">
        <f>IFERROR(IF(-SUM(AD$20:AD764)+AD$15&lt;0.000001,0,IF($C765&gt;='H-32A-WP06 - Debt Service'!AA$24,'H-32A-WP06 - Debt Service'!AA$27/12,0)),"-")</f>
        <v>0</v>
      </c>
      <c r="AE765" s="269">
        <f>IFERROR(IF(-SUM(AE$20:AE764)+AE$15&lt;0.000001,0,IF($C765&gt;='H-32A-WP06 - Debt Service'!AB$24,'H-32A-WP06 - Debt Service'!AB$27/12,0)),"-")</f>
        <v>0</v>
      </c>
      <c r="AF765" s="269">
        <f>IFERROR(IF(-SUM(AF$20:AF764)+AF$15&lt;0.000001,0,IF($C765&gt;='H-32A-WP06 - Debt Service'!AC$24,'H-32A-WP06 - Debt Service'!AC$27/12,0)),"-")</f>
        <v>0</v>
      </c>
      <c r="AG765" s="269">
        <f>IFERROR(IF(-SUM(AG$20:AG764)+AG$15&lt;0.000001,0,IF($C765&gt;='H-32A-WP06 - Debt Service'!AD$24,'H-32A-WP06 - Debt Service'!AD$27/12,0)),"-")</f>
        <v>0</v>
      </c>
      <c r="AH765" s="269">
        <f>IFERROR(IF(-SUM(AH$20:AH764)+AH$15&lt;0.000001,0,IF($C765&gt;='H-32A-WP06 - Debt Service'!AE$24,'H-32A-WP06 - Debt Service'!AE$27/12,0)),"-")</f>
        <v>0</v>
      </c>
      <c r="AI765" s="269">
        <f>IFERROR(IF(-SUM(AI$20:AI764)+AI$15&lt;0.000001,0,IF($C765&gt;='H-32A-WP06 - Debt Service'!AF$24,'H-32A-WP06 - Debt Service'!AF$27/12,0)),"-")</f>
        <v>0</v>
      </c>
      <c r="AJ765" s="269">
        <f>IFERROR(IF(-SUM(AJ$20:AJ764)+AJ$15&lt;0.000001,0,IF($C765&gt;='H-32A-WP06 - Debt Service'!AG$24,'H-32A-WP06 - Debt Service'!AG$27/12,0)),"-")</f>
        <v>0</v>
      </c>
    </row>
    <row r="766" spans="2:36" hidden="1">
      <c r="B766" s="260">
        <f t="shared" si="48"/>
        <v>2085</v>
      </c>
      <c r="C766" s="281">
        <f t="shared" si="50"/>
        <v>67632</v>
      </c>
      <c r="D766" s="281"/>
      <c r="E766" s="269">
        <f>IFERROR(IF(-SUM(E$20:E765)+E$15&lt;0.000001,0,IF($C766&gt;='H-32A-WP06 - Debt Service'!C$24,'H-32A-WP06 - Debt Service'!C$27/12,0)),"-")</f>
        <v>0</v>
      </c>
      <c r="F766" s="269">
        <f>IFERROR(IF(-SUM(F$20:F765)+F$15&lt;0.000001,0,IF($C766&gt;='H-32A-WP06 - Debt Service'!D$24,'H-32A-WP06 - Debt Service'!D$27/12,0)),"-")</f>
        <v>0</v>
      </c>
      <c r="G766" s="269">
        <f>IFERROR(IF(-SUM(G$20:G765)+G$15&lt;0.000001,0,IF($C766&gt;='H-32A-WP06 - Debt Service'!E$24,'H-32A-WP06 - Debt Service'!E$27/12,0)),"-")</f>
        <v>0</v>
      </c>
      <c r="H766" s="269">
        <f>IFERROR(IF(-SUM(H$20:H765)+H$15&lt;0.000001,0,IF($C766&gt;='H-32A-WP06 - Debt Service'!F$24,'H-32A-WP06 - Debt Service'!F$27/12,0)),"-")</f>
        <v>0</v>
      </c>
      <c r="I766" s="269">
        <f>IFERROR(IF(-SUM(I$20:I765)+I$15&lt;0.000001,0,IF($C766&gt;='H-32A-WP06 - Debt Service'!G$24,'H-32A-WP06 - Debt Service'!#REF!/12,0)),"-")</f>
        <v>0</v>
      </c>
      <c r="J766" s="269">
        <f>IFERROR(IF(-SUM(J$20:J765)+J$15&lt;0.000001,0,IF($C766&gt;='H-32A-WP06 - Debt Service'!H$24,'H-32A-WP06 - Debt Service'!H$27/12,0)),"-")</f>
        <v>0</v>
      </c>
      <c r="K766" s="269">
        <f>IFERROR(IF(-SUM(K$20:K765)+K$15&lt;0.000001,0,IF($C766&gt;='H-32A-WP06 - Debt Service'!I$24,'H-32A-WP06 - Debt Service'!I$27/12,0)),"-")</f>
        <v>0</v>
      </c>
      <c r="L766" s="269">
        <f>IFERROR(IF(-SUM(L$20:L765)+L$15&lt;0.000001,0,IF($C766&gt;='H-32A-WP06 - Debt Service'!J$24,'H-32A-WP06 - Debt Service'!J$27/12,0)),"-")</f>
        <v>0</v>
      </c>
      <c r="M766" s="269">
        <f>IFERROR(IF(-SUM(M$20:M765)+M$15&lt;0.000001,0,IF($C766&gt;='H-32A-WP06 - Debt Service'!L$24,'H-32A-WP06 - Debt Service'!L$27/12,0)),"-")</f>
        <v>0</v>
      </c>
      <c r="N766" s="269">
        <v>0</v>
      </c>
      <c r="O766" s="269">
        <v>0</v>
      </c>
      <c r="P766" s="269">
        <v>0</v>
      </c>
      <c r="Q766" s="269">
        <f>IFERROR(IF(-SUM(Q$20:Q765)+Q$15&lt;0.000001,0,IF($C766&gt;='H-32A-WP06 - Debt Service'!#REF!,'H-32A-WP06 - Debt Service'!#REF!/12,0)),"-")</f>
        <v>0</v>
      </c>
      <c r="R766" s="269"/>
      <c r="S766" s="269"/>
      <c r="T766" s="269"/>
      <c r="U766" s="269"/>
      <c r="V766" s="269"/>
      <c r="X766" s="260">
        <f t="shared" si="49"/>
        <v>2085</v>
      </c>
      <c r="Y766" s="281">
        <f t="shared" si="51"/>
        <v>67632</v>
      </c>
      <c r="Z766" s="281"/>
      <c r="AA766" s="269">
        <f>IFERROR(IF(-SUM(AA$20:AA765)+AA$15&lt;0.000001,0,IF($C766&gt;='H-32A-WP06 - Debt Service'!X$24,'H-32A-WP06 - Debt Service'!X$27/12,0)),"-")</f>
        <v>0</v>
      </c>
      <c r="AB766" s="269">
        <f>IFERROR(IF(-SUM(AB$20:AB765)+AB$15&lt;0.000001,0,IF($C766&gt;='H-32A-WP06 - Debt Service'!Y$24,'H-32A-WP06 - Debt Service'!Y$27/12,0)),"-")</f>
        <v>0</v>
      </c>
      <c r="AC766" s="269">
        <f>IFERROR(IF(-SUM(AC$20:AC765)+AC$15&lt;0.000001,0,IF($C766&gt;='H-32A-WP06 - Debt Service'!Z$24,'H-32A-WP06 - Debt Service'!Z$27/12,0)),"-")</f>
        <v>0</v>
      </c>
      <c r="AD766" s="269">
        <f>IFERROR(IF(-SUM(AD$20:AD765)+AD$15&lt;0.000001,0,IF($C766&gt;='H-32A-WP06 - Debt Service'!AA$24,'H-32A-WP06 - Debt Service'!AA$27/12,0)),"-")</f>
        <v>0</v>
      </c>
      <c r="AE766" s="269">
        <f>IFERROR(IF(-SUM(AE$20:AE765)+AE$15&lt;0.000001,0,IF($C766&gt;='H-32A-WP06 - Debt Service'!AB$24,'H-32A-WP06 - Debt Service'!AB$27/12,0)),"-")</f>
        <v>0</v>
      </c>
      <c r="AF766" s="269">
        <f>IFERROR(IF(-SUM(AF$20:AF765)+AF$15&lt;0.000001,0,IF($C766&gt;='H-32A-WP06 - Debt Service'!AC$24,'H-32A-WP06 - Debt Service'!AC$27/12,0)),"-")</f>
        <v>0</v>
      </c>
      <c r="AG766" s="269">
        <f>IFERROR(IF(-SUM(AG$20:AG765)+AG$15&lt;0.000001,0,IF($C766&gt;='H-32A-WP06 - Debt Service'!AD$24,'H-32A-WP06 - Debt Service'!AD$27/12,0)),"-")</f>
        <v>0</v>
      </c>
      <c r="AH766" s="269">
        <f>IFERROR(IF(-SUM(AH$20:AH765)+AH$15&lt;0.000001,0,IF($C766&gt;='H-32A-WP06 - Debt Service'!AE$24,'H-32A-WP06 - Debt Service'!AE$27/12,0)),"-")</f>
        <v>0</v>
      </c>
      <c r="AI766" s="269">
        <f>IFERROR(IF(-SUM(AI$20:AI765)+AI$15&lt;0.000001,0,IF($C766&gt;='H-32A-WP06 - Debt Service'!AF$24,'H-32A-WP06 - Debt Service'!AF$27/12,0)),"-")</f>
        <v>0</v>
      </c>
      <c r="AJ766" s="269">
        <f>IFERROR(IF(-SUM(AJ$20:AJ765)+AJ$15&lt;0.000001,0,IF($C766&gt;='H-32A-WP06 - Debt Service'!AG$24,'H-32A-WP06 - Debt Service'!AG$27/12,0)),"-")</f>
        <v>0</v>
      </c>
    </row>
    <row r="767" spans="2:36" hidden="1">
      <c r="B767" s="260">
        <f t="shared" si="48"/>
        <v>2085</v>
      </c>
      <c r="C767" s="281">
        <f t="shared" si="50"/>
        <v>67663</v>
      </c>
      <c r="D767" s="281"/>
      <c r="E767" s="269">
        <f>IFERROR(IF(-SUM(E$20:E766)+E$15&lt;0.000001,0,IF($C767&gt;='H-32A-WP06 - Debt Service'!C$24,'H-32A-WP06 - Debt Service'!C$27/12,0)),"-")</f>
        <v>0</v>
      </c>
      <c r="F767" s="269">
        <f>IFERROR(IF(-SUM(F$20:F766)+F$15&lt;0.000001,0,IF($C767&gt;='H-32A-WP06 - Debt Service'!D$24,'H-32A-WP06 - Debt Service'!D$27/12,0)),"-")</f>
        <v>0</v>
      </c>
      <c r="G767" s="269">
        <f>IFERROR(IF(-SUM(G$20:G766)+G$15&lt;0.000001,0,IF($C767&gt;='H-32A-WP06 - Debt Service'!E$24,'H-32A-WP06 - Debt Service'!E$27/12,0)),"-")</f>
        <v>0</v>
      </c>
      <c r="H767" s="269">
        <f>IFERROR(IF(-SUM(H$20:H766)+H$15&lt;0.000001,0,IF($C767&gt;='H-32A-WP06 - Debt Service'!F$24,'H-32A-WP06 - Debt Service'!F$27/12,0)),"-")</f>
        <v>0</v>
      </c>
      <c r="I767" s="269">
        <f>IFERROR(IF(-SUM(I$20:I766)+I$15&lt;0.000001,0,IF($C767&gt;='H-32A-WP06 - Debt Service'!G$24,'H-32A-WP06 - Debt Service'!#REF!/12,0)),"-")</f>
        <v>0</v>
      </c>
      <c r="J767" s="269">
        <f>IFERROR(IF(-SUM(J$20:J766)+J$15&lt;0.000001,0,IF($C767&gt;='H-32A-WP06 - Debt Service'!H$24,'H-32A-WP06 - Debt Service'!H$27/12,0)),"-")</f>
        <v>0</v>
      </c>
      <c r="K767" s="269">
        <f>IFERROR(IF(-SUM(K$20:K766)+K$15&lt;0.000001,0,IF($C767&gt;='H-32A-WP06 - Debt Service'!I$24,'H-32A-WP06 - Debt Service'!I$27/12,0)),"-")</f>
        <v>0</v>
      </c>
      <c r="L767" s="269">
        <f>IFERROR(IF(-SUM(L$20:L766)+L$15&lt;0.000001,0,IF($C767&gt;='H-32A-WP06 - Debt Service'!J$24,'H-32A-WP06 - Debt Service'!J$27/12,0)),"-")</f>
        <v>0</v>
      </c>
      <c r="M767" s="269">
        <f>IFERROR(IF(-SUM(M$20:M766)+M$15&lt;0.000001,0,IF($C767&gt;='H-32A-WP06 - Debt Service'!L$24,'H-32A-WP06 - Debt Service'!L$27/12,0)),"-")</f>
        <v>0</v>
      </c>
      <c r="N767" s="269">
        <v>0</v>
      </c>
      <c r="O767" s="269">
        <v>0</v>
      </c>
      <c r="P767" s="269">
        <v>0</v>
      </c>
      <c r="Q767" s="269">
        <f>IFERROR(IF(-SUM(Q$20:Q766)+Q$15&lt;0.000001,0,IF($C767&gt;='H-32A-WP06 - Debt Service'!#REF!,'H-32A-WP06 - Debt Service'!#REF!/12,0)),"-")</f>
        <v>0</v>
      </c>
      <c r="R767" s="269"/>
      <c r="S767" s="269"/>
      <c r="T767" s="269"/>
      <c r="U767" s="269"/>
      <c r="V767" s="269"/>
      <c r="X767" s="260">
        <f t="shared" si="49"/>
        <v>2085</v>
      </c>
      <c r="Y767" s="281">
        <f t="shared" si="51"/>
        <v>67663</v>
      </c>
      <c r="Z767" s="281"/>
      <c r="AA767" s="269">
        <f>IFERROR(IF(-SUM(AA$20:AA766)+AA$15&lt;0.000001,0,IF($C767&gt;='H-32A-WP06 - Debt Service'!X$24,'H-32A-WP06 - Debt Service'!X$27/12,0)),"-")</f>
        <v>0</v>
      </c>
      <c r="AB767" s="269">
        <f>IFERROR(IF(-SUM(AB$20:AB766)+AB$15&lt;0.000001,0,IF($C767&gt;='H-32A-WP06 - Debt Service'!Y$24,'H-32A-WP06 - Debt Service'!Y$27/12,0)),"-")</f>
        <v>0</v>
      </c>
      <c r="AC767" s="269">
        <f>IFERROR(IF(-SUM(AC$20:AC766)+AC$15&lt;0.000001,0,IF($C767&gt;='H-32A-WP06 - Debt Service'!Z$24,'H-32A-WP06 - Debt Service'!Z$27/12,0)),"-")</f>
        <v>0</v>
      </c>
      <c r="AD767" s="269">
        <f>IFERROR(IF(-SUM(AD$20:AD766)+AD$15&lt;0.000001,0,IF($C767&gt;='H-32A-WP06 - Debt Service'!AA$24,'H-32A-WP06 - Debt Service'!AA$27/12,0)),"-")</f>
        <v>0</v>
      </c>
      <c r="AE767" s="269">
        <f>IFERROR(IF(-SUM(AE$20:AE766)+AE$15&lt;0.000001,0,IF($C767&gt;='H-32A-WP06 - Debt Service'!AB$24,'H-32A-WP06 - Debt Service'!AB$27/12,0)),"-")</f>
        <v>0</v>
      </c>
      <c r="AF767" s="269">
        <f>IFERROR(IF(-SUM(AF$20:AF766)+AF$15&lt;0.000001,0,IF($C767&gt;='H-32A-WP06 - Debt Service'!AC$24,'H-32A-WP06 - Debt Service'!AC$27/12,0)),"-")</f>
        <v>0</v>
      </c>
      <c r="AG767" s="269">
        <f>IFERROR(IF(-SUM(AG$20:AG766)+AG$15&lt;0.000001,0,IF($C767&gt;='H-32A-WP06 - Debt Service'!AD$24,'H-32A-WP06 - Debt Service'!AD$27/12,0)),"-")</f>
        <v>0</v>
      </c>
      <c r="AH767" s="269">
        <f>IFERROR(IF(-SUM(AH$20:AH766)+AH$15&lt;0.000001,0,IF($C767&gt;='H-32A-WP06 - Debt Service'!AE$24,'H-32A-WP06 - Debt Service'!AE$27/12,0)),"-")</f>
        <v>0</v>
      </c>
      <c r="AI767" s="269">
        <f>IFERROR(IF(-SUM(AI$20:AI766)+AI$15&lt;0.000001,0,IF($C767&gt;='H-32A-WP06 - Debt Service'!AF$24,'H-32A-WP06 - Debt Service'!AF$27/12,0)),"-")</f>
        <v>0</v>
      </c>
      <c r="AJ767" s="269">
        <f>IFERROR(IF(-SUM(AJ$20:AJ766)+AJ$15&lt;0.000001,0,IF($C767&gt;='H-32A-WP06 - Debt Service'!AG$24,'H-32A-WP06 - Debt Service'!AG$27/12,0)),"-")</f>
        <v>0</v>
      </c>
    </row>
    <row r="768" spans="2:36" hidden="1">
      <c r="B768" s="260">
        <f t="shared" si="48"/>
        <v>2085</v>
      </c>
      <c r="C768" s="281">
        <f t="shared" si="50"/>
        <v>67693</v>
      </c>
      <c r="D768" s="281"/>
      <c r="E768" s="269">
        <f>IFERROR(IF(-SUM(E$20:E767)+E$15&lt;0.000001,0,IF($C768&gt;='H-32A-WP06 - Debt Service'!C$24,'H-32A-WP06 - Debt Service'!C$27/12,0)),"-")</f>
        <v>0</v>
      </c>
      <c r="F768" s="269">
        <f>IFERROR(IF(-SUM(F$20:F767)+F$15&lt;0.000001,0,IF($C768&gt;='H-32A-WP06 - Debt Service'!D$24,'H-32A-WP06 - Debt Service'!D$27/12,0)),"-")</f>
        <v>0</v>
      </c>
      <c r="G768" s="269">
        <f>IFERROR(IF(-SUM(G$20:G767)+G$15&lt;0.000001,0,IF($C768&gt;='H-32A-WP06 - Debt Service'!E$24,'H-32A-WP06 - Debt Service'!E$27/12,0)),"-")</f>
        <v>0</v>
      </c>
      <c r="H768" s="269">
        <f>IFERROR(IF(-SUM(H$20:H767)+H$15&lt;0.000001,0,IF($C768&gt;='H-32A-WP06 - Debt Service'!F$24,'H-32A-WP06 - Debt Service'!F$27/12,0)),"-")</f>
        <v>0</v>
      </c>
      <c r="I768" s="269">
        <f>IFERROR(IF(-SUM(I$20:I767)+I$15&lt;0.000001,0,IF($C768&gt;='H-32A-WP06 - Debt Service'!G$24,'H-32A-WP06 - Debt Service'!#REF!/12,0)),"-")</f>
        <v>0</v>
      </c>
      <c r="J768" s="269">
        <f>IFERROR(IF(-SUM(J$20:J767)+J$15&lt;0.000001,0,IF($C768&gt;='H-32A-WP06 - Debt Service'!H$24,'H-32A-WP06 - Debt Service'!H$27/12,0)),"-")</f>
        <v>0</v>
      </c>
      <c r="K768" s="269">
        <f>IFERROR(IF(-SUM(K$20:K767)+K$15&lt;0.000001,0,IF($C768&gt;='H-32A-WP06 - Debt Service'!I$24,'H-32A-WP06 - Debt Service'!I$27/12,0)),"-")</f>
        <v>0</v>
      </c>
      <c r="L768" s="269">
        <f>IFERROR(IF(-SUM(L$20:L767)+L$15&lt;0.000001,0,IF($C768&gt;='H-32A-WP06 - Debt Service'!J$24,'H-32A-WP06 - Debt Service'!J$27/12,0)),"-")</f>
        <v>0</v>
      </c>
      <c r="M768" s="269">
        <f>IFERROR(IF(-SUM(M$20:M767)+M$15&lt;0.000001,0,IF($C768&gt;='H-32A-WP06 - Debt Service'!L$24,'H-32A-WP06 - Debt Service'!L$27/12,0)),"-")</f>
        <v>0</v>
      </c>
      <c r="N768" s="269">
        <v>0</v>
      </c>
      <c r="O768" s="269">
        <v>0</v>
      </c>
      <c r="P768" s="269">
        <v>0</v>
      </c>
      <c r="Q768" s="269">
        <f>IFERROR(IF(-SUM(Q$20:Q767)+Q$15&lt;0.000001,0,IF($C768&gt;='H-32A-WP06 - Debt Service'!#REF!,'H-32A-WP06 - Debt Service'!#REF!/12,0)),"-")</f>
        <v>0</v>
      </c>
      <c r="R768" s="269"/>
      <c r="S768" s="269"/>
      <c r="T768" s="269"/>
      <c r="U768" s="269"/>
      <c r="V768" s="269"/>
      <c r="X768" s="260">
        <f t="shared" si="49"/>
        <v>2085</v>
      </c>
      <c r="Y768" s="281">
        <f t="shared" si="51"/>
        <v>67693</v>
      </c>
      <c r="Z768" s="281"/>
      <c r="AA768" s="269">
        <f>IFERROR(IF(-SUM(AA$20:AA767)+AA$15&lt;0.000001,0,IF($C768&gt;='H-32A-WP06 - Debt Service'!X$24,'H-32A-WP06 - Debt Service'!X$27/12,0)),"-")</f>
        <v>0</v>
      </c>
      <c r="AB768" s="269">
        <f>IFERROR(IF(-SUM(AB$20:AB767)+AB$15&lt;0.000001,0,IF($C768&gt;='H-32A-WP06 - Debt Service'!Y$24,'H-32A-WP06 - Debt Service'!Y$27/12,0)),"-")</f>
        <v>0</v>
      </c>
      <c r="AC768" s="269">
        <f>IFERROR(IF(-SUM(AC$20:AC767)+AC$15&lt;0.000001,0,IF($C768&gt;='H-32A-WP06 - Debt Service'!Z$24,'H-32A-WP06 - Debt Service'!Z$27/12,0)),"-")</f>
        <v>0</v>
      </c>
      <c r="AD768" s="269">
        <f>IFERROR(IF(-SUM(AD$20:AD767)+AD$15&lt;0.000001,0,IF($C768&gt;='H-32A-WP06 - Debt Service'!AA$24,'H-32A-WP06 - Debt Service'!AA$27/12,0)),"-")</f>
        <v>0</v>
      </c>
      <c r="AE768" s="269">
        <f>IFERROR(IF(-SUM(AE$20:AE767)+AE$15&lt;0.000001,0,IF($C768&gt;='H-32A-WP06 - Debt Service'!AB$24,'H-32A-WP06 - Debt Service'!AB$27/12,0)),"-")</f>
        <v>0</v>
      </c>
      <c r="AF768" s="269">
        <f>IFERROR(IF(-SUM(AF$20:AF767)+AF$15&lt;0.000001,0,IF($C768&gt;='H-32A-WP06 - Debt Service'!AC$24,'H-32A-WP06 - Debt Service'!AC$27/12,0)),"-")</f>
        <v>0</v>
      </c>
      <c r="AG768" s="269">
        <f>IFERROR(IF(-SUM(AG$20:AG767)+AG$15&lt;0.000001,0,IF($C768&gt;='H-32A-WP06 - Debt Service'!AD$24,'H-32A-WP06 - Debt Service'!AD$27/12,0)),"-")</f>
        <v>0</v>
      </c>
      <c r="AH768" s="269">
        <f>IFERROR(IF(-SUM(AH$20:AH767)+AH$15&lt;0.000001,0,IF($C768&gt;='H-32A-WP06 - Debt Service'!AE$24,'H-32A-WP06 - Debt Service'!AE$27/12,0)),"-")</f>
        <v>0</v>
      </c>
      <c r="AI768" s="269">
        <f>IFERROR(IF(-SUM(AI$20:AI767)+AI$15&lt;0.000001,0,IF($C768&gt;='H-32A-WP06 - Debt Service'!AF$24,'H-32A-WP06 - Debt Service'!AF$27/12,0)),"-")</f>
        <v>0</v>
      </c>
      <c r="AJ768" s="269">
        <f>IFERROR(IF(-SUM(AJ$20:AJ767)+AJ$15&lt;0.000001,0,IF($C768&gt;='H-32A-WP06 - Debt Service'!AG$24,'H-32A-WP06 - Debt Service'!AG$27/12,0)),"-")</f>
        <v>0</v>
      </c>
    </row>
    <row r="769" spans="2:36" hidden="1">
      <c r="B769" s="260">
        <f t="shared" si="48"/>
        <v>2085</v>
      </c>
      <c r="C769" s="281">
        <f t="shared" si="50"/>
        <v>67724</v>
      </c>
      <c r="D769" s="281"/>
      <c r="E769" s="269">
        <f>IFERROR(IF(-SUM(E$20:E768)+E$15&lt;0.000001,0,IF($C769&gt;='H-32A-WP06 - Debt Service'!C$24,'H-32A-WP06 - Debt Service'!C$27/12,0)),"-")</f>
        <v>0</v>
      </c>
      <c r="F769" s="269">
        <f>IFERROR(IF(-SUM(F$20:F768)+F$15&lt;0.000001,0,IF($C769&gt;='H-32A-WP06 - Debt Service'!D$24,'H-32A-WP06 - Debt Service'!D$27/12,0)),"-")</f>
        <v>0</v>
      </c>
      <c r="G769" s="269">
        <f>IFERROR(IF(-SUM(G$20:G768)+G$15&lt;0.000001,0,IF($C769&gt;='H-32A-WP06 - Debt Service'!E$24,'H-32A-WP06 - Debt Service'!E$27/12,0)),"-")</f>
        <v>0</v>
      </c>
      <c r="H769" s="269">
        <f>IFERROR(IF(-SUM(H$20:H768)+H$15&lt;0.000001,0,IF($C769&gt;='H-32A-WP06 - Debt Service'!F$24,'H-32A-WP06 - Debt Service'!F$27/12,0)),"-")</f>
        <v>0</v>
      </c>
      <c r="I769" s="269">
        <f>IFERROR(IF(-SUM(I$20:I768)+I$15&lt;0.000001,0,IF($C769&gt;='H-32A-WP06 - Debt Service'!G$24,'H-32A-WP06 - Debt Service'!#REF!/12,0)),"-")</f>
        <v>0</v>
      </c>
      <c r="J769" s="269">
        <f>IFERROR(IF(-SUM(J$20:J768)+J$15&lt;0.000001,0,IF($C769&gt;='H-32A-WP06 - Debt Service'!H$24,'H-32A-WP06 - Debt Service'!H$27/12,0)),"-")</f>
        <v>0</v>
      </c>
      <c r="K769" s="269">
        <f>IFERROR(IF(-SUM(K$20:K768)+K$15&lt;0.000001,0,IF($C769&gt;='H-32A-WP06 - Debt Service'!I$24,'H-32A-WP06 - Debt Service'!I$27/12,0)),"-")</f>
        <v>0</v>
      </c>
      <c r="L769" s="269">
        <f>IFERROR(IF(-SUM(L$20:L768)+L$15&lt;0.000001,0,IF($C769&gt;='H-32A-WP06 - Debt Service'!J$24,'H-32A-WP06 - Debt Service'!J$27/12,0)),"-")</f>
        <v>0</v>
      </c>
      <c r="M769" s="269">
        <f>IFERROR(IF(-SUM(M$20:M768)+M$15&lt;0.000001,0,IF($C769&gt;='H-32A-WP06 - Debt Service'!L$24,'H-32A-WP06 - Debt Service'!L$27/12,0)),"-")</f>
        <v>0</v>
      </c>
      <c r="N769" s="269">
        <v>0</v>
      </c>
      <c r="O769" s="269">
        <v>0</v>
      </c>
      <c r="P769" s="269">
        <v>0</v>
      </c>
      <c r="Q769" s="269">
        <f>IFERROR(IF(-SUM(Q$20:Q768)+Q$15&lt;0.000001,0,IF($C769&gt;='H-32A-WP06 - Debt Service'!#REF!,'H-32A-WP06 - Debt Service'!#REF!/12,0)),"-")</f>
        <v>0</v>
      </c>
      <c r="R769" s="269"/>
      <c r="S769" s="269"/>
      <c r="T769" s="269"/>
      <c r="U769" s="269"/>
      <c r="V769" s="269"/>
      <c r="X769" s="260">
        <f t="shared" si="49"/>
        <v>2085</v>
      </c>
      <c r="Y769" s="281">
        <f t="shared" si="51"/>
        <v>67724</v>
      </c>
      <c r="Z769" s="281"/>
      <c r="AA769" s="269">
        <f>IFERROR(IF(-SUM(AA$20:AA768)+AA$15&lt;0.000001,0,IF($C769&gt;='H-32A-WP06 - Debt Service'!X$24,'H-32A-WP06 - Debt Service'!X$27/12,0)),"-")</f>
        <v>0</v>
      </c>
      <c r="AB769" s="269">
        <f>IFERROR(IF(-SUM(AB$20:AB768)+AB$15&lt;0.000001,0,IF($C769&gt;='H-32A-WP06 - Debt Service'!Y$24,'H-32A-WP06 - Debt Service'!Y$27/12,0)),"-")</f>
        <v>0</v>
      </c>
      <c r="AC769" s="269">
        <f>IFERROR(IF(-SUM(AC$20:AC768)+AC$15&lt;0.000001,0,IF($C769&gt;='H-32A-WP06 - Debt Service'!Z$24,'H-32A-WP06 - Debt Service'!Z$27/12,0)),"-")</f>
        <v>0</v>
      </c>
      <c r="AD769" s="269">
        <f>IFERROR(IF(-SUM(AD$20:AD768)+AD$15&lt;0.000001,0,IF($C769&gt;='H-32A-WP06 - Debt Service'!AA$24,'H-32A-WP06 - Debt Service'!AA$27/12,0)),"-")</f>
        <v>0</v>
      </c>
      <c r="AE769" s="269">
        <f>IFERROR(IF(-SUM(AE$20:AE768)+AE$15&lt;0.000001,0,IF($C769&gt;='H-32A-WP06 - Debt Service'!AB$24,'H-32A-WP06 - Debt Service'!AB$27/12,0)),"-")</f>
        <v>0</v>
      </c>
      <c r="AF769" s="269">
        <f>IFERROR(IF(-SUM(AF$20:AF768)+AF$15&lt;0.000001,0,IF($C769&gt;='H-32A-WP06 - Debt Service'!AC$24,'H-32A-WP06 - Debt Service'!AC$27/12,0)),"-")</f>
        <v>0</v>
      </c>
      <c r="AG769" s="269">
        <f>IFERROR(IF(-SUM(AG$20:AG768)+AG$15&lt;0.000001,0,IF($C769&gt;='H-32A-WP06 - Debt Service'!AD$24,'H-32A-WP06 - Debt Service'!AD$27/12,0)),"-")</f>
        <v>0</v>
      </c>
      <c r="AH769" s="269">
        <f>IFERROR(IF(-SUM(AH$20:AH768)+AH$15&lt;0.000001,0,IF($C769&gt;='H-32A-WP06 - Debt Service'!AE$24,'H-32A-WP06 - Debt Service'!AE$27/12,0)),"-")</f>
        <v>0</v>
      </c>
      <c r="AI769" s="269">
        <f>IFERROR(IF(-SUM(AI$20:AI768)+AI$15&lt;0.000001,0,IF($C769&gt;='H-32A-WP06 - Debt Service'!AF$24,'H-32A-WP06 - Debt Service'!AF$27/12,0)),"-")</f>
        <v>0</v>
      </c>
      <c r="AJ769" s="269">
        <f>IFERROR(IF(-SUM(AJ$20:AJ768)+AJ$15&lt;0.000001,0,IF($C769&gt;='H-32A-WP06 - Debt Service'!AG$24,'H-32A-WP06 - Debt Service'!AG$27/12,0)),"-")</f>
        <v>0</v>
      </c>
    </row>
    <row r="770" spans="2:36" hidden="1">
      <c r="B770" s="260">
        <f t="shared" si="48"/>
        <v>2085</v>
      </c>
      <c r="C770" s="281">
        <f t="shared" si="50"/>
        <v>67754</v>
      </c>
      <c r="D770" s="281"/>
      <c r="E770" s="269">
        <f>IFERROR(IF(-SUM(E$20:E769)+E$15&lt;0.000001,0,IF($C770&gt;='H-32A-WP06 - Debt Service'!C$24,'H-32A-WP06 - Debt Service'!C$27/12,0)),"-")</f>
        <v>0</v>
      </c>
      <c r="F770" s="269">
        <f>IFERROR(IF(-SUM(F$20:F769)+F$15&lt;0.000001,0,IF($C770&gt;='H-32A-WP06 - Debt Service'!D$24,'H-32A-WP06 - Debt Service'!D$27/12,0)),"-")</f>
        <v>0</v>
      </c>
      <c r="G770" s="269">
        <f>IFERROR(IF(-SUM(G$20:G769)+G$15&lt;0.000001,0,IF($C770&gt;='H-32A-WP06 - Debt Service'!E$24,'H-32A-WP06 - Debt Service'!E$27/12,0)),"-")</f>
        <v>0</v>
      </c>
      <c r="H770" s="269">
        <f>IFERROR(IF(-SUM(H$20:H769)+H$15&lt;0.000001,0,IF($C770&gt;='H-32A-WP06 - Debt Service'!F$24,'H-32A-WP06 - Debt Service'!F$27/12,0)),"-")</f>
        <v>0</v>
      </c>
      <c r="I770" s="269">
        <f>IFERROR(IF(-SUM(I$20:I769)+I$15&lt;0.000001,0,IF($C770&gt;='H-32A-WP06 - Debt Service'!G$24,'H-32A-WP06 - Debt Service'!#REF!/12,0)),"-")</f>
        <v>0</v>
      </c>
      <c r="J770" s="269">
        <f>IFERROR(IF(-SUM(J$20:J769)+J$15&lt;0.000001,0,IF($C770&gt;='H-32A-WP06 - Debt Service'!H$24,'H-32A-WP06 - Debt Service'!H$27/12,0)),"-")</f>
        <v>0</v>
      </c>
      <c r="K770" s="269">
        <f>IFERROR(IF(-SUM(K$20:K769)+K$15&lt;0.000001,0,IF($C770&gt;='H-32A-WP06 - Debt Service'!I$24,'H-32A-WP06 - Debt Service'!I$27/12,0)),"-")</f>
        <v>0</v>
      </c>
      <c r="L770" s="269">
        <f>IFERROR(IF(-SUM(L$20:L769)+L$15&lt;0.000001,0,IF($C770&gt;='H-32A-WP06 - Debt Service'!J$24,'H-32A-WP06 - Debt Service'!J$27/12,0)),"-")</f>
        <v>0</v>
      </c>
      <c r="M770" s="269">
        <f>IFERROR(IF(-SUM(M$20:M769)+M$15&lt;0.000001,0,IF($C770&gt;='H-32A-WP06 - Debt Service'!L$24,'H-32A-WP06 - Debt Service'!L$27/12,0)),"-")</f>
        <v>0</v>
      </c>
      <c r="N770" s="269">
        <v>0</v>
      </c>
      <c r="O770" s="269">
        <v>0</v>
      </c>
      <c r="P770" s="269">
        <v>0</v>
      </c>
      <c r="Q770" s="269">
        <f>IFERROR(IF(-SUM(Q$20:Q769)+Q$15&lt;0.000001,0,IF($C770&gt;='H-32A-WP06 - Debt Service'!#REF!,'H-32A-WP06 - Debt Service'!#REF!/12,0)),"-")</f>
        <v>0</v>
      </c>
      <c r="R770" s="269"/>
      <c r="S770" s="269"/>
      <c r="T770" s="269"/>
      <c r="U770" s="269"/>
      <c r="V770" s="269"/>
      <c r="X770" s="260">
        <f t="shared" si="49"/>
        <v>2085</v>
      </c>
      <c r="Y770" s="281">
        <f t="shared" si="51"/>
        <v>67754</v>
      </c>
      <c r="Z770" s="281"/>
      <c r="AA770" s="269">
        <f>IFERROR(IF(-SUM(AA$20:AA769)+AA$15&lt;0.000001,0,IF($C770&gt;='H-32A-WP06 - Debt Service'!X$24,'H-32A-WP06 - Debt Service'!X$27/12,0)),"-")</f>
        <v>0</v>
      </c>
      <c r="AB770" s="269">
        <f>IFERROR(IF(-SUM(AB$20:AB769)+AB$15&lt;0.000001,0,IF($C770&gt;='H-32A-WP06 - Debt Service'!Y$24,'H-32A-WP06 - Debt Service'!Y$27/12,0)),"-")</f>
        <v>0</v>
      </c>
      <c r="AC770" s="269">
        <f>IFERROR(IF(-SUM(AC$20:AC769)+AC$15&lt;0.000001,0,IF($C770&gt;='H-32A-WP06 - Debt Service'!Z$24,'H-32A-WP06 - Debt Service'!Z$27/12,0)),"-")</f>
        <v>0</v>
      </c>
      <c r="AD770" s="269">
        <f>IFERROR(IF(-SUM(AD$20:AD769)+AD$15&lt;0.000001,0,IF($C770&gt;='H-32A-WP06 - Debt Service'!AA$24,'H-32A-WP06 - Debt Service'!AA$27/12,0)),"-")</f>
        <v>0</v>
      </c>
      <c r="AE770" s="269">
        <f>IFERROR(IF(-SUM(AE$20:AE769)+AE$15&lt;0.000001,0,IF($C770&gt;='H-32A-WP06 - Debt Service'!AB$24,'H-32A-WP06 - Debt Service'!AB$27/12,0)),"-")</f>
        <v>0</v>
      </c>
      <c r="AF770" s="269">
        <f>IFERROR(IF(-SUM(AF$20:AF769)+AF$15&lt;0.000001,0,IF($C770&gt;='H-32A-WP06 - Debt Service'!AC$24,'H-32A-WP06 - Debt Service'!AC$27/12,0)),"-")</f>
        <v>0</v>
      </c>
      <c r="AG770" s="269">
        <f>IFERROR(IF(-SUM(AG$20:AG769)+AG$15&lt;0.000001,0,IF($C770&gt;='H-32A-WP06 - Debt Service'!AD$24,'H-32A-WP06 - Debt Service'!AD$27/12,0)),"-")</f>
        <v>0</v>
      </c>
      <c r="AH770" s="269">
        <f>IFERROR(IF(-SUM(AH$20:AH769)+AH$15&lt;0.000001,0,IF($C770&gt;='H-32A-WP06 - Debt Service'!AE$24,'H-32A-WP06 - Debt Service'!AE$27/12,0)),"-")</f>
        <v>0</v>
      </c>
      <c r="AI770" s="269">
        <f>IFERROR(IF(-SUM(AI$20:AI769)+AI$15&lt;0.000001,0,IF($C770&gt;='H-32A-WP06 - Debt Service'!AF$24,'H-32A-WP06 - Debt Service'!AF$27/12,0)),"-")</f>
        <v>0</v>
      </c>
      <c r="AJ770" s="269">
        <f>IFERROR(IF(-SUM(AJ$20:AJ769)+AJ$15&lt;0.000001,0,IF($C770&gt;='H-32A-WP06 - Debt Service'!AG$24,'H-32A-WP06 - Debt Service'!AG$27/12,0)),"-")</f>
        <v>0</v>
      </c>
    </row>
    <row r="771" spans="2:36" hidden="1">
      <c r="B771" s="260">
        <f t="shared" si="48"/>
        <v>2085</v>
      </c>
      <c r="C771" s="281">
        <f t="shared" si="50"/>
        <v>67785</v>
      </c>
      <c r="D771" s="281"/>
      <c r="E771" s="269">
        <f>IFERROR(IF(-SUM(E$20:E770)+E$15&lt;0.000001,0,IF($C771&gt;='H-32A-WP06 - Debt Service'!C$24,'H-32A-WP06 - Debt Service'!C$27/12,0)),"-")</f>
        <v>0</v>
      </c>
      <c r="F771" s="269">
        <f>IFERROR(IF(-SUM(F$20:F770)+F$15&lt;0.000001,0,IF($C771&gt;='H-32A-WP06 - Debt Service'!D$24,'H-32A-WP06 - Debt Service'!D$27/12,0)),"-")</f>
        <v>0</v>
      </c>
      <c r="G771" s="269">
        <f>IFERROR(IF(-SUM(G$20:G770)+G$15&lt;0.000001,0,IF($C771&gt;='H-32A-WP06 - Debt Service'!E$24,'H-32A-WP06 - Debt Service'!E$27/12,0)),"-")</f>
        <v>0</v>
      </c>
      <c r="H771" s="269">
        <f>IFERROR(IF(-SUM(H$20:H770)+H$15&lt;0.000001,0,IF($C771&gt;='H-32A-WP06 - Debt Service'!F$24,'H-32A-WP06 - Debt Service'!F$27/12,0)),"-")</f>
        <v>0</v>
      </c>
      <c r="I771" s="269">
        <f>IFERROR(IF(-SUM(I$20:I770)+I$15&lt;0.000001,0,IF($C771&gt;='H-32A-WP06 - Debt Service'!G$24,'H-32A-WP06 - Debt Service'!#REF!/12,0)),"-")</f>
        <v>0</v>
      </c>
      <c r="J771" s="269">
        <f>IFERROR(IF(-SUM(J$20:J770)+J$15&lt;0.000001,0,IF($C771&gt;='H-32A-WP06 - Debt Service'!H$24,'H-32A-WP06 - Debt Service'!H$27/12,0)),"-")</f>
        <v>0</v>
      </c>
      <c r="K771" s="269">
        <f>IFERROR(IF(-SUM(K$20:K770)+K$15&lt;0.000001,0,IF($C771&gt;='H-32A-WP06 - Debt Service'!I$24,'H-32A-WP06 - Debt Service'!I$27/12,0)),"-")</f>
        <v>0</v>
      </c>
      <c r="L771" s="269">
        <f>IFERROR(IF(-SUM(L$20:L770)+L$15&lt;0.000001,0,IF($C771&gt;='H-32A-WP06 - Debt Service'!J$24,'H-32A-WP06 - Debt Service'!J$27/12,0)),"-")</f>
        <v>0</v>
      </c>
      <c r="M771" s="269">
        <f>IFERROR(IF(-SUM(M$20:M770)+M$15&lt;0.000001,0,IF($C771&gt;='H-32A-WP06 - Debt Service'!L$24,'H-32A-WP06 - Debt Service'!L$27/12,0)),"-")</f>
        <v>0</v>
      </c>
      <c r="N771" s="269">
        <v>0</v>
      </c>
      <c r="O771" s="269">
        <v>0</v>
      </c>
      <c r="P771" s="269">
        <v>0</v>
      </c>
      <c r="Q771" s="269">
        <f>IFERROR(IF(-SUM(Q$20:Q770)+Q$15&lt;0.000001,0,IF($C771&gt;='H-32A-WP06 - Debt Service'!#REF!,'H-32A-WP06 - Debt Service'!#REF!/12,0)),"-")</f>
        <v>0</v>
      </c>
      <c r="R771" s="269"/>
      <c r="S771" s="269"/>
      <c r="T771" s="269"/>
      <c r="U771" s="269"/>
      <c r="V771" s="269"/>
      <c r="X771" s="260">
        <f t="shared" si="49"/>
        <v>2085</v>
      </c>
      <c r="Y771" s="281">
        <f t="shared" si="51"/>
        <v>67785</v>
      </c>
      <c r="Z771" s="281"/>
      <c r="AA771" s="269">
        <f>IFERROR(IF(-SUM(AA$20:AA770)+AA$15&lt;0.000001,0,IF($C771&gt;='H-32A-WP06 - Debt Service'!X$24,'H-32A-WP06 - Debt Service'!X$27/12,0)),"-")</f>
        <v>0</v>
      </c>
      <c r="AB771" s="269">
        <f>IFERROR(IF(-SUM(AB$20:AB770)+AB$15&lt;0.000001,0,IF($C771&gt;='H-32A-WP06 - Debt Service'!Y$24,'H-32A-WP06 - Debt Service'!Y$27/12,0)),"-")</f>
        <v>0</v>
      </c>
      <c r="AC771" s="269">
        <f>IFERROR(IF(-SUM(AC$20:AC770)+AC$15&lt;0.000001,0,IF($C771&gt;='H-32A-WP06 - Debt Service'!Z$24,'H-32A-WP06 - Debt Service'!Z$27/12,0)),"-")</f>
        <v>0</v>
      </c>
      <c r="AD771" s="269">
        <f>IFERROR(IF(-SUM(AD$20:AD770)+AD$15&lt;0.000001,0,IF($C771&gt;='H-32A-WP06 - Debt Service'!AA$24,'H-32A-WP06 - Debt Service'!AA$27/12,0)),"-")</f>
        <v>0</v>
      </c>
      <c r="AE771" s="269">
        <f>IFERROR(IF(-SUM(AE$20:AE770)+AE$15&lt;0.000001,0,IF($C771&gt;='H-32A-WP06 - Debt Service'!AB$24,'H-32A-WP06 - Debt Service'!AB$27/12,0)),"-")</f>
        <v>0</v>
      </c>
      <c r="AF771" s="269">
        <f>IFERROR(IF(-SUM(AF$20:AF770)+AF$15&lt;0.000001,0,IF($C771&gt;='H-32A-WP06 - Debt Service'!AC$24,'H-32A-WP06 - Debt Service'!AC$27/12,0)),"-")</f>
        <v>0</v>
      </c>
      <c r="AG771" s="269">
        <f>IFERROR(IF(-SUM(AG$20:AG770)+AG$15&lt;0.000001,0,IF($C771&gt;='H-32A-WP06 - Debt Service'!AD$24,'H-32A-WP06 - Debt Service'!AD$27/12,0)),"-")</f>
        <v>0</v>
      </c>
      <c r="AH771" s="269">
        <f>IFERROR(IF(-SUM(AH$20:AH770)+AH$15&lt;0.000001,0,IF($C771&gt;='H-32A-WP06 - Debt Service'!AE$24,'H-32A-WP06 - Debt Service'!AE$27/12,0)),"-")</f>
        <v>0</v>
      </c>
      <c r="AI771" s="269">
        <f>IFERROR(IF(-SUM(AI$20:AI770)+AI$15&lt;0.000001,0,IF($C771&gt;='H-32A-WP06 - Debt Service'!AF$24,'H-32A-WP06 - Debt Service'!AF$27/12,0)),"-")</f>
        <v>0</v>
      </c>
      <c r="AJ771" s="269">
        <f>IFERROR(IF(-SUM(AJ$20:AJ770)+AJ$15&lt;0.000001,0,IF($C771&gt;='H-32A-WP06 - Debt Service'!AG$24,'H-32A-WP06 - Debt Service'!AG$27/12,0)),"-")</f>
        <v>0</v>
      </c>
    </row>
    <row r="772" spans="2:36" hidden="1">
      <c r="B772" s="260">
        <f t="shared" si="48"/>
        <v>2085</v>
      </c>
      <c r="C772" s="281">
        <f t="shared" si="50"/>
        <v>67816</v>
      </c>
      <c r="D772" s="281"/>
      <c r="E772" s="269">
        <f>IFERROR(IF(-SUM(E$20:E771)+E$15&lt;0.000001,0,IF($C772&gt;='H-32A-WP06 - Debt Service'!C$24,'H-32A-WP06 - Debt Service'!C$27/12,0)),"-")</f>
        <v>0</v>
      </c>
      <c r="F772" s="269">
        <f>IFERROR(IF(-SUM(F$20:F771)+F$15&lt;0.000001,0,IF($C772&gt;='H-32A-WP06 - Debt Service'!D$24,'H-32A-WP06 - Debt Service'!D$27/12,0)),"-")</f>
        <v>0</v>
      </c>
      <c r="G772" s="269">
        <f>IFERROR(IF(-SUM(G$20:G771)+G$15&lt;0.000001,0,IF($C772&gt;='H-32A-WP06 - Debt Service'!E$24,'H-32A-WP06 - Debt Service'!E$27/12,0)),"-")</f>
        <v>0</v>
      </c>
      <c r="H772" s="269">
        <f>IFERROR(IF(-SUM(H$20:H771)+H$15&lt;0.000001,0,IF($C772&gt;='H-32A-WP06 - Debt Service'!F$24,'H-32A-WP06 - Debt Service'!F$27/12,0)),"-")</f>
        <v>0</v>
      </c>
      <c r="I772" s="269">
        <f>IFERROR(IF(-SUM(I$20:I771)+I$15&lt;0.000001,0,IF($C772&gt;='H-32A-WP06 - Debt Service'!G$24,'H-32A-WP06 - Debt Service'!#REF!/12,0)),"-")</f>
        <v>0</v>
      </c>
      <c r="J772" s="269">
        <f>IFERROR(IF(-SUM(J$20:J771)+J$15&lt;0.000001,0,IF($C772&gt;='H-32A-WP06 - Debt Service'!H$24,'H-32A-WP06 - Debt Service'!H$27/12,0)),"-")</f>
        <v>0</v>
      </c>
      <c r="K772" s="269">
        <f>IFERROR(IF(-SUM(K$20:K771)+K$15&lt;0.000001,0,IF($C772&gt;='H-32A-WP06 - Debt Service'!I$24,'H-32A-WP06 - Debt Service'!I$27/12,0)),"-")</f>
        <v>0</v>
      </c>
      <c r="L772" s="269">
        <f>IFERROR(IF(-SUM(L$20:L771)+L$15&lt;0.000001,0,IF($C772&gt;='H-32A-WP06 - Debt Service'!J$24,'H-32A-WP06 - Debt Service'!J$27/12,0)),"-")</f>
        <v>0</v>
      </c>
      <c r="M772" s="269">
        <f>IFERROR(IF(-SUM(M$20:M771)+M$15&lt;0.000001,0,IF($C772&gt;='H-32A-WP06 - Debt Service'!L$24,'H-32A-WP06 - Debt Service'!L$27/12,0)),"-")</f>
        <v>0</v>
      </c>
      <c r="N772" s="269">
        <v>0</v>
      </c>
      <c r="O772" s="269">
        <v>0</v>
      </c>
      <c r="P772" s="269">
        <v>0</v>
      </c>
      <c r="Q772" s="269">
        <f>IFERROR(IF(-SUM(Q$20:Q771)+Q$15&lt;0.000001,0,IF($C772&gt;='H-32A-WP06 - Debt Service'!#REF!,'H-32A-WP06 - Debt Service'!#REF!/12,0)),"-")</f>
        <v>0</v>
      </c>
      <c r="R772" s="269"/>
      <c r="S772" s="269"/>
      <c r="T772" s="269"/>
      <c r="U772" s="269"/>
      <c r="V772" s="269"/>
      <c r="X772" s="260">
        <f t="shared" si="49"/>
        <v>2085</v>
      </c>
      <c r="Y772" s="281">
        <f t="shared" si="51"/>
        <v>67816</v>
      </c>
      <c r="Z772" s="281"/>
      <c r="AA772" s="269">
        <f>IFERROR(IF(-SUM(AA$20:AA771)+AA$15&lt;0.000001,0,IF($C772&gt;='H-32A-WP06 - Debt Service'!X$24,'H-32A-WP06 - Debt Service'!X$27/12,0)),"-")</f>
        <v>0</v>
      </c>
      <c r="AB772" s="269">
        <f>IFERROR(IF(-SUM(AB$20:AB771)+AB$15&lt;0.000001,0,IF($C772&gt;='H-32A-WP06 - Debt Service'!Y$24,'H-32A-WP06 - Debt Service'!Y$27/12,0)),"-")</f>
        <v>0</v>
      </c>
      <c r="AC772" s="269">
        <f>IFERROR(IF(-SUM(AC$20:AC771)+AC$15&lt;0.000001,0,IF($C772&gt;='H-32A-WP06 - Debt Service'!Z$24,'H-32A-WP06 - Debt Service'!Z$27/12,0)),"-")</f>
        <v>0</v>
      </c>
      <c r="AD772" s="269">
        <f>IFERROR(IF(-SUM(AD$20:AD771)+AD$15&lt;0.000001,0,IF($C772&gt;='H-32A-WP06 - Debt Service'!AA$24,'H-32A-WP06 - Debt Service'!AA$27/12,0)),"-")</f>
        <v>0</v>
      </c>
      <c r="AE772" s="269">
        <f>IFERROR(IF(-SUM(AE$20:AE771)+AE$15&lt;0.000001,0,IF($C772&gt;='H-32A-WP06 - Debt Service'!AB$24,'H-32A-WP06 - Debt Service'!AB$27/12,0)),"-")</f>
        <v>0</v>
      </c>
      <c r="AF772" s="269">
        <f>IFERROR(IF(-SUM(AF$20:AF771)+AF$15&lt;0.000001,0,IF($C772&gt;='H-32A-WP06 - Debt Service'!AC$24,'H-32A-WP06 - Debt Service'!AC$27/12,0)),"-")</f>
        <v>0</v>
      </c>
      <c r="AG772" s="269">
        <f>IFERROR(IF(-SUM(AG$20:AG771)+AG$15&lt;0.000001,0,IF($C772&gt;='H-32A-WP06 - Debt Service'!AD$24,'H-32A-WP06 - Debt Service'!AD$27/12,0)),"-")</f>
        <v>0</v>
      </c>
      <c r="AH772" s="269">
        <f>IFERROR(IF(-SUM(AH$20:AH771)+AH$15&lt;0.000001,0,IF($C772&gt;='H-32A-WP06 - Debt Service'!AE$24,'H-32A-WP06 - Debt Service'!AE$27/12,0)),"-")</f>
        <v>0</v>
      </c>
      <c r="AI772" s="269">
        <f>IFERROR(IF(-SUM(AI$20:AI771)+AI$15&lt;0.000001,0,IF($C772&gt;='H-32A-WP06 - Debt Service'!AF$24,'H-32A-WP06 - Debt Service'!AF$27/12,0)),"-")</f>
        <v>0</v>
      </c>
      <c r="AJ772" s="269">
        <f>IFERROR(IF(-SUM(AJ$20:AJ771)+AJ$15&lt;0.000001,0,IF($C772&gt;='H-32A-WP06 - Debt Service'!AG$24,'H-32A-WP06 - Debt Service'!AG$27/12,0)),"-")</f>
        <v>0</v>
      </c>
    </row>
    <row r="773" spans="2:36" hidden="1">
      <c r="B773" s="260">
        <f t="shared" si="48"/>
        <v>2085</v>
      </c>
      <c r="C773" s="281">
        <f t="shared" si="50"/>
        <v>67846</v>
      </c>
      <c r="D773" s="281"/>
      <c r="E773" s="269">
        <f>IFERROR(IF(-SUM(E$20:E772)+E$15&lt;0.000001,0,IF($C773&gt;='H-32A-WP06 - Debt Service'!C$24,'H-32A-WP06 - Debt Service'!C$27/12,0)),"-")</f>
        <v>0</v>
      </c>
      <c r="F773" s="269">
        <f>IFERROR(IF(-SUM(F$20:F772)+F$15&lt;0.000001,0,IF($C773&gt;='H-32A-WP06 - Debt Service'!D$24,'H-32A-WP06 - Debt Service'!D$27/12,0)),"-")</f>
        <v>0</v>
      </c>
      <c r="G773" s="269">
        <f>IFERROR(IF(-SUM(G$20:G772)+G$15&lt;0.000001,0,IF($C773&gt;='H-32A-WP06 - Debt Service'!E$24,'H-32A-WP06 - Debt Service'!E$27/12,0)),"-")</f>
        <v>0</v>
      </c>
      <c r="H773" s="269">
        <f>IFERROR(IF(-SUM(H$20:H772)+H$15&lt;0.000001,0,IF($C773&gt;='H-32A-WP06 - Debt Service'!F$24,'H-32A-WP06 - Debt Service'!F$27/12,0)),"-")</f>
        <v>0</v>
      </c>
      <c r="I773" s="269">
        <f>IFERROR(IF(-SUM(I$20:I772)+I$15&lt;0.000001,0,IF($C773&gt;='H-32A-WP06 - Debt Service'!G$24,'H-32A-WP06 - Debt Service'!#REF!/12,0)),"-")</f>
        <v>0</v>
      </c>
      <c r="J773" s="269">
        <f>IFERROR(IF(-SUM(J$20:J772)+J$15&lt;0.000001,0,IF($C773&gt;='H-32A-WP06 - Debt Service'!H$24,'H-32A-WP06 - Debt Service'!H$27/12,0)),"-")</f>
        <v>0</v>
      </c>
      <c r="K773" s="269">
        <f>IFERROR(IF(-SUM(K$20:K772)+K$15&lt;0.000001,0,IF($C773&gt;='H-32A-WP06 - Debt Service'!I$24,'H-32A-WP06 - Debt Service'!I$27/12,0)),"-")</f>
        <v>0</v>
      </c>
      <c r="L773" s="269">
        <f>IFERROR(IF(-SUM(L$20:L772)+L$15&lt;0.000001,0,IF($C773&gt;='H-32A-WP06 - Debt Service'!J$24,'H-32A-WP06 - Debt Service'!J$27/12,0)),"-")</f>
        <v>0</v>
      </c>
      <c r="M773" s="269">
        <f>IFERROR(IF(-SUM(M$20:M772)+M$15&lt;0.000001,0,IF($C773&gt;='H-32A-WP06 - Debt Service'!L$24,'H-32A-WP06 - Debt Service'!L$27/12,0)),"-")</f>
        <v>0</v>
      </c>
      <c r="N773" s="269">
        <v>0</v>
      </c>
      <c r="O773" s="269">
        <v>0</v>
      </c>
      <c r="P773" s="269">
        <v>0</v>
      </c>
      <c r="Q773" s="269">
        <f>IFERROR(IF(-SUM(Q$20:Q772)+Q$15&lt;0.000001,0,IF($C773&gt;='H-32A-WP06 - Debt Service'!#REF!,'H-32A-WP06 - Debt Service'!#REF!/12,0)),"-")</f>
        <v>0</v>
      </c>
      <c r="R773" s="269"/>
      <c r="S773" s="269"/>
      <c r="T773" s="269"/>
      <c r="U773" s="269"/>
      <c r="V773" s="269"/>
      <c r="X773" s="260">
        <f t="shared" si="49"/>
        <v>2085</v>
      </c>
      <c r="Y773" s="281">
        <f t="shared" si="51"/>
        <v>67846</v>
      </c>
      <c r="Z773" s="281"/>
      <c r="AA773" s="269">
        <f>IFERROR(IF(-SUM(AA$20:AA772)+AA$15&lt;0.000001,0,IF($C773&gt;='H-32A-WP06 - Debt Service'!X$24,'H-32A-WP06 - Debt Service'!X$27/12,0)),"-")</f>
        <v>0</v>
      </c>
      <c r="AB773" s="269">
        <f>IFERROR(IF(-SUM(AB$20:AB772)+AB$15&lt;0.000001,0,IF($C773&gt;='H-32A-WP06 - Debt Service'!Y$24,'H-32A-WP06 - Debt Service'!Y$27/12,0)),"-")</f>
        <v>0</v>
      </c>
      <c r="AC773" s="269">
        <f>IFERROR(IF(-SUM(AC$20:AC772)+AC$15&lt;0.000001,0,IF($C773&gt;='H-32A-WP06 - Debt Service'!Z$24,'H-32A-WP06 - Debt Service'!Z$27/12,0)),"-")</f>
        <v>0</v>
      </c>
      <c r="AD773" s="269">
        <f>IFERROR(IF(-SUM(AD$20:AD772)+AD$15&lt;0.000001,0,IF($C773&gt;='H-32A-WP06 - Debt Service'!AA$24,'H-32A-WP06 - Debt Service'!AA$27/12,0)),"-")</f>
        <v>0</v>
      </c>
      <c r="AE773" s="269">
        <f>IFERROR(IF(-SUM(AE$20:AE772)+AE$15&lt;0.000001,0,IF($C773&gt;='H-32A-WP06 - Debt Service'!AB$24,'H-32A-WP06 - Debt Service'!AB$27/12,0)),"-")</f>
        <v>0</v>
      </c>
      <c r="AF773" s="269">
        <f>IFERROR(IF(-SUM(AF$20:AF772)+AF$15&lt;0.000001,0,IF($C773&gt;='H-32A-WP06 - Debt Service'!AC$24,'H-32A-WP06 - Debt Service'!AC$27/12,0)),"-")</f>
        <v>0</v>
      </c>
      <c r="AG773" s="269">
        <f>IFERROR(IF(-SUM(AG$20:AG772)+AG$15&lt;0.000001,0,IF($C773&gt;='H-32A-WP06 - Debt Service'!AD$24,'H-32A-WP06 - Debt Service'!AD$27/12,0)),"-")</f>
        <v>0</v>
      </c>
      <c r="AH773" s="269">
        <f>IFERROR(IF(-SUM(AH$20:AH772)+AH$15&lt;0.000001,0,IF($C773&gt;='H-32A-WP06 - Debt Service'!AE$24,'H-32A-WP06 - Debt Service'!AE$27/12,0)),"-")</f>
        <v>0</v>
      </c>
      <c r="AI773" s="269">
        <f>IFERROR(IF(-SUM(AI$20:AI772)+AI$15&lt;0.000001,0,IF($C773&gt;='H-32A-WP06 - Debt Service'!AF$24,'H-32A-WP06 - Debt Service'!AF$27/12,0)),"-")</f>
        <v>0</v>
      </c>
      <c r="AJ773" s="269">
        <f>IFERROR(IF(-SUM(AJ$20:AJ772)+AJ$15&lt;0.000001,0,IF($C773&gt;='H-32A-WP06 - Debt Service'!AG$24,'H-32A-WP06 - Debt Service'!AG$27/12,0)),"-")</f>
        <v>0</v>
      </c>
    </row>
    <row r="774" spans="2:36" hidden="1">
      <c r="B774" s="260">
        <f t="shared" si="48"/>
        <v>2085</v>
      </c>
      <c r="C774" s="281">
        <f t="shared" si="50"/>
        <v>67877</v>
      </c>
      <c r="D774" s="281"/>
      <c r="E774" s="269">
        <f>IFERROR(IF(-SUM(E$20:E773)+E$15&lt;0.000001,0,IF($C774&gt;='H-32A-WP06 - Debt Service'!C$24,'H-32A-WP06 - Debt Service'!C$27/12,0)),"-")</f>
        <v>0</v>
      </c>
      <c r="F774" s="269">
        <f>IFERROR(IF(-SUM(F$20:F773)+F$15&lt;0.000001,0,IF($C774&gt;='H-32A-WP06 - Debt Service'!D$24,'H-32A-WP06 - Debt Service'!D$27/12,0)),"-")</f>
        <v>0</v>
      </c>
      <c r="G774" s="269">
        <f>IFERROR(IF(-SUM(G$20:G773)+G$15&lt;0.000001,0,IF($C774&gt;='H-32A-WP06 - Debt Service'!E$24,'H-32A-WP06 - Debt Service'!E$27/12,0)),"-")</f>
        <v>0</v>
      </c>
      <c r="H774" s="269">
        <f>IFERROR(IF(-SUM(H$20:H773)+H$15&lt;0.000001,0,IF($C774&gt;='H-32A-WP06 - Debt Service'!F$24,'H-32A-WP06 - Debt Service'!F$27/12,0)),"-")</f>
        <v>0</v>
      </c>
      <c r="I774" s="269">
        <f>IFERROR(IF(-SUM(I$20:I773)+I$15&lt;0.000001,0,IF($C774&gt;='H-32A-WP06 - Debt Service'!G$24,'H-32A-WP06 - Debt Service'!#REF!/12,0)),"-")</f>
        <v>0</v>
      </c>
      <c r="J774" s="269">
        <f>IFERROR(IF(-SUM(J$20:J773)+J$15&lt;0.000001,0,IF($C774&gt;='H-32A-WP06 - Debt Service'!H$24,'H-32A-WP06 - Debt Service'!H$27/12,0)),"-")</f>
        <v>0</v>
      </c>
      <c r="K774" s="269">
        <f>IFERROR(IF(-SUM(K$20:K773)+K$15&lt;0.000001,0,IF($C774&gt;='H-32A-WP06 - Debt Service'!I$24,'H-32A-WP06 - Debt Service'!I$27/12,0)),"-")</f>
        <v>0</v>
      </c>
      <c r="L774" s="269">
        <f>IFERROR(IF(-SUM(L$20:L773)+L$15&lt;0.000001,0,IF($C774&gt;='H-32A-WP06 - Debt Service'!J$24,'H-32A-WP06 - Debt Service'!J$27/12,0)),"-")</f>
        <v>0</v>
      </c>
      <c r="M774" s="269">
        <f>IFERROR(IF(-SUM(M$20:M773)+M$15&lt;0.000001,0,IF($C774&gt;='H-32A-WP06 - Debt Service'!L$24,'H-32A-WP06 - Debt Service'!L$27/12,0)),"-")</f>
        <v>0</v>
      </c>
      <c r="N774" s="269">
        <v>0</v>
      </c>
      <c r="O774" s="269">
        <v>0</v>
      </c>
      <c r="P774" s="269">
        <v>0</v>
      </c>
      <c r="Q774" s="269">
        <f>IFERROR(IF(-SUM(Q$20:Q773)+Q$15&lt;0.000001,0,IF($C774&gt;='H-32A-WP06 - Debt Service'!#REF!,'H-32A-WP06 - Debt Service'!#REF!/12,0)),"-")</f>
        <v>0</v>
      </c>
      <c r="R774" s="269"/>
      <c r="S774" s="269"/>
      <c r="T774" s="269"/>
      <c r="U774" s="269"/>
      <c r="V774" s="269"/>
      <c r="X774" s="260">
        <f t="shared" si="49"/>
        <v>2085</v>
      </c>
      <c r="Y774" s="281">
        <f t="shared" si="51"/>
        <v>67877</v>
      </c>
      <c r="Z774" s="281"/>
      <c r="AA774" s="269">
        <f>IFERROR(IF(-SUM(AA$20:AA773)+AA$15&lt;0.000001,0,IF($C774&gt;='H-32A-WP06 - Debt Service'!X$24,'H-32A-WP06 - Debt Service'!X$27/12,0)),"-")</f>
        <v>0</v>
      </c>
      <c r="AB774" s="269">
        <f>IFERROR(IF(-SUM(AB$20:AB773)+AB$15&lt;0.000001,0,IF($C774&gt;='H-32A-WP06 - Debt Service'!Y$24,'H-32A-WP06 - Debt Service'!Y$27/12,0)),"-")</f>
        <v>0</v>
      </c>
      <c r="AC774" s="269">
        <f>IFERROR(IF(-SUM(AC$20:AC773)+AC$15&lt;0.000001,0,IF($C774&gt;='H-32A-WP06 - Debt Service'!Z$24,'H-32A-WP06 - Debt Service'!Z$27/12,0)),"-")</f>
        <v>0</v>
      </c>
      <c r="AD774" s="269">
        <f>IFERROR(IF(-SUM(AD$20:AD773)+AD$15&lt;0.000001,0,IF($C774&gt;='H-32A-WP06 - Debt Service'!AA$24,'H-32A-WP06 - Debt Service'!AA$27/12,0)),"-")</f>
        <v>0</v>
      </c>
      <c r="AE774" s="269">
        <f>IFERROR(IF(-SUM(AE$20:AE773)+AE$15&lt;0.000001,0,IF($C774&gt;='H-32A-WP06 - Debt Service'!AB$24,'H-32A-WP06 - Debt Service'!AB$27/12,0)),"-")</f>
        <v>0</v>
      </c>
      <c r="AF774" s="269">
        <f>IFERROR(IF(-SUM(AF$20:AF773)+AF$15&lt;0.000001,0,IF($C774&gt;='H-32A-WP06 - Debt Service'!AC$24,'H-32A-WP06 - Debt Service'!AC$27/12,0)),"-")</f>
        <v>0</v>
      </c>
      <c r="AG774" s="269">
        <f>IFERROR(IF(-SUM(AG$20:AG773)+AG$15&lt;0.000001,0,IF($C774&gt;='H-32A-WP06 - Debt Service'!AD$24,'H-32A-WP06 - Debt Service'!AD$27/12,0)),"-")</f>
        <v>0</v>
      </c>
      <c r="AH774" s="269">
        <f>IFERROR(IF(-SUM(AH$20:AH773)+AH$15&lt;0.000001,0,IF($C774&gt;='H-32A-WP06 - Debt Service'!AE$24,'H-32A-WP06 - Debt Service'!AE$27/12,0)),"-")</f>
        <v>0</v>
      </c>
      <c r="AI774" s="269">
        <f>IFERROR(IF(-SUM(AI$20:AI773)+AI$15&lt;0.000001,0,IF($C774&gt;='H-32A-WP06 - Debt Service'!AF$24,'H-32A-WP06 - Debt Service'!AF$27/12,0)),"-")</f>
        <v>0</v>
      </c>
      <c r="AJ774" s="269">
        <f>IFERROR(IF(-SUM(AJ$20:AJ773)+AJ$15&lt;0.000001,0,IF($C774&gt;='H-32A-WP06 - Debt Service'!AG$24,'H-32A-WP06 - Debt Service'!AG$27/12,0)),"-")</f>
        <v>0</v>
      </c>
    </row>
    <row r="775" spans="2:36" hidden="1">
      <c r="B775" s="260">
        <f t="shared" si="48"/>
        <v>2085</v>
      </c>
      <c r="C775" s="281">
        <f t="shared" si="50"/>
        <v>67907</v>
      </c>
      <c r="D775" s="281"/>
      <c r="E775" s="269">
        <f>IFERROR(IF(-SUM(E$20:E774)+E$15&lt;0.000001,0,IF($C775&gt;='H-32A-WP06 - Debt Service'!C$24,'H-32A-WP06 - Debt Service'!C$27/12,0)),"-")</f>
        <v>0</v>
      </c>
      <c r="F775" s="269">
        <f>IFERROR(IF(-SUM(F$20:F774)+F$15&lt;0.000001,0,IF($C775&gt;='H-32A-WP06 - Debt Service'!D$24,'H-32A-WP06 - Debt Service'!D$27/12,0)),"-")</f>
        <v>0</v>
      </c>
      <c r="G775" s="269">
        <f>IFERROR(IF(-SUM(G$20:G774)+G$15&lt;0.000001,0,IF($C775&gt;='H-32A-WP06 - Debt Service'!E$24,'H-32A-WP06 - Debt Service'!E$27/12,0)),"-")</f>
        <v>0</v>
      </c>
      <c r="H775" s="269">
        <f>IFERROR(IF(-SUM(H$20:H774)+H$15&lt;0.000001,0,IF($C775&gt;='H-32A-WP06 - Debt Service'!F$24,'H-32A-WP06 - Debt Service'!F$27/12,0)),"-")</f>
        <v>0</v>
      </c>
      <c r="I775" s="269">
        <f>IFERROR(IF(-SUM(I$20:I774)+I$15&lt;0.000001,0,IF($C775&gt;='H-32A-WP06 - Debt Service'!G$24,'H-32A-WP06 - Debt Service'!#REF!/12,0)),"-")</f>
        <v>0</v>
      </c>
      <c r="J775" s="269">
        <f>IFERROR(IF(-SUM(J$20:J774)+J$15&lt;0.000001,0,IF($C775&gt;='H-32A-WP06 - Debt Service'!H$24,'H-32A-WP06 - Debt Service'!H$27/12,0)),"-")</f>
        <v>0</v>
      </c>
      <c r="K775" s="269">
        <f>IFERROR(IF(-SUM(K$20:K774)+K$15&lt;0.000001,0,IF($C775&gt;='H-32A-WP06 - Debt Service'!I$24,'H-32A-WP06 - Debt Service'!I$27/12,0)),"-")</f>
        <v>0</v>
      </c>
      <c r="L775" s="269">
        <f>IFERROR(IF(-SUM(L$20:L774)+L$15&lt;0.000001,0,IF($C775&gt;='H-32A-WP06 - Debt Service'!J$24,'H-32A-WP06 - Debt Service'!J$27/12,0)),"-")</f>
        <v>0</v>
      </c>
      <c r="M775" s="269">
        <f>IFERROR(IF(-SUM(M$20:M774)+M$15&lt;0.000001,0,IF($C775&gt;='H-32A-WP06 - Debt Service'!L$24,'H-32A-WP06 - Debt Service'!L$27/12,0)),"-")</f>
        <v>0</v>
      </c>
      <c r="N775" s="269">
        <v>0</v>
      </c>
      <c r="O775" s="269">
        <v>0</v>
      </c>
      <c r="P775" s="269">
        <v>0</v>
      </c>
      <c r="Q775" s="269">
        <f>IFERROR(IF(-SUM(Q$20:Q774)+Q$15&lt;0.000001,0,IF($C775&gt;='H-32A-WP06 - Debt Service'!#REF!,'H-32A-WP06 - Debt Service'!#REF!/12,0)),"-")</f>
        <v>0</v>
      </c>
      <c r="R775" s="269"/>
      <c r="S775" s="269"/>
      <c r="T775" s="269"/>
      <c r="U775" s="269"/>
      <c r="V775" s="269"/>
      <c r="X775" s="260">
        <f t="shared" si="49"/>
        <v>2085</v>
      </c>
      <c r="Y775" s="281">
        <f t="shared" si="51"/>
        <v>67907</v>
      </c>
      <c r="Z775" s="281"/>
      <c r="AA775" s="269">
        <f>IFERROR(IF(-SUM(AA$20:AA774)+AA$15&lt;0.000001,0,IF($C775&gt;='H-32A-WP06 - Debt Service'!X$24,'H-32A-WP06 - Debt Service'!X$27/12,0)),"-")</f>
        <v>0</v>
      </c>
      <c r="AB775" s="269">
        <f>IFERROR(IF(-SUM(AB$20:AB774)+AB$15&lt;0.000001,0,IF($C775&gt;='H-32A-WP06 - Debt Service'!Y$24,'H-32A-WP06 - Debt Service'!Y$27/12,0)),"-")</f>
        <v>0</v>
      </c>
      <c r="AC775" s="269">
        <f>IFERROR(IF(-SUM(AC$20:AC774)+AC$15&lt;0.000001,0,IF($C775&gt;='H-32A-WP06 - Debt Service'!Z$24,'H-32A-WP06 - Debt Service'!Z$27/12,0)),"-")</f>
        <v>0</v>
      </c>
      <c r="AD775" s="269">
        <f>IFERROR(IF(-SUM(AD$20:AD774)+AD$15&lt;0.000001,0,IF($C775&gt;='H-32A-WP06 - Debt Service'!AA$24,'H-32A-WP06 - Debt Service'!AA$27/12,0)),"-")</f>
        <v>0</v>
      </c>
      <c r="AE775" s="269">
        <f>IFERROR(IF(-SUM(AE$20:AE774)+AE$15&lt;0.000001,0,IF($C775&gt;='H-32A-WP06 - Debt Service'!AB$24,'H-32A-WP06 - Debt Service'!AB$27/12,0)),"-")</f>
        <v>0</v>
      </c>
      <c r="AF775" s="269">
        <f>IFERROR(IF(-SUM(AF$20:AF774)+AF$15&lt;0.000001,0,IF($C775&gt;='H-32A-WP06 - Debt Service'!AC$24,'H-32A-WP06 - Debt Service'!AC$27/12,0)),"-")</f>
        <v>0</v>
      </c>
      <c r="AG775" s="269">
        <f>IFERROR(IF(-SUM(AG$20:AG774)+AG$15&lt;0.000001,0,IF($C775&gt;='H-32A-WP06 - Debt Service'!AD$24,'H-32A-WP06 - Debt Service'!AD$27/12,0)),"-")</f>
        <v>0</v>
      </c>
      <c r="AH775" s="269">
        <f>IFERROR(IF(-SUM(AH$20:AH774)+AH$15&lt;0.000001,0,IF($C775&gt;='H-32A-WP06 - Debt Service'!AE$24,'H-32A-WP06 - Debt Service'!AE$27/12,0)),"-")</f>
        <v>0</v>
      </c>
      <c r="AI775" s="269">
        <f>IFERROR(IF(-SUM(AI$20:AI774)+AI$15&lt;0.000001,0,IF($C775&gt;='H-32A-WP06 - Debt Service'!AF$24,'H-32A-WP06 - Debt Service'!AF$27/12,0)),"-")</f>
        <v>0</v>
      </c>
      <c r="AJ775" s="269">
        <f>IFERROR(IF(-SUM(AJ$20:AJ774)+AJ$15&lt;0.000001,0,IF($C775&gt;='H-32A-WP06 - Debt Service'!AG$24,'H-32A-WP06 - Debt Service'!AG$27/12,0)),"-")</f>
        <v>0</v>
      </c>
    </row>
    <row r="776" spans="2:36" hidden="1">
      <c r="B776" s="260">
        <f t="shared" si="48"/>
        <v>2086</v>
      </c>
      <c r="C776" s="281">
        <f t="shared" si="50"/>
        <v>67938</v>
      </c>
      <c r="D776" s="281"/>
      <c r="E776" s="269">
        <f>IFERROR(IF(-SUM(E$20:E775)+E$15&lt;0.000001,0,IF($C776&gt;='H-32A-WP06 - Debt Service'!C$24,'H-32A-WP06 - Debt Service'!C$27/12,0)),"-")</f>
        <v>0</v>
      </c>
      <c r="F776" s="269">
        <f>IFERROR(IF(-SUM(F$20:F775)+F$15&lt;0.000001,0,IF($C776&gt;='H-32A-WP06 - Debt Service'!D$24,'H-32A-WP06 - Debt Service'!D$27/12,0)),"-")</f>
        <v>0</v>
      </c>
      <c r="G776" s="269">
        <f>IFERROR(IF(-SUM(G$20:G775)+G$15&lt;0.000001,0,IF($C776&gt;='H-32A-WP06 - Debt Service'!E$24,'H-32A-WP06 - Debt Service'!E$27/12,0)),"-")</f>
        <v>0</v>
      </c>
      <c r="H776" s="269">
        <f>IFERROR(IF(-SUM(H$20:H775)+H$15&lt;0.000001,0,IF($C776&gt;='H-32A-WP06 - Debt Service'!F$24,'H-32A-WP06 - Debt Service'!F$27/12,0)),"-")</f>
        <v>0</v>
      </c>
      <c r="I776" s="269">
        <f>IFERROR(IF(-SUM(I$20:I775)+I$15&lt;0.000001,0,IF($C776&gt;='H-32A-WP06 - Debt Service'!G$24,'H-32A-WP06 - Debt Service'!#REF!/12,0)),"-")</f>
        <v>0</v>
      </c>
      <c r="J776" s="269">
        <f>IFERROR(IF(-SUM(J$20:J775)+J$15&lt;0.000001,0,IF($C776&gt;='H-32A-WP06 - Debt Service'!H$24,'H-32A-WP06 - Debt Service'!H$27/12,0)),"-")</f>
        <v>0</v>
      </c>
      <c r="K776" s="269">
        <f>IFERROR(IF(-SUM(K$20:K775)+K$15&lt;0.000001,0,IF($C776&gt;='H-32A-WP06 - Debt Service'!I$24,'H-32A-WP06 - Debt Service'!I$27/12,0)),"-")</f>
        <v>0</v>
      </c>
      <c r="L776" s="269">
        <f>IFERROR(IF(-SUM(L$20:L775)+L$15&lt;0.000001,0,IF($C776&gt;='H-32A-WP06 - Debt Service'!J$24,'H-32A-WP06 - Debt Service'!J$27/12,0)),"-")</f>
        <v>0</v>
      </c>
      <c r="M776" s="269">
        <f>IFERROR(IF(-SUM(M$20:M775)+M$15&lt;0.000001,0,IF($C776&gt;='H-32A-WP06 - Debt Service'!L$24,'H-32A-WP06 - Debt Service'!L$27/12,0)),"-")</f>
        <v>0</v>
      </c>
      <c r="N776" s="269">
        <v>0</v>
      </c>
      <c r="O776" s="269">
        <v>0</v>
      </c>
      <c r="P776" s="269">
        <v>0</v>
      </c>
      <c r="Q776" s="269">
        <f>IFERROR(IF(-SUM(Q$20:Q775)+Q$15&lt;0.000001,0,IF($C776&gt;='H-32A-WP06 - Debt Service'!#REF!,'H-32A-WP06 - Debt Service'!#REF!/12,0)),"-")</f>
        <v>0</v>
      </c>
      <c r="R776" s="269"/>
      <c r="S776" s="269"/>
      <c r="T776" s="269"/>
      <c r="U776" s="269"/>
      <c r="V776" s="269"/>
      <c r="X776" s="260">
        <f t="shared" si="49"/>
        <v>2086</v>
      </c>
      <c r="Y776" s="281">
        <f t="shared" si="51"/>
        <v>67938</v>
      </c>
      <c r="Z776" s="281"/>
      <c r="AA776" s="269">
        <f>IFERROR(IF(-SUM(AA$20:AA775)+AA$15&lt;0.000001,0,IF($C776&gt;='H-32A-WP06 - Debt Service'!X$24,'H-32A-WP06 - Debt Service'!X$27/12,0)),"-")</f>
        <v>0</v>
      </c>
      <c r="AB776" s="269">
        <f>IFERROR(IF(-SUM(AB$20:AB775)+AB$15&lt;0.000001,0,IF($C776&gt;='H-32A-WP06 - Debt Service'!Y$24,'H-32A-WP06 - Debt Service'!Y$27/12,0)),"-")</f>
        <v>0</v>
      </c>
      <c r="AC776" s="269">
        <f>IFERROR(IF(-SUM(AC$20:AC775)+AC$15&lt;0.000001,0,IF($C776&gt;='H-32A-WP06 - Debt Service'!Z$24,'H-32A-WP06 - Debt Service'!Z$27/12,0)),"-")</f>
        <v>0</v>
      </c>
      <c r="AD776" s="269">
        <f>IFERROR(IF(-SUM(AD$20:AD775)+AD$15&lt;0.000001,0,IF($C776&gt;='H-32A-WP06 - Debt Service'!AA$24,'H-32A-WP06 - Debt Service'!AA$27/12,0)),"-")</f>
        <v>0</v>
      </c>
      <c r="AE776" s="269">
        <f>IFERROR(IF(-SUM(AE$20:AE775)+AE$15&lt;0.000001,0,IF($C776&gt;='H-32A-WP06 - Debt Service'!AB$24,'H-32A-WP06 - Debt Service'!AB$27/12,0)),"-")</f>
        <v>0</v>
      </c>
      <c r="AF776" s="269">
        <f>IFERROR(IF(-SUM(AF$20:AF775)+AF$15&lt;0.000001,0,IF($C776&gt;='H-32A-WP06 - Debt Service'!AC$24,'H-32A-WP06 - Debt Service'!AC$27/12,0)),"-")</f>
        <v>0</v>
      </c>
      <c r="AG776" s="269">
        <f>IFERROR(IF(-SUM(AG$20:AG775)+AG$15&lt;0.000001,0,IF($C776&gt;='H-32A-WP06 - Debt Service'!AD$24,'H-32A-WP06 - Debt Service'!AD$27/12,0)),"-")</f>
        <v>0</v>
      </c>
      <c r="AH776" s="269">
        <f>IFERROR(IF(-SUM(AH$20:AH775)+AH$15&lt;0.000001,0,IF($C776&gt;='H-32A-WP06 - Debt Service'!AE$24,'H-32A-WP06 - Debt Service'!AE$27/12,0)),"-")</f>
        <v>0</v>
      </c>
      <c r="AI776" s="269">
        <f>IFERROR(IF(-SUM(AI$20:AI775)+AI$15&lt;0.000001,0,IF($C776&gt;='H-32A-WP06 - Debt Service'!AF$24,'H-32A-WP06 - Debt Service'!AF$27/12,0)),"-")</f>
        <v>0</v>
      </c>
      <c r="AJ776" s="269">
        <f>IFERROR(IF(-SUM(AJ$20:AJ775)+AJ$15&lt;0.000001,0,IF($C776&gt;='H-32A-WP06 - Debt Service'!AG$24,'H-32A-WP06 - Debt Service'!AG$27/12,0)),"-")</f>
        <v>0</v>
      </c>
    </row>
    <row r="777" spans="2:36" hidden="1">
      <c r="B777" s="260">
        <f t="shared" si="48"/>
        <v>2086</v>
      </c>
      <c r="C777" s="281">
        <f t="shared" si="50"/>
        <v>67969</v>
      </c>
      <c r="D777" s="281"/>
      <c r="E777" s="269">
        <f>IFERROR(IF(-SUM(E$20:E776)+E$15&lt;0.000001,0,IF($C777&gt;='H-32A-WP06 - Debt Service'!C$24,'H-32A-WP06 - Debt Service'!C$27/12,0)),"-")</f>
        <v>0</v>
      </c>
      <c r="F777" s="269">
        <f>IFERROR(IF(-SUM(F$20:F776)+F$15&lt;0.000001,0,IF($C777&gt;='H-32A-WP06 - Debt Service'!D$24,'H-32A-WP06 - Debt Service'!D$27/12,0)),"-")</f>
        <v>0</v>
      </c>
      <c r="G777" s="269">
        <f>IFERROR(IF(-SUM(G$20:G776)+G$15&lt;0.000001,0,IF($C777&gt;='H-32A-WP06 - Debt Service'!E$24,'H-32A-WP06 - Debt Service'!E$27/12,0)),"-")</f>
        <v>0</v>
      </c>
      <c r="H777" s="269">
        <f>IFERROR(IF(-SUM(H$20:H776)+H$15&lt;0.000001,0,IF($C777&gt;='H-32A-WP06 - Debt Service'!F$24,'H-32A-WP06 - Debt Service'!F$27/12,0)),"-")</f>
        <v>0</v>
      </c>
      <c r="I777" s="269">
        <f>IFERROR(IF(-SUM(I$20:I776)+I$15&lt;0.000001,0,IF($C777&gt;='H-32A-WP06 - Debt Service'!G$24,'H-32A-WP06 - Debt Service'!#REF!/12,0)),"-")</f>
        <v>0</v>
      </c>
      <c r="J777" s="269">
        <f>IFERROR(IF(-SUM(J$20:J776)+J$15&lt;0.000001,0,IF($C777&gt;='H-32A-WP06 - Debt Service'!H$24,'H-32A-WP06 - Debt Service'!H$27/12,0)),"-")</f>
        <v>0</v>
      </c>
      <c r="K777" s="269">
        <f>IFERROR(IF(-SUM(K$20:K776)+K$15&lt;0.000001,0,IF($C777&gt;='H-32A-WP06 - Debt Service'!I$24,'H-32A-WP06 - Debt Service'!I$27/12,0)),"-")</f>
        <v>0</v>
      </c>
      <c r="L777" s="269">
        <f>IFERROR(IF(-SUM(L$20:L776)+L$15&lt;0.000001,0,IF($C777&gt;='H-32A-WP06 - Debt Service'!J$24,'H-32A-WP06 - Debt Service'!J$27/12,0)),"-")</f>
        <v>0</v>
      </c>
      <c r="M777" s="269">
        <f>IFERROR(IF(-SUM(M$20:M776)+M$15&lt;0.000001,0,IF($C777&gt;='H-32A-WP06 - Debt Service'!L$24,'H-32A-WP06 - Debt Service'!L$27/12,0)),"-")</f>
        <v>0</v>
      </c>
      <c r="N777" s="269">
        <v>0</v>
      </c>
      <c r="O777" s="269">
        <v>0</v>
      </c>
      <c r="P777" s="269">
        <v>0</v>
      </c>
      <c r="Q777" s="269">
        <f>IFERROR(IF(-SUM(Q$20:Q776)+Q$15&lt;0.000001,0,IF($C777&gt;='H-32A-WP06 - Debt Service'!#REF!,'H-32A-WP06 - Debt Service'!#REF!/12,0)),"-")</f>
        <v>0</v>
      </c>
      <c r="R777" s="269"/>
      <c r="S777" s="269"/>
      <c r="T777" s="269"/>
      <c r="U777" s="269"/>
      <c r="V777" s="269"/>
      <c r="X777" s="260">
        <f t="shared" si="49"/>
        <v>2086</v>
      </c>
      <c r="Y777" s="281">
        <f t="shared" si="51"/>
        <v>67969</v>
      </c>
      <c r="Z777" s="281"/>
      <c r="AA777" s="269">
        <f>IFERROR(IF(-SUM(AA$20:AA776)+AA$15&lt;0.000001,0,IF($C777&gt;='H-32A-WP06 - Debt Service'!X$24,'H-32A-WP06 - Debt Service'!X$27/12,0)),"-")</f>
        <v>0</v>
      </c>
      <c r="AB777" s="269">
        <f>IFERROR(IF(-SUM(AB$20:AB776)+AB$15&lt;0.000001,0,IF($C777&gt;='H-32A-WP06 - Debt Service'!Y$24,'H-32A-WP06 - Debt Service'!Y$27/12,0)),"-")</f>
        <v>0</v>
      </c>
      <c r="AC777" s="269">
        <f>IFERROR(IF(-SUM(AC$20:AC776)+AC$15&lt;0.000001,0,IF($C777&gt;='H-32A-WP06 - Debt Service'!Z$24,'H-32A-WP06 - Debt Service'!Z$27/12,0)),"-")</f>
        <v>0</v>
      </c>
      <c r="AD777" s="269">
        <f>IFERROR(IF(-SUM(AD$20:AD776)+AD$15&lt;0.000001,0,IF($C777&gt;='H-32A-WP06 - Debt Service'!AA$24,'H-32A-WP06 - Debt Service'!AA$27/12,0)),"-")</f>
        <v>0</v>
      </c>
      <c r="AE777" s="269">
        <f>IFERROR(IF(-SUM(AE$20:AE776)+AE$15&lt;0.000001,0,IF($C777&gt;='H-32A-WP06 - Debt Service'!AB$24,'H-32A-WP06 - Debt Service'!AB$27/12,0)),"-")</f>
        <v>0</v>
      </c>
      <c r="AF777" s="269">
        <f>IFERROR(IF(-SUM(AF$20:AF776)+AF$15&lt;0.000001,0,IF($C777&gt;='H-32A-WP06 - Debt Service'!AC$24,'H-32A-WP06 - Debt Service'!AC$27/12,0)),"-")</f>
        <v>0</v>
      </c>
      <c r="AG777" s="269">
        <f>IFERROR(IF(-SUM(AG$20:AG776)+AG$15&lt;0.000001,0,IF($C777&gt;='H-32A-WP06 - Debt Service'!AD$24,'H-32A-WP06 - Debt Service'!AD$27/12,0)),"-")</f>
        <v>0</v>
      </c>
      <c r="AH777" s="269">
        <f>IFERROR(IF(-SUM(AH$20:AH776)+AH$15&lt;0.000001,0,IF($C777&gt;='H-32A-WP06 - Debt Service'!AE$24,'H-32A-WP06 - Debt Service'!AE$27/12,0)),"-")</f>
        <v>0</v>
      </c>
      <c r="AI777" s="269">
        <f>IFERROR(IF(-SUM(AI$20:AI776)+AI$15&lt;0.000001,0,IF($C777&gt;='H-32A-WP06 - Debt Service'!AF$24,'H-32A-WP06 - Debt Service'!AF$27/12,0)),"-")</f>
        <v>0</v>
      </c>
      <c r="AJ777" s="269">
        <f>IFERROR(IF(-SUM(AJ$20:AJ776)+AJ$15&lt;0.000001,0,IF($C777&gt;='H-32A-WP06 - Debt Service'!AG$24,'H-32A-WP06 - Debt Service'!AG$27/12,0)),"-")</f>
        <v>0</v>
      </c>
    </row>
    <row r="778" spans="2:36" hidden="1">
      <c r="B778" s="260">
        <f t="shared" si="48"/>
        <v>2086</v>
      </c>
      <c r="C778" s="281">
        <f t="shared" si="50"/>
        <v>67997</v>
      </c>
      <c r="D778" s="281"/>
      <c r="E778" s="269">
        <f>IFERROR(IF(-SUM(E$20:E777)+E$15&lt;0.000001,0,IF($C778&gt;='H-32A-WP06 - Debt Service'!C$24,'H-32A-WP06 - Debt Service'!C$27/12,0)),"-")</f>
        <v>0</v>
      </c>
      <c r="F778" s="269">
        <f>IFERROR(IF(-SUM(F$20:F777)+F$15&lt;0.000001,0,IF($C778&gt;='H-32A-WP06 - Debt Service'!D$24,'H-32A-WP06 - Debt Service'!D$27/12,0)),"-")</f>
        <v>0</v>
      </c>
      <c r="G778" s="269">
        <f>IFERROR(IF(-SUM(G$20:G777)+G$15&lt;0.000001,0,IF($C778&gt;='H-32A-WP06 - Debt Service'!E$24,'H-32A-WP06 - Debt Service'!E$27/12,0)),"-")</f>
        <v>0</v>
      </c>
      <c r="H778" s="269">
        <f>IFERROR(IF(-SUM(H$20:H777)+H$15&lt;0.000001,0,IF($C778&gt;='H-32A-WP06 - Debt Service'!F$24,'H-32A-WP06 - Debt Service'!F$27/12,0)),"-")</f>
        <v>0</v>
      </c>
      <c r="I778" s="269">
        <f>IFERROR(IF(-SUM(I$20:I777)+I$15&lt;0.000001,0,IF($C778&gt;='H-32A-WP06 - Debt Service'!G$24,'H-32A-WP06 - Debt Service'!#REF!/12,0)),"-")</f>
        <v>0</v>
      </c>
      <c r="J778" s="269">
        <f>IFERROR(IF(-SUM(J$20:J777)+J$15&lt;0.000001,0,IF($C778&gt;='H-32A-WP06 - Debt Service'!H$24,'H-32A-WP06 - Debt Service'!H$27/12,0)),"-")</f>
        <v>0</v>
      </c>
      <c r="K778" s="269">
        <f>IFERROR(IF(-SUM(K$20:K777)+K$15&lt;0.000001,0,IF($C778&gt;='H-32A-WP06 - Debt Service'!I$24,'H-32A-WP06 - Debt Service'!I$27/12,0)),"-")</f>
        <v>0</v>
      </c>
      <c r="L778" s="269">
        <f>IFERROR(IF(-SUM(L$20:L777)+L$15&lt;0.000001,0,IF($C778&gt;='H-32A-WP06 - Debt Service'!J$24,'H-32A-WP06 - Debt Service'!J$27/12,0)),"-")</f>
        <v>0</v>
      </c>
      <c r="M778" s="269">
        <f>IFERROR(IF(-SUM(M$20:M777)+M$15&lt;0.000001,0,IF($C778&gt;='H-32A-WP06 - Debt Service'!L$24,'H-32A-WP06 - Debt Service'!L$27/12,0)),"-")</f>
        <v>0</v>
      </c>
      <c r="N778" s="269">
        <v>0</v>
      </c>
      <c r="O778" s="269">
        <v>0</v>
      </c>
      <c r="P778" s="269">
        <v>0</v>
      </c>
      <c r="Q778" s="269">
        <f>IFERROR(IF(-SUM(Q$20:Q777)+Q$15&lt;0.000001,0,IF($C778&gt;='H-32A-WP06 - Debt Service'!#REF!,'H-32A-WP06 - Debt Service'!#REF!/12,0)),"-")</f>
        <v>0</v>
      </c>
      <c r="R778" s="269"/>
      <c r="S778" s="269"/>
      <c r="T778" s="269"/>
      <c r="U778" s="269"/>
      <c r="V778" s="269"/>
      <c r="X778" s="260">
        <f t="shared" si="49"/>
        <v>2086</v>
      </c>
      <c r="Y778" s="281">
        <f t="shared" si="51"/>
        <v>67997</v>
      </c>
      <c r="Z778" s="281"/>
      <c r="AA778" s="269">
        <f>IFERROR(IF(-SUM(AA$20:AA777)+AA$15&lt;0.000001,0,IF($C778&gt;='H-32A-WP06 - Debt Service'!X$24,'H-32A-WP06 - Debt Service'!X$27/12,0)),"-")</f>
        <v>0</v>
      </c>
      <c r="AB778" s="269">
        <f>IFERROR(IF(-SUM(AB$20:AB777)+AB$15&lt;0.000001,0,IF($C778&gt;='H-32A-WP06 - Debt Service'!Y$24,'H-32A-WP06 - Debt Service'!Y$27/12,0)),"-")</f>
        <v>0</v>
      </c>
      <c r="AC778" s="269">
        <f>IFERROR(IF(-SUM(AC$20:AC777)+AC$15&lt;0.000001,0,IF($C778&gt;='H-32A-WP06 - Debt Service'!Z$24,'H-32A-WP06 - Debt Service'!Z$27/12,0)),"-")</f>
        <v>0</v>
      </c>
      <c r="AD778" s="269">
        <f>IFERROR(IF(-SUM(AD$20:AD777)+AD$15&lt;0.000001,0,IF($C778&gt;='H-32A-WP06 - Debt Service'!AA$24,'H-32A-WP06 - Debt Service'!AA$27/12,0)),"-")</f>
        <v>0</v>
      </c>
      <c r="AE778" s="269">
        <f>IFERROR(IF(-SUM(AE$20:AE777)+AE$15&lt;0.000001,0,IF($C778&gt;='H-32A-WP06 - Debt Service'!AB$24,'H-32A-WP06 - Debt Service'!AB$27/12,0)),"-")</f>
        <v>0</v>
      </c>
      <c r="AF778" s="269">
        <f>IFERROR(IF(-SUM(AF$20:AF777)+AF$15&lt;0.000001,0,IF($C778&gt;='H-32A-WP06 - Debt Service'!AC$24,'H-32A-WP06 - Debt Service'!AC$27/12,0)),"-")</f>
        <v>0</v>
      </c>
      <c r="AG778" s="269">
        <f>IFERROR(IF(-SUM(AG$20:AG777)+AG$15&lt;0.000001,0,IF($C778&gt;='H-32A-WP06 - Debt Service'!AD$24,'H-32A-WP06 - Debt Service'!AD$27/12,0)),"-")</f>
        <v>0</v>
      </c>
      <c r="AH778" s="269">
        <f>IFERROR(IF(-SUM(AH$20:AH777)+AH$15&lt;0.000001,0,IF($C778&gt;='H-32A-WP06 - Debt Service'!AE$24,'H-32A-WP06 - Debt Service'!AE$27/12,0)),"-")</f>
        <v>0</v>
      </c>
      <c r="AI778" s="269">
        <f>IFERROR(IF(-SUM(AI$20:AI777)+AI$15&lt;0.000001,0,IF($C778&gt;='H-32A-WP06 - Debt Service'!AF$24,'H-32A-WP06 - Debt Service'!AF$27/12,0)),"-")</f>
        <v>0</v>
      </c>
      <c r="AJ778" s="269">
        <f>IFERROR(IF(-SUM(AJ$20:AJ777)+AJ$15&lt;0.000001,0,IF($C778&gt;='H-32A-WP06 - Debt Service'!AG$24,'H-32A-WP06 - Debt Service'!AG$27/12,0)),"-")</f>
        <v>0</v>
      </c>
    </row>
    <row r="779" spans="2:36" hidden="1">
      <c r="B779" s="260">
        <f t="shared" si="48"/>
        <v>2086</v>
      </c>
      <c r="C779" s="281">
        <f t="shared" si="50"/>
        <v>68028</v>
      </c>
      <c r="D779" s="281"/>
      <c r="E779" s="269">
        <f>IFERROR(IF(-SUM(E$20:E778)+E$15&lt;0.000001,0,IF($C779&gt;='H-32A-WP06 - Debt Service'!C$24,'H-32A-WP06 - Debt Service'!C$27/12,0)),"-")</f>
        <v>0</v>
      </c>
      <c r="F779" s="269">
        <f>IFERROR(IF(-SUM(F$20:F778)+F$15&lt;0.000001,0,IF($C779&gt;='H-32A-WP06 - Debt Service'!D$24,'H-32A-WP06 - Debt Service'!D$27/12,0)),"-")</f>
        <v>0</v>
      </c>
      <c r="G779" s="269">
        <f>IFERROR(IF(-SUM(G$20:G778)+G$15&lt;0.000001,0,IF($C779&gt;='H-32A-WP06 - Debt Service'!E$24,'H-32A-WP06 - Debt Service'!E$27/12,0)),"-")</f>
        <v>0</v>
      </c>
      <c r="H779" s="269">
        <f>IFERROR(IF(-SUM(H$20:H778)+H$15&lt;0.000001,0,IF($C779&gt;='H-32A-WP06 - Debt Service'!F$24,'H-32A-WP06 - Debt Service'!F$27/12,0)),"-")</f>
        <v>0</v>
      </c>
      <c r="I779" s="269">
        <f>IFERROR(IF(-SUM(I$20:I778)+I$15&lt;0.000001,0,IF($C779&gt;='H-32A-WP06 - Debt Service'!G$24,'H-32A-WP06 - Debt Service'!#REF!/12,0)),"-")</f>
        <v>0</v>
      </c>
      <c r="J779" s="269">
        <f>IFERROR(IF(-SUM(J$20:J778)+J$15&lt;0.000001,0,IF($C779&gt;='H-32A-WP06 - Debt Service'!H$24,'H-32A-WP06 - Debt Service'!H$27/12,0)),"-")</f>
        <v>0</v>
      </c>
      <c r="K779" s="269">
        <f>IFERROR(IF(-SUM(K$20:K778)+K$15&lt;0.000001,0,IF($C779&gt;='H-32A-WP06 - Debt Service'!I$24,'H-32A-WP06 - Debt Service'!I$27/12,0)),"-")</f>
        <v>0</v>
      </c>
      <c r="L779" s="269">
        <f>IFERROR(IF(-SUM(L$20:L778)+L$15&lt;0.000001,0,IF($C779&gt;='H-32A-WP06 - Debt Service'!J$24,'H-32A-WP06 - Debt Service'!J$27/12,0)),"-")</f>
        <v>0</v>
      </c>
      <c r="M779" s="269">
        <f>IFERROR(IF(-SUM(M$20:M778)+M$15&lt;0.000001,0,IF($C779&gt;='H-32A-WP06 - Debt Service'!L$24,'H-32A-WP06 - Debt Service'!L$27/12,0)),"-")</f>
        <v>0</v>
      </c>
      <c r="N779" s="269">
        <v>0</v>
      </c>
      <c r="O779" s="269">
        <v>0</v>
      </c>
      <c r="P779" s="269">
        <v>0</v>
      </c>
      <c r="Q779" s="269">
        <f>IFERROR(IF(-SUM(Q$20:Q778)+Q$15&lt;0.000001,0,IF($C779&gt;='H-32A-WP06 - Debt Service'!#REF!,'H-32A-WP06 - Debt Service'!#REF!/12,0)),"-")</f>
        <v>0</v>
      </c>
      <c r="R779" s="269"/>
      <c r="S779" s="269"/>
      <c r="T779" s="269"/>
      <c r="U779" s="269"/>
      <c r="V779" s="269"/>
      <c r="X779" s="260">
        <f t="shared" si="49"/>
        <v>2086</v>
      </c>
      <c r="Y779" s="281">
        <f t="shared" si="51"/>
        <v>68028</v>
      </c>
      <c r="Z779" s="281"/>
      <c r="AA779" s="269">
        <f>IFERROR(IF(-SUM(AA$20:AA778)+AA$15&lt;0.000001,0,IF($C779&gt;='H-32A-WP06 - Debt Service'!X$24,'H-32A-WP06 - Debt Service'!X$27/12,0)),"-")</f>
        <v>0</v>
      </c>
      <c r="AB779" s="269">
        <f>IFERROR(IF(-SUM(AB$20:AB778)+AB$15&lt;0.000001,0,IF($C779&gt;='H-32A-WP06 - Debt Service'!Y$24,'H-32A-WP06 - Debt Service'!Y$27/12,0)),"-")</f>
        <v>0</v>
      </c>
      <c r="AC779" s="269">
        <f>IFERROR(IF(-SUM(AC$20:AC778)+AC$15&lt;0.000001,0,IF($C779&gt;='H-32A-WP06 - Debt Service'!Z$24,'H-32A-WP06 - Debt Service'!Z$27/12,0)),"-")</f>
        <v>0</v>
      </c>
      <c r="AD779" s="269">
        <f>IFERROR(IF(-SUM(AD$20:AD778)+AD$15&lt;0.000001,0,IF($C779&gt;='H-32A-WP06 - Debt Service'!AA$24,'H-32A-WP06 - Debt Service'!AA$27/12,0)),"-")</f>
        <v>0</v>
      </c>
      <c r="AE779" s="269">
        <f>IFERROR(IF(-SUM(AE$20:AE778)+AE$15&lt;0.000001,0,IF($C779&gt;='H-32A-WP06 - Debt Service'!AB$24,'H-32A-WP06 - Debt Service'!AB$27/12,0)),"-")</f>
        <v>0</v>
      </c>
      <c r="AF779" s="269">
        <f>IFERROR(IF(-SUM(AF$20:AF778)+AF$15&lt;0.000001,0,IF($C779&gt;='H-32A-WP06 - Debt Service'!AC$24,'H-32A-WP06 - Debt Service'!AC$27/12,0)),"-")</f>
        <v>0</v>
      </c>
      <c r="AG779" s="269">
        <f>IFERROR(IF(-SUM(AG$20:AG778)+AG$15&lt;0.000001,0,IF($C779&gt;='H-32A-WP06 - Debt Service'!AD$24,'H-32A-WP06 - Debt Service'!AD$27/12,0)),"-")</f>
        <v>0</v>
      </c>
      <c r="AH779" s="269">
        <f>IFERROR(IF(-SUM(AH$20:AH778)+AH$15&lt;0.000001,0,IF($C779&gt;='H-32A-WP06 - Debt Service'!AE$24,'H-32A-WP06 - Debt Service'!AE$27/12,0)),"-")</f>
        <v>0</v>
      </c>
      <c r="AI779" s="269">
        <f>IFERROR(IF(-SUM(AI$20:AI778)+AI$15&lt;0.000001,0,IF($C779&gt;='H-32A-WP06 - Debt Service'!AF$24,'H-32A-WP06 - Debt Service'!AF$27/12,0)),"-")</f>
        <v>0</v>
      </c>
      <c r="AJ779" s="269">
        <f>IFERROR(IF(-SUM(AJ$20:AJ778)+AJ$15&lt;0.000001,0,IF($C779&gt;='H-32A-WP06 - Debt Service'!AG$24,'H-32A-WP06 - Debt Service'!AG$27/12,0)),"-")</f>
        <v>0</v>
      </c>
    </row>
    <row r="780" spans="2:36" hidden="1">
      <c r="B780" s="260">
        <f t="shared" si="48"/>
        <v>2086</v>
      </c>
      <c r="C780" s="281">
        <f t="shared" si="50"/>
        <v>68058</v>
      </c>
      <c r="D780" s="281"/>
      <c r="E780" s="269">
        <f>IFERROR(IF(-SUM(E$20:E779)+E$15&lt;0.000001,0,IF($C780&gt;='H-32A-WP06 - Debt Service'!C$24,'H-32A-WP06 - Debt Service'!C$27/12,0)),"-")</f>
        <v>0</v>
      </c>
      <c r="F780" s="269">
        <f>IFERROR(IF(-SUM(F$20:F779)+F$15&lt;0.000001,0,IF($C780&gt;='H-32A-WP06 - Debt Service'!D$24,'H-32A-WP06 - Debt Service'!D$27/12,0)),"-")</f>
        <v>0</v>
      </c>
      <c r="G780" s="269">
        <f>IFERROR(IF(-SUM(G$20:G779)+G$15&lt;0.000001,0,IF($C780&gt;='H-32A-WP06 - Debt Service'!E$24,'H-32A-WP06 - Debt Service'!E$27/12,0)),"-")</f>
        <v>0</v>
      </c>
      <c r="H780" s="269">
        <f>IFERROR(IF(-SUM(H$20:H779)+H$15&lt;0.000001,0,IF($C780&gt;='H-32A-WP06 - Debt Service'!F$24,'H-32A-WP06 - Debt Service'!F$27/12,0)),"-")</f>
        <v>0</v>
      </c>
      <c r="I780" s="269">
        <f>IFERROR(IF(-SUM(I$20:I779)+I$15&lt;0.000001,0,IF($C780&gt;='H-32A-WP06 - Debt Service'!G$24,'H-32A-WP06 - Debt Service'!#REF!/12,0)),"-")</f>
        <v>0</v>
      </c>
      <c r="J780" s="269">
        <f>IFERROR(IF(-SUM(J$20:J779)+J$15&lt;0.000001,0,IF($C780&gt;='H-32A-WP06 - Debt Service'!H$24,'H-32A-WP06 - Debt Service'!H$27/12,0)),"-")</f>
        <v>0</v>
      </c>
      <c r="K780" s="269">
        <f>IFERROR(IF(-SUM(K$20:K779)+K$15&lt;0.000001,0,IF($C780&gt;='H-32A-WP06 - Debt Service'!I$24,'H-32A-WP06 - Debt Service'!I$27/12,0)),"-")</f>
        <v>0</v>
      </c>
      <c r="L780" s="269">
        <f>IFERROR(IF(-SUM(L$20:L779)+L$15&lt;0.000001,0,IF($C780&gt;='H-32A-WP06 - Debt Service'!J$24,'H-32A-WP06 - Debt Service'!J$27/12,0)),"-")</f>
        <v>0</v>
      </c>
      <c r="M780" s="269">
        <f>IFERROR(IF(-SUM(M$20:M779)+M$15&lt;0.000001,0,IF($C780&gt;='H-32A-WP06 - Debt Service'!L$24,'H-32A-WP06 - Debt Service'!L$27/12,0)),"-")</f>
        <v>0</v>
      </c>
      <c r="N780" s="269">
        <v>0</v>
      </c>
      <c r="O780" s="269">
        <v>0</v>
      </c>
      <c r="P780" s="269">
        <v>0</v>
      </c>
      <c r="Q780" s="269">
        <f>IFERROR(IF(-SUM(Q$20:Q779)+Q$15&lt;0.000001,0,IF($C780&gt;='H-32A-WP06 - Debt Service'!#REF!,'H-32A-WP06 - Debt Service'!#REF!/12,0)),"-")</f>
        <v>0</v>
      </c>
      <c r="R780" s="269"/>
      <c r="S780" s="269"/>
      <c r="T780" s="269"/>
      <c r="U780" s="269"/>
      <c r="V780" s="269"/>
      <c r="X780" s="260">
        <f t="shared" si="49"/>
        <v>2086</v>
      </c>
      <c r="Y780" s="281">
        <f t="shared" si="51"/>
        <v>68058</v>
      </c>
      <c r="Z780" s="281"/>
      <c r="AA780" s="269">
        <f>IFERROR(IF(-SUM(AA$20:AA779)+AA$15&lt;0.000001,0,IF($C780&gt;='H-32A-WP06 - Debt Service'!X$24,'H-32A-WP06 - Debt Service'!X$27/12,0)),"-")</f>
        <v>0</v>
      </c>
      <c r="AB780" s="269">
        <f>IFERROR(IF(-SUM(AB$20:AB779)+AB$15&lt;0.000001,0,IF($C780&gt;='H-32A-WP06 - Debt Service'!Y$24,'H-32A-WP06 - Debt Service'!Y$27/12,0)),"-")</f>
        <v>0</v>
      </c>
      <c r="AC780" s="269">
        <f>IFERROR(IF(-SUM(AC$20:AC779)+AC$15&lt;0.000001,0,IF($C780&gt;='H-32A-WP06 - Debt Service'!Z$24,'H-32A-WP06 - Debt Service'!Z$27/12,0)),"-")</f>
        <v>0</v>
      </c>
      <c r="AD780" s="269">
        <f>IFERROR(IF(-SUM(AD$20:AD779)+AD$15&lt;0.000001,0,IF($C780&gt;='H-32A-WP06 - Debt Service'!AA$24,'H-32A-WP06 - Debt Service'!AA$27/12,0)),"-")</f>
        <v>0</v>
      </c>
      <c r="AE780" s="269">
        <f>IFERROR(IF(-SUM(AE$20:AE779)+AE$15&lt;0.000001,0,IF($C780&gt;='H-32A-WP06 - Debt Service'!AB$24,'H-32A-WP06 - Debt Service'!AB$27/12,0)),"-")</f>
        <v>0</v>
      </c>
      <c r="AF780" s="269">
        <f>IFERROR(IF(-SUM(AF$20:AF779)+AF$15&lt;0.000001,0,IF($C780&gt;='H-32A-WP06 - Debt Service'!AC$24,'H-32A-WP06 - Debt Service'!AC$27/12,0)),"-")</f>
        <v>0</v>
      </c>
      <c r="AG780" s="269">
        <f>IFERROR(IF(-SUM(AG$20:AG779)+AG$15&lt;0.000001,0,IF($C780&gt;='H-32A-WP06 - Debt Service'!AD$24,'H-32A-WP06 - Debt Service'!AD$27/12,0)),"-")</f>
        <v>0</v>
      </c>
      <c r="AH780" s="269">
        <f>IFERROR(IF(-SUM(AH$20:AH779)+AH$15&lt;0.000001,0,IF($C780&gt;='H-32A-WP06 - Debt Service'!AE$24,'H-32A-WP06 - Debt Service'!AE$27/12,0)),"-")</f>
        <v>0</v>
      </c>
      <c r="AI780" s="269">
        <f>IFERROR(IF(-SUM(AI$20:AI779)+AI$15&lt;0.000001,0,IF($C780&gt;='H-32A-WP06 - Debt Service'!AF$24,'H-32A-WP06 - Debt Service'!AF$27/12,0)),"-")</f>
        <v>0</v>
      </c>
      <c r="AJ780" s="269">
        <f>IFERROR(IF(-SUM(AJ$20:AJ779)+AJ$15&lt;0.000001,0,IF($C780&gt;='H-32A-WP06 - Debt Service'!AG$24,'H-32A-WP06 - Debt Service'!AG$27/12,0)),"-")</f>
        <v>0</v>
      </c>
    </row>
    <row r="781" spans="2:36" hidden="1">
      <c r="B781" s="260">
        <f t="shared" si="48"/>
        <v>2086</v>
      </c>
      <c r="C781" s="281">
        <f t="shared" si="50"/>
        <v>68089</v>
      </c>
      <c r="D781" s="281"/>
      <c r="E781" s="269">
        <f>IFERROR(IF(-SUM(E$20:E780)+E$15&lt;0.000001,0,IF($C781&gt;='H-32A-WP06 - Debt Service'!C$24,'H-32A-WP06 - Debt Service'!C$27/12,0)),"-")</f>
        <v>0</v>
      </c>
      <c r="F781" s="269">
        <f>IFERROR(IF(-SUM(F$20:F780)+F$15&lt;0.000001,0,IF($C781&gt;='H-32A-WP06 - Debt Service'!D$24,'H-32A-WP06 - Debt Service'!D$27/12,0)),"-")</f>
        <v>0</v>
      </c>
      <c r="G781" s="269">
        <f>IFERROR(IF(-SUM(G$20:G780)+G$15&lt;0.000001,0,IF($C781&gt;='H-32A-WP06 - Debt Service'!E$24,'H-32A-WP06 - Debt Service'!E$27/12,0)),"-")</f>
        <v>0</v>
      </c>
      <c r="H781" s="269">
        <f>IFERROR(IF(-SUM(H$20:H780)+H$15&lt;0.000001,0,IF($C781&gt;='H-32A-WP06 - Debt Service'!F$24,'H-32A-WP06 - Debt Service'!F$27/12,0)),"-")</f>
        <v>0</v>
      </c>
      <c r="I781" s="269">
        <f>IFERROR(IF(-SUM(I$20:I780)+I$15&lt;0.000001,0,IF($C781&gt;='H-32A-WP06 - Debt Service'!G$24,'H-32A-WP06 - Debt Service'!#REF!/12,0)),"-")</f>
        <v>0</v>
      </c>
      <c r="J781" s="269">
        <f>IFERROR(IF(-SUM(J$20:J780)+J$15&lt;0.000001,0,IF($C781&gt;='H-32A-WP06 - Debt Service'!H$24,'H-32A-WP06 - Debt Service'!H$27/12,0)),"-")</f>
        <v>0</v>
      </c>
      <c r="K781" s="269">
        <f>IFERROR(IF(-SUM(K$20:K780)+K$15&lt;0.000001,0,IF($C781&gt;='H-32A-WP06 - Debt Service'!I$24,'H-32A-WP06 - Debt Service'!I$27/12,0)),"-")</f>
        <v>0</v>
      </c>
      <c r="L781" s="269">
        <f>IFERROR(IF(-SUM(L$20:L780)+L$15&lt;0.000001,0,IF($C781&gt;='H-32A-WP06 - Debt Service'!J$24,'H-32A-WP06 - Debt Service'!J$27/12,0)),"-")</f>
        <v>0</v>
      </c>
      <c r="M781" s="269">
        <f>IFERROR(IF(-SUM(M$20:M780)+M$15&lt;0.000001,0,IF($C781&gt;='H-32A-WP06 - Debt Service'!L$24,'H-32A-WP06 - Debt Service'!L$27/12,0)),"-")</f>
        <v>0</v>
      </c>
      <c r="N781" s="269">
        <v>0</v>
      </c>
      <c r="O781" s="269">
        <v>0</v>
      </c>
      <c r="P781" s="269">
        <v>0</v>
      </c>
      <c r="Q781" s="269">
        <f>IFERROR(IF(-SUM(Q$20:Q780)+Q$15&lt;0.000001,0,IF($C781&gt;='H-32A-WP06 - Debt Service'!#REF!,'H-32A-WP06 - Debt Service'!#REF!/12,0)),"-")</f>
        <v>0</v>
      </c>
      <c r="R781" s="269"/>
      <c r="S781" s="269"/>
      <c r="T781" s="269"/>
      <c r="U781" s="269"/>
      <c r="V781" s="269"/>
      <c r="X781" s="260">
        <f t="shared" si="49"/>
        <v>2086</v>
      </c>
      <c r="Y781" s="281">
        <f t="shared" si="51"/>
        <v>68089</v>
      </c>
      <c r="Z781" s="281"/>
      <c r="AA781" s="269">
        <f>IFERROR(IF(-SUM(AA$20:AA780)+AA$15&lt;0.000001,0,IF($C781&gt;='H-32A-WP06 - Debt Service'!X$24,'H-32A-WP06 - Debt Service'!X$27/12,0)),"-")</f>
        <v>0</v>
      </c>
      <c r="AB781" s="269">
        <f>IFERROR(IF(-SUM(AB$20:AB780)+AB$15&lt;0.000001,0,IF($C781&gt;='H-32A-WP06 - Debt Service'!Y$24,'H-32A-WP06 - Debt Service'!Y$27/12,0)),"-")</f>
        <v>0</v>
      </c>
      <c r="AC781" s="269">
        <f>IFERROR(IF(-SUM(AC$20:AC780)+AC$15&lt;0.000001,0,IF($C781&gt;='H-32A-WP06 - Debt Service'!Z$24,'H-32A-WP06 - Debt Service'!Z$27/12,0)),"-")</f>
        <v>0</v>
      </c>
      <c r="AD781" s="269">
        <f>IFERROR(IF(-SUM(AD$20:AD780)+AD$15&lt;0.000001,0,IF($C781&gt;='H-32A-WP06 - Debt Service'!AA$24,'H-32A-WP06 - Debt Service'!AA$27/12,0)),"-")</f>
        <v>0</v>
      </c>
      <c r="AE781" s="269">
        <f>IFERROR(IF(-SUM(AE$20:AE780)+AE$15&lt;0.000001,0,IF($C781&gt;='H-32A-WP06 - Debt Service'!AB$24,'H-32A-WP06 - Debt Service'!AB$27/12,0)),"-")</f>
        <v>0</v>
      </c>
      <c r="AF781" s="269">
        <f>IFERROR(IF(-SUM(AF$20:AF780)+AF$15&lt;0.000001,0,IF($C781&gt;='H-32A-WP06 - Debt Service'!AC$24,'H-32A-WP06 - Debt Service'!AC$27/12,0)),"-")</f>
        <v>0</v>
      </c>
      <c r="AG781" s="269">
        <f>IFERROR(IF(-SUM(AG$20:AG780)+AG$15&lt;0.000001,0,IF($C781&gt;='H-32A-WP06 - Debt Service'!AD$24,'H-32A-WP06 - Debt Service'!AD$27/12,0)),"-")</f>
        <v>0</v>
      </c>
      <c r="AH781" s="269">
        <f>IFERROR(IF(-SUM(AH$20:AH780)+AH$15&lt;0.000001,0,IF($C781&gt;='H-32A-WP06 - Debt Service'!AE$24,'H-32A-WP06 - Debt Service'!AE$27/12,0)),"-")</f>
        <v>0</v>
      </c>
      <c r="AI781" s="269">
        <f>IFERROR(IF(-SUM(AI$20:AI780)+AI$15&lt;0.000001,0,IF($C781&gt;='H-32A-WP06 - Debt Service'!AF$24,'H-32A-WP06 - Debt Service'!AF$27/12,0)),"-")</f>
        <v>0</v>
      </c>
      <c r="AJ781" s="269">
        <f>IFERROR(IF(-SUM(AJ$20:AJ780)+AJ$15&lt;0.000001,0,IF($C781&gt;='H-32A-WP06 - Debt Service'!AG$24,'H-32A-WP06 - Debt Service'!AG$27/12,0)),"-")</f>
        <v>0</v>
      </c>
    </row>
    <row r="782" spans="2:36" hidden="1">
      <c r="B782" s="260">
        <f t="shared" si="48"/>
        <v>2086</v>
      </c>
      <c r="C782" s="281">
        <f t="shared" si="50"/>
        <v>68119</v>
      </c>
      <c r="D782" s="281"/>
      <c r="E782" s="269">
        <f>IFERROR(IF(-SUM(E$20:E781)+E$15&lt;0.000001,0,IF($C782&gt;='H-32A-WP06 - Debt Service'!C$24,'H-32A-WP06 - Debt Service'!C$27/12,0)),"-")</f>
        <v>0</v>
      </c>
      <c r="F782" s="269">
        <f>IFERROR(IF(-SUM(F$20:F781)+F$15&lt;0.000001,0,IF($C782&gt;='H-32A-WP06 - Debt Service'!D$24,'H-32A-WP06 - Debt Service'!D$27/12,0)),"-")</f>
        <v>0</v>
      </c>
      <c r="G782" s="269">
        <f>IFERROR(IF(-SUM(G$20:G781)+G$15&lt;0.000001,0,IF($C782&gt;='H-32A-WP06 - Debt Service'!E$24,'H-32A-WP06 - Debt Service'!E$27/12,0)),"-")</f>
        <v>0</v>
      </c>
      <c r="H782" s="269">
        <f>IFERROR(IF(-SUM(H$20:H781)+H$15&lt;0.000001,0,IF($C782&gt;='H-32A-WP06 - Debt Service'!F$24,'H-32A-WP06 - Debt Service'!F$27/12,0)),"-")</f>
        <v>0</v>
      </c>
      <c r="I782" s="269">
        <f>IFERROR(IF(-SUM(I$20:I781)+I$15&lt;0.000001,0,IF($C782&gt;='H-32A-WP06 - Debt Service'!G$24,'H-32A-WP06 - Debt Service'!#REF!/12,0)),"-")</f>
        <v>0</v>
      </c>
      <c r="J782" s="269">
        <f>IFERROR(IF(-SUM(J$20:J781)+J$15&lt;0.000001,0,IF($C782&gt;='H-32A-WP06 - Debt Service'!H$24,'H-32A-WP06 - Debt Service'!H$27/12,0)),"-")</f>
        <v>0</v>
      </c>
      <c r="K782" s="269">
        <f>IFERROR(IF(-SUM(K$20:K781)+K$15&lt;0.000001,0,IF($C782&gt;='H-32A-WP06 - Debt Service'!I$24,'H-32A-WP06 - Debt Service'!I$27/12,0)),"-")</f>
        <v>0</v>
      </c>
      <c r="L782" s="269">
        <f>IFERROR(IF(-SUM(L$20:L781)+L$15&lt;0.000001,0,IF($C782&gt;='H-32A-WP06 - Debt Service'!J$24,'H-32A-WP06 - Debt Service'!J$27/12,0)),"-")</f>
        <v>0</v>
      </c>
      <c r="M782" s="269">
        <f>IFERROR(IF(-SUM(M$20:M781)+M$15&lt;0.000001,0,IF($C782&gt;='H-32A-WP06 - Debt Service'!L$24,'H-32A-WP06 - Debt Service'!L$27/12,0)),"-")</f>
        <v>0</v>
      </c>
      <c r="N782" s="269">
        <v>0</v>
      </c>
      <c r="O782" s="269">
        <v>0</v>
      </c>
      <c r="P782" s="269">
        <v>0</v>
      </c>
      <c r="Q782" s="269">
        <f>IFERROR(IF(-SUM(Q$20:Q781)+Q$15&lt;0.000001,0,IF($C782&gt;='H-32A-WP06 - Debt Service'!#REF!,'H-32A-WP06 - Debt Service'!#REF!/12,0)),"-")</f>
        <v>0</v>
      </c>
      <c r="R782" s="269"/>
      <c r="S782" s="269"/>
      <c r="T782" s="269"/>
      <c r="U782" s="269"/>
      <c r="V782" s="269"/>
      <c r="X782" s="260">
        <f t="shared" si="49"/>
        <v>2086</v>
      </c>
      <c r="Y782" s="281">
        <f t="shared" si="51"/>
        <v>68119</v>
      </c>
      <c r="Z782" s="281"/>
      <c r="AA782" s="269">
        <f>IFERROR(IF(-SUM(AA$20:AA781)+AA$15&lt;0.000001,0,IF($C782&gt;='H-32A-WP06 - Debt Service'!X$24,'H-32A-WP06 - Debt Service'!X$27/12,0)),"-")</f>
        <v>0</v>
      </c>
      <c r="AB782" s="269">
        <f>IFERROR(IF(-SUM(AB$20:AB781)+AB$15&lt;0.000001,0,IF($C782&gt;='H-32A-WP06 - Debt Service'!Y$24,'H-32A-WP06 - Debt Service'!Y$27/12,0)),"-")</f>
        <v>0</v>
      </c>
      <c r="AC782" s="269">
        <f>IFERROR(IF(-SUM(AC$20:AC781)+AC$15&lt;0.000001,0,IF($C782&gt;='H-32A-WP06 - Debt Service'!Z$24,'H-32A-WP06 - Debt Service'!Z$27/12,0)),"-")</f>
        <v>0</v>
      </c>
      <c r="AD782" s="269">
        <f>IFERROR(IF(-SUM(AD$20:AD781)+AD$15&lt;0.000001,0,IF($C782&gt;='H-32A-WP06 - Debt Service'!AA$24,'H-32A-WP06 - Debt Service'!AA$27/12,0)),"-")</f>
        <v>0</v>
      </c>
      <c r="AE782" s="269">
        <f>IFERROR(IF(-SUM(AE$20:AE781)+AE$15&lt;0.000001,0,IF($C782&gt;='H-32A-WP06 - Debt Service'!AB$24,'H-32A-WP06 - Debt Service'!AB$27/12,0)),"-")</f>
        <v>0</v>
      </c>
      <c r="AF782" s="269">
        <f>IFERROR(IF(-SUM(AF$20:AF781)+AF$15&lt;0.000001,0,IF($C782&gt;='H-32A-WP06 - Debt Service'!AC$24,'H-32A-WP06 - Debt Service'!AC$27/12,0)),"-")</f>
        <v>0</v>
      </c>
      <c r="AG782" s="269">
        <f>IFERROR(IF(-SUM(AG$20:AG781)+AG$15&lt;0.000001,0,IF($C782&gt;='H-32A-WP06 - Debt Service'!AD$24,'H-32A-WP06 - Debt Service'!AD$27/12,0)),"-")</f>
        <v>0</v>
      </c>
      <c r="AH782" s="269">
        <f>IFERROR(IF(-SUM(AH$20:AH781)+AH$15&lt;0.000001,0,IF($C782&gt;='H-32A-WP06 - Debt Service'!AE$24,'H-32A-WP06 - Debt Service'!AE$27/12,0)),"-")</f>
        <v>0</v>
      </c>
      <c r="AI782" s="269">
        <f>IFERROR(IF(-SUM(AI$20:AI781)+AI$15&lt;0.000001,0,IF($C782&gt;='H-32A-WP06 - Debt Service'!AF$24,'H-32A-WP06 - Debt Service'!AF$27/12,0)),"-")</f>
        <v>0</v>
      </c>
      <c r="AJ782" s="269">
        <f>IFERROR(IF(-SUM(AJ$20:AJ781)+AJ$15&lt;0.000001,0,IF($C782&gt;='H-32A-WP06 - Debt Service'!AG$24,'H-32A-WP06 - Debt Service'!AG$27/12,0)),"-")</f>
        <v>0</v>
      </c>
    </row>
    <row r="783" spans="2:36" hidden="1">
      <c r="B783" s="260">
        <f t="shared" si="48"/>
        <v>2086</v>
      </c>
      <c r="C783" s="281">
        <f t="shared" si="50"/>
        <v>68150</v>
      </c>
      <c r="D783" s="281"/>
      <c r="E783" s="269">
        <f>IFERROR(IF(-SUM(E$20:E782)+E$15&lt;0.000001,0,IF($C783&gt;='H-32A-WP06 - Debt Service'!C$24,'H-32A-WP06 - Debt Service'!C$27/12,0)),"-")</f>
        <v>0</v>
      </c>
      <c r="F783" s="269">
        <f>IFERROR(IF(-SUM(F$20:F782)+F$15&lt;0.000001,0,IF($C783&gt;='H-32A-WP06 - Debt Service'!D$24,'H-32A-WP06 - Debt Service'!D$27/12,0)),"-")</f>
        <v>0</v>
      </c>
      <c r="G783" s="269">
        <f>IFERROR(IF(-SUM(G$20:G782)+G$15&lt;0.000001,0,IF($C783&gt;='H-32A-WP06 - Debt Service'!E$24,'H-32A-WP06 - Debt Service'!E$27/12,0)),"-")</f>
        <v>0</v>
      </c>
      <c r="H783" s="269">
        <f>IFERROR(IF(-SUM(H$20:H782)+H$15&lt;0.000001,0,IF($C783&gt;='H-32A-WP06 - Debt Service'!F$24,'H-32A-WP06 - Debt Service'!F$27/12,0)),"-")</f>
        <v>0</v>
      </c>
      <c r="I783" s="269">
        <f>IFERROR(IF(-SUM(I$20:I782)+I$15&lt;0.000001,0,IF($C783&gt;='H-32A-WP06 - Debt Service'!G$24,'H-32A-WP06 - Debt Service'!#REF!/12,0)),"-")</f>
        <v>0</v>
      </c>
      <c r="J783" s="269">
        <f>IFERROR(IF(-SUM(J$20:J782)+J$15&lt;0.000001,0,IF($C783&gt;='H-32A-WP06 - Debt Service'!H$24,'H-32A-WP06 - Debt Service'!H$27/12,0)),"-")</f>
        <v>0</v>
      </c>
      <c r="K783" s="269">
        <f>IFERROR(IF(-SUM(K$20:K782)+K$15&lt;0.000001,0,IF($C783&gt;='H-32A-WP06 - Debt Service'!I$24,'H-32A-WP06 - Debt Service'!I$27/12,0)),"-")</f>
        <v>0</v>
      </c>
      <c r="L783" s="269">
        <f>IFERROR(IF(-SUM(L$20:L782)+L$15&lt;0.000001,0,IF($C783&gt;='H-32A-WP06 - Debt Service'!J$24,'H-32A-WP06 - Debt Service'!J$27/12,0)),"-")</f>
        <v>0</v>
      </c>
      <c r="M783" s="269">
        <f>IFERROR(IF(-SUM(M$20:M782)+M$15&lt;0.000001,0,IF($C783&gt;='H-32A-WP06 - Debt Service'!L$24,'H-32A-WP06 - Debt Service'!L$27/12,0)),"-")</f>
        <v>0</v>
      </c>
      <c r="N783" s="269">
        <v>0</v>
      </c>
      <c r="O783" s="269">
        <v>0</v>
      </c>
      <c r="P783" s="269">
        <v>0</v>
      </c>
      <c r="Q783" s="269">
        <f>IFERROR(IF(-SUM(Q$20:Q782)+Q$15&lt;0.000001,0,IF($C783&gt;='H-32A-WP06 - Debt Service'!#REF!,'H-32A-WP06 - Debt Service'!#REF!/12,0)),"-")</f>
        <v>0</v>
      </c>
      <c r="R783" s="269"/>
      <c r="S783" s="269"/>
      <c r="T783" s="269"/>
      <c r="U783" s="269"/>
      <c r="V783" s="269"/>
      <c r="X783" s="260">
        <f t="shared" si="49"/>
        <v>2086</v>
      </c>
      <c r="Y783" s="281">
        <f t="shared" si="51"/>
        <v>68150</v>
      </c>
      <c r="Z783" s="281"/>
      <c r="AA783" s="269">
        <f>IFERROR(IF(-SUM(AA$20:AA782)+AA$15&lt;0.000001,0,IF($C783&gt;='H-32A-WP06 - Debt Service'!X$24,'H-32A-WP06 - Debt Service'!X$27/12,0)),"-")</f>
        <v>0</v>
      </c>
      <c r="AB783" s="269">
        <f>IFERROR(IF(-SUM(AB$20:AB782)+AB$15&lt;0.000001,0,IF($C783&gt;='H-32A-WP06 - Debt Service'!Y$24,'H-32A-WP06 - Debt Service'!Y$27/12,0)),"-")</f>
        <v>0</v>
      </c>
      <c r="AC783" s="269">
        <f>IFERROR(IF(-SUM(AC$20:AC782)+AC$15&lt;0.000001,0,IF($C783&gt;='H-32A-WP06 - Debt Service'!Z$24,'H-32A-WP06 - Debt Service'!Z$27/12,0)),"-")</f>
        <v>0</v>
      </c>
      <c r="AD783" s="269">
        <f>IFERROR(IF(-SUM(AD$20:AD782)+AD$15&lt;0.000001,0,IF($C783&gt;='H-32A-WP06 - Debt Service'!AA$24,'H-32A-WP06 - Debt Service'!AA$27/12,0)),"-")</f>
        <v>0</v>
      </c>
      <c r="AE783" s="269">
        <f>IFERROR(IF(-SUM(AE$20:AE782)+AE$15&lt;0.000001,0,IF($C783&gt;='H-32A-WP06 - Debt Service'!AB$24,'H-32A-WP06 - Debt Service'!AB$27/12,0)),"-")</f>
        <v>0</v>
      </c>
      <c r="AF783" s="269">
        <f>IFERROR(IF(-SUM(AF$20:AF782)+AF$15&lt;0.000001,0,IF($C783&gt;='H-32A-WP06 - Debt Service'!AC$24,'H-32A-WP06 - Debt Service'!AC$27/12,0)),"-")</f>
        <v>0</v>
      </c>
      <c r="AG783" s="269">
        <f>IFERROR(IF(-SUM(AG$20:AG782)+AG$15&lt;0.000001,0,IF($C783&gt;='H-32A-WP06 - Debt Service'!AD$24,'H-32A-WP06 - Debt Service'!AD$27/12,0)),"-")</f>
        <v>0</v>
      </c>
      <c r="AH783" s="269">
        <f>IFERROR(IF(-SUM(AH$20:AH782)+AH$15&lt;0.000001,0,IF($C783&gt;='H-32A-WP06 - Debt Service'!AE$24,'H-32A-WP06 - Debt Service'!AE$27/12,0)),"-")</f>
        <v>0</v>
      </c>
      <c r="AI783" s="269">
        <f>IFERROR(IF(-SUM(AI$20:AI782)+AI$15&lt;0.000001,0,IF($C783&gt;='H-32A-WP06 - Debt Service'!AF$24,'H-32A-WP06 - Debt Service'!AF$27/12,0)),"-")</f>
        <v>0</v>
      </c>
      <c r="AJ783" s="269">
        <f>IFERROR(IF(-SUM(AJ$20:AJ782)+AJ$15&lt;0.000001,0,IF($C783&gt;='H-32A-WP06 - Debt Service'!AG$24,'H-32A-WP06 - Debt Service'!AG$27/12,0)),"-")</f>
        <v>0</v>
      </c>
    </row>
    <row r="784" spans="2:36" hidden="1">
      <c r="B784" s="260">
        <f t="shared" si="48"/>
        <v>2086</v>
      </c>
      <c r="C784" s="281">
        <f t="shared" si="50"/>
        <v>68181</v>
      </c>
      <c r="D784" s="281"/>
      <c r="E784" s="269">
        <f>IFERROR(IF(-SUM(E$20:E783)+E$15&lt;0.000001,0,IF($C784&gt;='H-32A-WP06 - Debt Service'!C$24,'H-32A-WP06 - Debt Service'!C$27/12,0)),"-")</f>
        <v>0</v>
      </c>
      <c r="F784" s="269">
        <f>IFERROR(IF(-SUM(F$20:F783)+F$15&lt;0.000001,0,IF($C784&gt;='H-32A-WP06 - Debt Service'!D$24,'H-32A-WP06 - Debt Service'!D$27/12,0)),"-")</f>
        <v>0</v>
      </c>
      <c r="G784" s="269">
        <f>IFERROR(IF(-SUM(G$20:G783)+G$15&lt;0.000001,0,IF($C784&gt;='H-32A-WP06 - Debt Service'!E$24,'H-32A-WP06 - Debt Service'!E$27/12,0)),"-")</f>
        <v>0</v>
      </c>
      <c r="H784" s="269">
        <f>IFERROR(IF(-SUM(H$20:H783)+H$15&lt;0.000001,0,IF($C784&gt;='H-32A-WP06 - Debt Service'!F$24,'H-32A-WP06 - Debt Service'!F$27/12,0)),"-")</f>
        <v>0</v>
      </c>
      <c r="I784" s="269">
        <f>IFERROR(IF(-SUM(I$20:I783)+I$15&lt;0.000001,0,IF($C784&gt;='H-32A-WP06 - Debt Service'!G$24,'H-32A-WP06 - Debt Service'!#REF!/12,0)),"-")</f>
        <v>0</v>
      </c>
      <c r="J784" s="269">
        <f>IFERROR(IF(-SUM(J$20:J783)+J$15&lt;0.000001,0,IF($C784&gt;='H-32A-WP06 - Debt Service'!H$24,'H-32A-WP06 - Debt Service'!H$27/12,0)),"-")</f>
        <v>0</v>
      </c>
      <c r="K784" s="269">
        <f>IFERROR(IF(-SUM(K$20:K783)+K$15&lt;0.000001,0,IF($C784&gt;='H-32A-WP06 - Debt Service'!I$24,'H-32A-WP06 - Debt Service'!I$27/12,0)),"-")</f>
        <v>0</v>
      </c>
      <c r="L784" s="269">
        <f>IFERROR(IF(-SUM(L$20:L783)+L$15&lt;0.000001,0,IF($C784&gt;='H-32A-WP06 - Debt Service'!J$24,'H-32A-WP06 - Debt Service'!J$27/12,0)),"-")</f>
        <v>0</v>
      </c>
      <c r="M784" s="269">
        <f>IFERROR(IF(-SUM(M$20:M783)+M$15&lt;0.000001,0,IF($C784&gt;='H-32A-WP06 - Debt Service'!L$24,'H-32A-WP06 - Debt Service'!L$27/12,0)),"-")</f>
        <v>0</v>
      </c>
      <c r="N784" s="269">
        <v>0</v>
      </c>
      <c r="O784" s="269">
        <v>0</v>
      </c>
      <c r="P784" s="269">
        <v>0</v>
      </c>
      <c r="Q784" s="269">
        <f>IFERROR(IF(-SUM(Q$20:Q783)+Q$15&lt;0.000001,0,IF($C784&gt;='H-32A-WP06 - Debt Service'!#REF!,'H-32A-WP06 - Debt Service'!#REF!/12,0)),"-")</f>
        <v>0</v>
      </c>
      <c r="R784" s="269"/>
      <c r="S784" s="269"/>
      <c r="T784" s="269"/>
      <c r="U784" s="269"/>
      <c r="V784" s="269"/>
      <c r="X784" s="260">
        <f t="shared" si="49"/>
        <v>2086</v>
      </c>
      <c r="Y784" s="281">
        <f t="shared" si="51"/>
        <v>68181</v>
      </c>
      <c r="Z784" s="281"/>
      <c r="AA784" s="269">
        <f>IFERROR(IF(-SUM(AA$20:AA783)+AA$15&lt;0.000001,0,IF($C784&gt;='H-32A-WP06 - Debt Service'!X$24,'H-32A-WP06 - Debt Service'!X$27/12,0)),"-")</f>
        <v>0</v>
      </c>
      <c r="AB784" s="269">
        <f>IFERROR(IF(-SUM(AB$20:AB783)+AB$15&lt;0.000001,0,IF($C784&gt;='H-32A-WP06 - Debt Service'!Y$24,'H-32A-WP06 - Debt Service'!Y$27/12,0)),"-")</f>
        <v>0</v>
      </c>
      <c r="AC784" s="269">
        <f>IFERROR(IF(-SUM(AC$20:AC783)+AC$15&lt;0.000001,0,IF($C784&gt;='H-32A-WP06 - Debt Service'!Z$24,'H-32A-WP06 - Debt Service'!Z$27/12,0)),"-")</f>
        <v>0</v>
      </c>
      <c r="AD784" s="269">
        <f>IFERROR(IF(-SUM(AD$20:AD783)+AD$15&lt;0.000001,0,IF($C784&gt;='H-32A-WP06 - Debt Service'!AA$24,'H-32A-WP06 - Debt Service'!AA$27/12,0)),"-")</f>
        <v>0</v>
      </c>
      <c r="AE784" s="269">
        <f>IFERROR(IF(-SUM(AE$20:AE783)+AE$15&lt;0.000001,0,IF($C784&gt;='H-32A-WP06 - Debt Service'!AB$24,'H-32A-WP06 - Debt Service'!AB$27/12,0)),"-")</f>
        <v>0</v>
      </c>
      <c r="AF784" s="269">
        <f>IFERROR(IF(-SUM(AF$20:AF783)+AF$15&lt;0.000001,0,IF($C784&gt;='H-32A-WP06 - Debt Service'!AC$24,'H-32A-WP06 - Debt Service'!AC$27/12,0)),"-")</f>
        <v>0</v>
      </c>
      <c r="AG784" s="269">
        <f>IFERROR(IF(-SUM(AG$20:AG783)+AG$15&lt;0.000001,0,IF($C784&gt;='H-32A-WP06 - Debt Service'!AD$24,'H-32A-WP06 - Debt Service'!AD$27/12,0)),"-")</f>
        <v>0</v>
      </c>
      <c r="AH784" s="269">
        <f>IFERROR(IF(-SUM(AH$20:AH783)+AH$15&lt;0.000001,0,IF($C784&gt;='H-32A-WP06 - Debt Service'!AE$24,'H-32A-WP06 - Debt Service'!AE$27/12,0)),"-")</f>
        <v>0</v>
      </c>
      <c r="AI784" s="269">
        <f>IFERROR(IF(-SUM(AI$20:AI783)+AI$15&lt;0.000001,0,IF($C784&gt;='H-32A-WP06 - Debt Service'!AF$24,'H-32A-WP06 - Debt Service'!AF$27/12,0)),"-")</f>
        <v>0</v>
      </c>
      <c r="AJ784" s="269">
        <f>IFERROR(IF(-SUM(AJ$20:AJ783)+AJ$15&lt;0.000001,0,IF($C784&gt;='H-32A-WP06 - Debt Service'!AG$24,'H-32A-WP06 - Debt Service'!AG$27/12,0)),"-")</f>
        <v>0</v>
      </c>
    </row>
    <row r="785" spans="2:36" hidden="1">
      <c r="B785" s="260">
        <f t="shared" si="48"/>
        <v>2086</v>
      </c>
      <c r="C785" s="281">
        <f t="shared" si="50"/>
        <v>68211</v>
      </c>
      <c r="D785" s="281"/>
      <c r="E785" s="269">
        <f>IFERROR(IF(-SUM(E$20:E784)+E$15&lt;0.000001,0,IF($C785&gt;='H-32A-WP06 - Debt Service'!C$24,'H-32A-WP06 - Debt Service'!C$27/12,0)),"-")</f>
        <v>0</v>
      </c>
      <c r="F785" s="269">
        <f>IFERROR(IF(-SUM(F$20:F784)+F$15&lt;0.000001,0,IF($C785&gt;='H-32A-WP06 - Debt Service'!D$24,'H-32A-WP06 - Debt Service'!D$27/12,0)),"-")</f>
        <v>0</v>
      </c>
      <c r="G785" s="269">
        <f>IFERROR(IF(-SUM(G$20:G784)+G$15&lt;0.000001,0,IF($C785&gt;='H-32A-WP06 - Debt Service'!E$24,'H-32A-WP06 - Debt Service'!E$27/12,0)),"-")</f>
        <v>0</v>
      </c>
      <c r="H785" s="269">
        <f>IFERROR(IF(-SUM(H$20:H784)+H$15&lt;0.000001,0,IF($C785&gt;='H-32A-WP06 - Debt Service'!F$24,'H-32A-WP06 - Debt Service'!F$27/12,0)),"-")</f>
        <v>0</v>
      </c>
      <c r="I785" s="269">
        <f>IFERROR(IF(-SUM(I$20:I784)+I$15&lt;0.000001,0,IF($C785&gt;='H-32A-WP06 - Debt Service'!G$24,'H-32A-WP06 - Debt Service'!#REF!/12,0)),"-")</f>
        <v>0</v>
      </c>
      <c r="J785" s="269">
        <f>IFERROR(IF(-SUM(J$20:J784)+J$15&lt;0.000001,0,IF($C785&gt;='H-32A-WP06 - Debt Service'!H$24,'H-32A-WP06 - Debt Service'!H$27/12,0)),"-")</f>
        <v>0</v>
      </c>
      <c r="K785" s="269">
        <f>IFERROR(IF(-SUM(K$20:K784)+K$15&lt;0.000001,0,IF($C785&gt;='H-32A-WP06 - Debt Service'!I$24,'H-32A-WP06 - Debt Service'!I$27/12,0)),"-")</f>
        <v>0</v>
      </c>
      <c r="L785" s="269">
        <f>IFERROR(IF(-SUM(L$20:L784)+L$15&lt;0.000001,0,IF($C785&gt;='H-32A-WP06 - Debt Service'!J$24,'H-32A-WP06 - Debt Service'!J$27/12,0)),"-")</f>
        <v>0</v>
      </c>
      <c r="M785" s="269">
        <f>IFERROR(IF(-SUM(M$20:M784)+M$15&lt;0.000001,0,IF($C785&gt;='H-32A-WP06 - Debt Service'!L$24,'H-32A-WP06 - Debt Service'!L$27/12,0)),"-")</f>
        <v>0</v>
      </c>
      <c r="N785" s="269">
        <v>0</v>
      </c>
      <c r="O785" s="269">
        <v>0</v>
      </c>
      <c r="P785" s="269">
        <v>0</v>
      </c>
      <c r="Q785" s="269">
        <f>IFERROR(IF(-SUM(Q$20:Q784)+Q$15&lt;0.000001,0,IF($C785&gt;='H-32A-WP06 - Debt Service'!#REF!,'H-32A-WP06 - Debt Service'!#REF!/12,0)),"-")</f>
        <v>0</v>
      </c>
      <c r="R785" s="269"/>
      <c r="S785" s="269"/>
      <c r="T785" s="269"/>
      <c r="U785" s="269"/>
      <c r="V785" s="269"/>
      <c r="X785" s="260">
        <f t="shared" si="49"/>
        <v>2086</v>
      </c>
      <c r="Y785" s="281">
        <f t="shared" si="51"/>
        <v>68211</v>
      </c>
      <c r="Z785" s="281"/>
      <c r="AA785" s="269">
        <f>IFERROR(IF(-SUM(AA$20:AA784)+AA$15&lt;0.000001,0,IF($C785&gt;='H-32A-WP06 - Debt Service'!X$24,'H-32A-WP06 - Debt Service'!X$27/12,0)),"-")</f>
        <v>0</v>
      </c>
      <c r="AB785" s="269">
        <f>IFERROR(IF(-SUM(AB$20:AB784)+AB$15&lt;0.000001,0,IF($C785&gt;='H-32A-WP06 - Debt Service'!Y$24,'H-32A-WP06 - Debt Service'!Y$27/12,0)),"-")</f>
        <v>0</v>
      </c>
      <c r="AC785" s="269">
        <f>IFERROR(IF(-SUM(AC$20:AC784)+AC$15&lt;0.000001,0,IF($C785&gt;='H-32A-WP06 - Debt Service'!Z$24,'H-32A-WP06 - Debt Service'!Z$27/12,0)),"-")</f>
        <v>0</v>
      </c>
      <c r="AD785" s="269">
        <f>IFERROR(IF(-SUM(AD$20:AD784)+AD$15&lt;0.000001,0,IF($C785&gt;='H-32A-WP06 - Debt Service'!AA$24,'H-32A-WP06 - Debt Service'!AA$27/12,0)),"-")</f>
        <v>0</v>
      </c>
      <c r="AE785" s="269">
        <f>IFERROR(IF(-SUM(AE$20:AE784)+AE$15&lt;0.000001,0,IF($C785&gt;='H-32A-WP06 - Debt Service'!AB$24,'H-32A-WP06 - Debt Service'!AB$27/12,0)),"-")</f>
        <v>0</v>
      </c>
      <c r="AF785" s="269">
        <f>IFERROR(IF(-SUM(AF$20:AF784)+AF$15&lt;0.000001,0,IF($C785&gt;='H-32A-WP06 - Debt Service'!AC$24,'H-32A-WP06 - Debt Service'!AC$27/12,0)),"-")</f>
        <v>0</v>
      </c>
      <c r="AG785" s="269">
        <f>IFERROR(IF(-SUM(AG$20:AG784)+AG$15&lt;0.000001,0,IF($C785&gt;='H-32A-WP06 - Debt Service'!AD$24,'H-32A-WP06 - Debt Service'!AD$27/12,0)),"-")</f>
        <v>0</v>
      </c>
      <c r="AH785" s="269">
        <f>IFERROR(IF(-SUM(AH$20:AH784)+AH$15&lt;0.000001,0,IF($C785&gt;='H-32A-WP06 - Debt Service'!AE$24,'H-32A-WP06 - Debt Service'!AE$27/12,0)),"-")</f>
        <v>0</v>
      </c>
      <c r="AI785" s="269">
        <f>IFERROR(IF(-SUM(AI$20:AI784)+AI$15&lt;0.000001,0,IF($C785&gt;='H-32A-WP06 - Debt Service'!AF$24,'H-32A-WP06 - Debt Service'!AF$27/12,0)),"-")</f>
        <v>0</v>
      </c>
      <c r="AJ785" s="269">
        <f>IFERROR(IF(-SUM(AJ$20:AJ784)+AJ$15&lt;0.000001,0,IF($C785&gt;='H-32A-WP06 - Debt Service'!AG$24,'H-32A-WP06 - Debt Service'!AG$27/12,0)),"-")</f>
        <v>0</v>
      </c>
    </row>
    <row r="786" spans="2:36" hidden="1">
      <c r="B786" s="260">
        <f t="shared" si="48"/>
        <v>2086</v>
      </c>
      <c r="C786" s="281">
        <f t="shared" si="50"/>
        <v>68242</v>
      </c>
      <c r="D786" s="281"/>
      <c r="E786" s="269">
        <f>IFERROR(IF(-SUM(E$20:E785)+E$15&lt;0.000001,0,IF($C786&gt;='H-32A-WP06 - Debt Service'!C$24,'H-32A-WP06 - Debt Service'!C$27/12,0)),"-")</f>
        <v>0</v>
      </c>
      <c r="F786" s="269">
        <f>IFERROR(IF(-SUM(F$20:F785)+F$15&lt;0.000001,0,IF($C786&gt;='H-32A-WP06 - Debt Service'!D$24,'H-32A-WP06 - Debt Service'!D$27/12,0)),"-")</f>
        <v>0</v>
      </c>
      <c r="G786" s="269">
        <f>IFERROR(IF(-SUM(G$20:G785)+G$15&lt;0.000001,0,IF($C786&gt;='H-32A-WP06 - Debt Service'!E$24,'H-32A-WP06 - Debt Service'!E$27/12,0)),"-")</f>
        <v>0</v>
      </c>
      <c r="H786" s="269">
        <f>IFERROR(IF(-SUM(H$20:H785)+H$15&lt;0.000001,0,IF($C786&gt;='H-32A-WP06 - Debt Service'!F$24,'H-32A-WP06 - Debt Service'!F$27/12,0)),"-")</f>
        <v>0</v>
      </c>
      <c r="I786" s="269">
        <f>IFERROR(IF(-SUM(I$20:I785)+I$15&lt;0.000001,0,IF($C786&gt;='H-32A-WP06 - Debt Service'!G$24,'H-32A-WP06 - Debt Service'!#REF!/12,0)),"-")</f>
        <v>0</v>
      </c>
      <c r="J786" s="269">
        <f>IFERROR(IF(-SUM(J$20:J785)+J$15&lt;0.000001,0,IF($C786&gt;='H-32A-WP06 - Debt Service'!H$24,'H-32A-WP06 - Debt Service'!H$27/12,0)),"-")</f>
        <v>0</v>
      </c>
      <c r="K786" s="269">
        <f>IFERROR(IF(-SUM(K$20:K785)+K$15&lt;0.000001,0,IF($C786&gt;='H-32A-WP06 - Debt Service'!I$24,'H-32A-WP06 - Debt Service'!I$27/12,0)),"-")</f>
        <v>0</v>
      </c>
      <c r="L786" s="269">
        <f>IFERROR(IF(-SUM(L$20:L785)+L$15&lt;0.000001,0,IF($C786&gt;='H-32A-WP06 - Debt Service'!J$24,'H-32A-WP06 - Debt Service'!J$27/12,0)),"-")</f>
        <v>0</v>
      </c>
      <c r="M786" s="269">
        <f>IFERROR(IF(-SUM(M$20:M785)+M$15&lt;0.000001,0,IF($C786&gt;='H-32A-WP06 - Debt Service'!L$24,'H-32A-WP06 - Debt Service'!L$27/12,0)),"-")</f>
        <v>0</v>
      </c>
      <c r="N786" s="269">
        <v>0</v>
      </c>
      <c r="O786" s="269">
        <v>0</v>
      </c>
      <c r="P786" s="269">
        <v>0</v>
      </c>
      <c r="Q786" s="269">
        <f>IFERROR(IF(-SUM(Q$20:Q785)+Q$15&lt;0.000001,0,IF($C786&gt;='H-32A-WP06 - Debt Service'!#REF!,'H-32A-WP06 - Debt Service'!#REF!/12,0)),"-")</f>
        <v>0</v>
      </c>
      <c r="R786" s="269"/>
      <c r="S786" s="269"/>
      <c r="T786" s="269"/>
      <c r="U786" s="269"/>
      <c r="V786" s="269"/>
      <c r="X786" s="260">
        <f t="shared" si="49"/>
        <v>2086</v>
      </c>
      <c r="Y786" s="281">
        <f t="shared" si="51"/>
        <v>68242</v>
      </c>
      <c r="Z786" s="281"/>
      <c r="AA786" s="269">
        <f>IFERROR(IF(-SUM(AA$20:AA785)+AA$15&lt;0.000001,0,IF($C786&gt;='H-32A-WP06 - Debt Service'!X$24,'H-32A-WP06 - Debt Service'!X$27/12,0)),"-")</f>
        <v>0</v>
      </c>
      <c r="AB786" s="269">
        <f>IFERROR(IF(-SUM(AB$20:AB785)+AB$15&lt;0.000001,0,IF($C786&gt;='H-32A-WP06 - Debt Service'!Y$24,'H-32A-WP06 - Debt Service'!Y$27/12,0)),"-")</f>
        <v>0</v>
      </c>
      <c r="AC786" s="269">
        <f>IFERROR(IF(-SUM(AC$20:AC785)+AC$15&lt;0.000001,0,IF($C786&gt;='H-32A-WP06 - Debt Service'!Z$24,'H-32A-WP06 - Debt Service'!Z$27/12,0)),"-")</f>
        <v>0</v>
      </c>
      <c r="AD786" s="269">
        <f>IFERROR(IF(-SUM(AD$20:AD785)+AD$15&lt;0.000001,0,IF($C786&gt;='H-32A-WP06 - Debt Service'!AA$24,'H-32A-WP06 - Debt Service'!AA$27/12,0)),"-")</f>
        <v>0</v>
      </c>
      <c r="AE786" s="269">
        <f>IFERROR(IF(-SUM(AE$20:AE785)+AE$15&lt;0.000001,0,IF($C786&gt;='H-32A-WP06 - Debt Service'!AB$24,'H-32A-WP06 - Debt Service'!AB$27/12,0)),"-")</f>
        <v>0</v>
      </c>
      <c r="AF786" s="269">
        <f>IFERROR(IF(-SUM(AF$20:AF785)+AF$15&lt;0.000001,0,IF($C786&gt;='H-32A-WP06 - Debt Service'!AC$24,'H-32A-WP06 - Debt Service'!AC$27/12,0)),"-")</f>
        <v>0</v>
      </c>
      <c r="AG786" s="269">
        <f>IFERROR(IF(-SUM(AG$20:AG785)+AG$15&lt;0.000001,0,IF($C786&gt;='H-32A-WP06 - Debt Service'!AD$24,'H-32A-WP06 - Debt Service'!AD$27/12,0)),"-")</f>
        <v>0</v>
      </c>
      <c r="AH786" s="269">
        <f>IFERROR(IF(-SUM(AH$20:AH785)+AH$15&lt;0.000001,0,IF($C786&gt;='H-32A-WP06 - Debt Service'!AE$24,'H-32A-WP06 - Debt Service'!AE$27/12,0)),"-")</f>
        <v>0</v>
      </c>
      <c r="AI786" s="269">
        <f>IFERROR(IF(-SUM(AI$20:AI785)+AI$15&lt;0.000001,0,IF($C786&gt;='H-32A-WP06 - Debt Service'!AF$24,'H-32A-WP06 - Debt Service'!AF$27/12,0)),"-")</f>
        <v>0</v>
      </c>
      <c r="AJ786" s="269">
        <f>IFERROR(IF(-SUM(AJ$20:AJ785)+AJ$15&lt;0.000001,0,IF($C786&gt;='H-32A-WP06 - Debt Service'!AG$24,'H-32A-WP06 - Debt Service'!AG$27/12,0)),"-")</f>
        <v>0</v>
      </c>
    </row>
    <row r="787" spans="2:36" hidden="1">
      <c r="B787" s="260">
        <f t="shared" si="48"/>
        <v>2086</v>
      </c>
      <c r="C787" s="281">
        <f t="shared" si="50"/>
        <v>68272</v>
      </c>
      <c r="D787" s="281"/>
      <c r="E787" s="269">
        <f>IFERROR(IF(-SUM(E$20:E786)+E$15&lt;0.000001,0,IF($C787&gt;='H-32A-WP06 - Debt Service'!C$24,'H-32A-WP06 - Debt Service'!C$27/12,0)),"-")</f>
        <v>0</v>
      </c>
      <c r="F787" s="269">
        <f>IFERROR(IF(-SUM(F$20:F786)+F$15&lt;0.000001,0,IF($C787&gt;='H-32A-WP06 - Debt Service'!D$24,'H-32A-WP06 - Debt Service'!D$27/12,0)),"-")</f>
        <v>0</v>
      </c>
      <c r="G787" s="269">
        <f>IFERROR(IF(-SUM(G$20:G786)+G$15&lt;0.000001,0,IF($C787&gt;='H-32A-WP06 - Debt Service'!E$24,'H-32A-WP06 - Debt Service'!E$27/12,0)),"-")</f>
        <v>0</v>
      </c>
      <c r="H787" s="269">
        <f>IFERROR(IF(-SUM(H$20:H786)+H$15&lt;0.000001,0,IF($C787&gt;='H-32A-WP06 - Debt Service'!F$24,'H-32A-WP06 - Debt Service'!F$27/12,0)),"-")</f>
        <v>0</v>
      </c>
      <c r="I787" s="269">
        <f>IFERROR(IF(-SUM(I$20:I786)+I$15&lt;0.000001,0,IF($C787&gt;='H-32A-WP06 - Debt Service'!G$24,'H-32A-WP06 - Debt Service'!#REF!/12,0)),"-")</f>
        <v>0</v>
      </c>
      <c r="J787" s="269">
        <f>IFERROR(IF(-SUM(J$20:J786)+J$15&lt;0.000001,0,IF($C787&gt;='H-32A-WP06 - Debt Service'!H$24,'H-32A-WP06 - Debt Service'!H$27/12,0)),"-")</f>
        <v>0</v>
      </c>
      <c r="K787" s="269">
        <f>IFERROR(IF(-SUM(K$20:K786)+K$15&lt;0.000001,0,IF($C787&gt;='H-32A-WP06 - Debt Service'!I$24,'H-32A-WP06 - Debt Service'!I$27/12,0)),"-")</f>
        <v>0</v>
      </c>
      <c r="L787" s="269">
        <f>IFERROR(IF(-SUM(L$20:L786)+L$15&lt;0.000001,0,IF($C787&gt;='H-32A-WP06 - Debt Service'!J$24,'H-32A-WP06 - Debt Service'!J$27/12,0)),"-")</f>
        <v>0</v>
      </c>
      <c r="M787" s="269">
        <f>IFERROR(IF(-SUM(M$20:M786)+M$15&lt;0.000001,0,IF($C787&gt;='H-32A-WP06 - Debt Service'!L$24,'H-32A-WP06 - Debt Service'!L$27/12,0)),"-")</f>
        <v>0</v>
      </c>
      <c r="N787" s="269">
        <v>0</v>
      </c>
      <c r="O787" s="269">
        <v>0</v>
      </c>
      <c r="P787" s="269">
        <v>0</v>
      </c>
      <c r="Q787" s="269">
        <f>IFERROR(IF(-SUM(Q$20:Q786)+Q$15&lt;0.000001,0,IF($C787&gt;='H-32A-WP06 - Debt Service'!#REF!,'H-32A-WP06 - Debt Service'!#REF!/12,0)),"-")</f>
        <v>0</v>
      </c>
      <c r="R787" s="269"/>
      <c r="S787" s="269"/>
      <c r="T787" s="269"/>
      <c r="U787" s="269"/>
      <c r="V787" s="269"/>
      <c r="X787" s="260">
        <f t="shared" si="49"/>
        <v>2086</v>
      </c>
      <c r="Y787" s="281">
        <f t="shared" si="51"/>
        <v>68272</v>
      </c>
      <c r="Z787" s="281"/>
      <c r="AA787" s="269">
        <f>IFERROR(IF(-SUM(AA$20:AA786)+AA$15&lt;0.000001,0,IF($C787&gt;='H-32A-WP06 - Debt Service'!X$24,'H-32A-WP06 - Debt Service'!X$27/12,0)),"-")</f>
        <v>0</v>
      </c>
      <c r="AB787" s="269">
        <f>IFERROR(IF(-SUM(AB$20:AB786)+AB$15&lt;0.000001,0,IF($C787&gt;='H-32A-WP06 - Debt Service'!Y$24,'H-32A-WP06 - Debt Service'!Y$27/12,0)),"-")</f>
        <v>0</v>
      </c>
      <c r="AC787" s="269">
        <f>IFERROR(IF(-SUM(AC$20:AC786)+AC$15&lt;0.000001,0,IF($C787&gt;='H-32A-WP06 - Debt Service'!Z$24,'H-32A-WP06 - Debt Service'!Z$27/12,0)),"-")</f>
        <v>0</v>
      </c>
      <c r="AD787" s="269">
        <f>IFERROR(IF(-SUM(AD$20:AD786)+AD$15&lt;0.000001,0,IF($C787&gt;='H-32A-WP06 - Debt Service'!AA$24,'H-32A-WP06 - Debt Service'!AA$27/12,0)),"-")</f>
        <v>0</v>
      </c>
      <c r="AE787" s="269">
        <f>IFERROR(IF(-SUM(AE$20:AE786)+AE$15&lt;0.000001,0,IF($C787&gt;='H-32A-WP06 - Debt Service'!AB$24,'H-32A-WP06 - Debt Service'!AB$27/12,0)),"-")</f>
        <v>0</v>
      </c>
      <c r="AF787" s="269">
        <f>IFERROR(IF(-SUM(AF$20:AF786)+AF$15&lt;0.000001,0,IF($C787&gt;='H-32A-WP06 - Debt Service'!AC$24,'H-32A-WP06 - Debt Service'!AC$27/12,0)),"-")</f>
        <v>0</v>
      </c>
      <c r="AG787" s="269">
        <f>IFERROR(IF(-SUM(AG$20:AG786)+AG$15&lt;0.000001,0,IF($C787&gt;='H-32A-WP06 - Debt Service'!AD$24,'H-32A-WP06 - Debt Service'!AD$27/12,0)),"-")</f>
        <v>0</v>
      </c>
      <c r="AH787" s="269">
        <f>IFERROR(IF(-SUM(AH$20:AH786)+AH$15&lt;0.000001,0,IF($C787&gt;='H-32A-WP06 - Debt Service'!AE$24,'H-32A-WP06 - Debt Service'!AE$27/12,0)),"-")</f>
        <v>0</v>
      </c>
      <c r="AI787" s="269">
        <f>IFERROR(IF(-SUM(AI$20:AI786)+AI$15&lt;0.000001,0,IF($C787&gt;='H-32A-WP06 - Debt Service'!AF$24,'H-32A-WP06 - Debt Service'!AF$27/12,0)),"-")</f>
        <v>0</v>
      </c>
      <c r="AJ787" s="269">
        <f>IFERROR(IF(-SUM(AJ$20:AJ786)+AJ$15&lt;0.000001,0,IF($C787&gt;='H-32A-WP06 - Debt Service'!AG$24,'H-32A-WP06 - Debt Service'!AG$27/12,0)),"-")</f>
        <v>0</v>
      </c>
    </row>
    <row r="788" spans="2:36" hidden="1">
      <c r="B788" s="260">
        <f t="shared" si="48"/>
        <v>2087</v>
      </c>
      <c r="C788" s="281">
        <f t="shared" si="50"/>
        <v>68303</v>
      </c>
      <c r="D788" s="281"/>
      <c r="E788" s="269">
        <f>IFERROR(IF(-SUM(E$20:E787)+E$15&lt;0.000001,0,IF($C788&gt;='H-32A-WP06 - Debt Service'!C$24,'H-32A-WP06 - Debt Service'!C$27/12,0)),"-")</f>
        <v>0</v>
      </c>
      <c r="F788" s="269">
        <f>IFERROR(IF(-SUM(F$20:F787)+F$15&lt;0.000001,0,IF($C788&gt;='H-32A-WP06 - Debt Service'!D$24,'H-32A-WP06 - Debt Service'!D$27/12,0)),"-")</f>
        <v>0</v>
      </c>
      <c r="G788" s="269">
        <f>IFERROR(IF(-SUM(G$20:G787)+G$15&lt;0.000001,0,IF($C788&gt;='H-32A-WP06 - Debt Service'!E$24,'H-32A-WP06 - Debt Service'!E$27/12,0)),"-")</f>
        <v>0</v>
      </c>
      <c r="H788" s="269">
        <f>IFERROR(IF(-SUM(H$20:H787)+H$15&lt;0.000001,0,IF($C788&gt;='H-32A-WP06 - Debt Service'!F$24,'H-32A-WP06 - Debt Service'!F$27/12,0)),"-")</f>
        <v>0</v>
      </c>
      <c r="I788" s="269">
        <f>IFERROR(IF(-SUM(I$20:I787)+I$15&lt;0.000001,0,IF($C788&gt;='H-32A-WP06 - Debt Service'!G$24,'H-32A-WP06 - Debt Service'!#REF!/12,0)),"-")</f>
        <v>0</v>
      </c>
      <c r="J788" s="269">
        <f>IFERROR(IF(-SUM(J$20:J787)+J$15&lt;0.000001,0,IF($C788&gt;='H-32A-WP06 - Debt Service'!H$24,'H-32A-WP06 - Debt Service'!H$27/12,0)),"-")</f>
        <v>0</v>
      </c>
      <c r="K788" s="269">
        <f>IFERROR(IF(-SUM(K$20:K787)+K$15&lt;0.000001,0,IF($C788&gt;='H-32A-WP06 - Debt Service'!I$24,'H-32A-WP06 - Debt Service'!I$27/12,0)),"-")</f>
        <v>0</v>
      </c>
      <c r="L788" s="269">
        <f>IFERROR(IF(-SUM(L$20:L787)+L$15&lt;0.000001,0,IF($C788&gt;='H-32A-WP06 - Debt Service'!J$24,'H-32A-WP06 - Debt Service'!J$27/12,0)),"-")</f>
        <v>0</v>
      </c>
      <c r="M788" s="269">
        <f>IFERROR(IF(-SUM(M$20:M787)+M$15&lt;0.000001,0,IF($C788&gt;='H-32A-WP06 - Debt Service'!L$24,'H-32A-WP06 - Debt Service'!L$27/12,0)),"-")</f>
        <v>0</v>
      </c>
      <c r="N788" s="269">
        <v>0</v>
      </c>
      <c r="O788" s="269">
        <v>0</v>
      </c>
      <c r="P788" s="269">
        <v>0</v>
      </c>
      <c r="Q788" s="269">
        <f>IFERROR(IF(-SUM(Q$20:Q787)+Q$15&lt;0.000001,0,IF($C788&gt;='H-32A-WP06 - Debt Service'!#REF!,'H-32A-WP06 - Debt Service'!#REF!/12,0)),"-")</f>
        <v>0</v>
      </c>
      <c r="R788" s="269"/>
      <c r="S788" s="269"/>
      <c r="T788" s="269"/>
      <c r="U788" s="269"/>
      <c r="V788" s="269"/>
      <c r="X788" s="260">
        <f t="shared" si="49"/>
        <v>2087</v>
      </c>
      <c r="Y788" s="281">
        <f t="shared" si="51"/>
        <v>68303</v>
      </c>
      <c r="Z788" s="281"/>
      <c r="AA788" s="269">
        <f>IFERROR(IF(-SUM(AA$20:AA787)+AA$15&lt;0.000001,0,IF($C788&gt;='H-32A-WP06 - Debt Service'!X$24,'H-32A-WP06 - Debt Service'!X$27/12,0)),"-")</f>
        <v>0</v>
      </c>
      <c r="AB788" s="269">
        <f>IFERROR(IF(-SUM(AB$20:AB787)+AB$15&lt;0.000001,0,IF($C788&gt;='H-32A-WP06 - Debt Service'!Y$24,'H-32A-WP06 - Debt Service'!Y$27/12,0)),"-")</f>
        <v>0</v>
      </c>
      <c r="AC788" s="269">
        <f>IFERROR(IF(-SUM(AC$20:AC787)+AC$15&lt;0.000001,0,IF($C788&gt;='H-32A-WP06 - Debt Service'!Z$24,'H-32A-WP06 - Debt Service'!Z$27/12,0)),"-")</f>
        <v>0</v>
      </c>
      <c r="AD788" s="269">
        <f>IFERROR(IF(-SUM(AD$20:AD787)+AD$15&lt;0.000001,0,IF($C788&gt;='H-32A-WP06 - Debt Service'!AA$24,'H-32A-WP06 - Debt Service'!AA$27/12,0)),"-")</f>
        <v>0</v>
      </c>
      <c r="AE788" s="269">
        <f>IFERROR(IF(-SUM(AE$20:AE787)+AE$15&lt;0.000001,0,IF($C788&gt;='H-32A-WP06 - Debt Service'!AB$24,'H-32A-WP06 - Debt Service'!AB$27/12,0)),"-")</f>
        <v>0</v>
      </c>
      <c r="AF788" s="269">
        <f>IFERROR(IF(-SUM(AF$20:AF787)+AF$15&lt;0.000001,0,IF($C788&gt;='H-32A-WP06 - Debt Service'!AC$24,'H-32A-WP06 - Debt Service'!AC$27/12,0)),"-")</f>
        <v>0</v>
      </c>
      <c r="AG788" s="269">
        <f>IFERROR(IF(-SUM(AG$20:AG787)+AG$15&lt;0.000001,0,IF($C788&gt;='H-32A-WP06 - Debt Service'!AD$24,'H-32A-WP06 - Debt Service'!AD$27/12,0)),"-")</f>
        <v>0</v>
      </c>
      <c r="AH788" s="269">
        <f>IFERROR(IF(-SUM(AH$20:AH787)+AH$15&lt;0.000001,0,IF($C788&gt;='H-32A-WP06 - Debt Service'!AE$24,'H-32A-WP06 - Debt Service'!AE$27/12,0)),"-")</f>
        <v>0</v>
      </c>
      <c r="AI788" s="269">
        <f>IFERROR(IF(-SUM(AI$20:AI787)+AI$15&lt;0.000001,0,IF($C788&gt;='H-32A-WP06 - Debt Service'!AF$24,'H-32A-WP06 - Debt Service'!AF$27/12,0)),"-")</f>
        <v>0</v>
      </c>
      <c r="AJ788" s="269">
        <f>IFERROR(IF(-SUM(AJ$20:AJ787)+AJ$15&lt;0.000001,0,IF($C788&gt;='H-32A-WP06 - Debt Service'!AG$24,'H-32A-WP06 - Debt Service'!AG$27/12,0)),"-")</f>
        <v>0</v>
      </c>
    </row>
    <row r="789" spans="2:36" hidden="1">
      <c r="B789" s="260">
        <f t="shared" si="48"/>
        <v>2087</v>
      </c>
      <c r="C789" s="281">
        <f t="shared" si="50"/>
        <v>68334</v>
      </c>
      <c r="D789" s="281"/>
      <c r="E789" s="269">
        <f>IFERROR(IF(-SUM(E$20:E788)+E$15&lt;0.000001,0,IF($C789&gt;='H-32A-WP06 - Debt Service'!C$24,'H-32A-WP06 - Debt Service'!C$27/12,0)),"-")</f>
        <v>0</v>
      </c>
      <c r="F789" s="269">
        <f>IFERROR(IF(-SUM(F$20:F788)+F$15&lt;0.000001,0,IF($C789&gt;='H-32A-WP06 - Debt Service'!D$24,'H-32A-WP06 - Debt Service'!D$27/12,0)),"-")</f>
        <v>0</v>
      </c>
      <c r="G789" s="269">
        <f>IFERROR(IF(-SUM(G$20:G788)+G$15&lt;0.000001,0,IF($C789&gt;='H-32A-WP06 - Debt Service'!E$24,'H-32A-WP06 - Debt Service'!E$27/12,0)),"-")</f>
        <v>0</v>
      </c>
      <c r="H789" s="269">
        <f>IFERROR(IF(-SUM(H$20:H788)+H$15&lt;0.000001,0,IF($C789&gt;='H-32A-WP06 - Debt Service'!F$24,'H-32A-WP06 - Debt Service'!F$27/12,0)),"-")</f>
        <v>0</v>
      </c>
      <c r="I789" s="269">
        <f>IFERROR(IF(-SUM(I$20:I788)+I$15&lt;0.000001,0,IF($C789&gt;='H-32A-WP06 - Debt Service'!G$24,'H-32A-WP06 - Debt Service'!#REF!/12,0)),"-")</f>
        <v>0</v>
      </c>
      <c r="J789" s="269">
        <f>IFERROR(IF(-SUM(J$20:J788)+J$15&lt;0.000001,0,IF($C789&gt;='H-32A-WP06 - Debt Service'!H$24,'H-32A-WP06 - Debt Service'!H$27/12,0)),"-")</f>
        <v>0</v>
      </c>
      <c r="K789" s="269">
        <f>IFERROR(IF(-SUM(K$20:K788)+K$15&lt;0.000001,0,IF($C789&gt;='H-32A-WP06 - Debt Service'!I$24,'H-32A-WP06 - Debt Service'!I$27/12,0)),"-")</f>
        <v>0</v>
      </c>
      <c r="L789" s="269">
        <f>IFERROR(IF(-SUM(L$20:L788)+L$15&lt;0.000001,0,IF($C789&gt;='H-32A-WP06 - Debt Service'!J$24,'H-32A-WP06 - Debt Service'!J$27/12,0)),"-")</f>
        <v>0</v>
      </c>
      <c r="M789" s="269">
        <f>IFERROR(IF(-SUM(M$20:M788)+M$15&lt;0.000001,0,IF($C789&gt;='H-32A-WP06 - Debt Service'!L$24,'H-32A-WP06 - Debt Service'!L$27/12,0)),"-")</f>
        <v>0</v>
      </c>
      <c r="N789" s="269">
        <v>0</v>
      </c>
      <c r="O789" s="269">
        <v>0</v>
      </c>
      <c r="P789" s="269">
        <v>0</v>
      </c>
      <c r="Q789" s="269">
        <f>IFERROR(IF(-SUM(Q$20:Q788)+Q$15&lt;0.000001,0,IF($C789&gt;='H-32A-WP06 - Debt Service'!#REF!,'H-32A-WP06 - Debt Service'!#REF!/12,0)),"-")</f>
        <v>0</v>
      </c>
      <c r="R789" s="269"/>
      <c r="S789" s="269"/>
      <c r="T789" s="269"/>
      <c r="U789" s="269"/>
      <c r="V789" s="269"/>
      <c r="X789" s="260">
        <f t="shared" si="49"/>
        <v>2087</v>
      </c>
      <c r="Y789" s="281">
        <f t="shared" si="51"/>
        <v>68334</v>
      </c>
      <c r="Z789" s="281"/>
      <c r="AA789" s="269">
        <f>IFERROR(IF(-SUM(AA$20:AA788)+AA$15&lt;0.000001,0,IF($C789&gt;='H-32A-WP06 - Debt Service'!X$24,'H-32A-WP06 - Debt Service'!X$27/12,0)),"-")</f>
        <v>0</v>
      </c>
      <c r="AB789" s="269">
        <f>IFERROR(IF(-SUM(AB$20:AB788)+AB$15&lt;0.000001,0,IF($C789&gt;='H-32A-WP06 - Debt Service'!Y$24,'H-32A-WP06 - Debt Service'!Y$27/12,0)),"-")</f>
        <v>0</v>
      </c>
      <c r="AC789" s="269">
        <f>IFERROR(IF(-SUM(AC$20:AC788)+AC$15&lt;0.000001,0,IF($C789&gt;='H-32A-WP06 - Debt Service'!Z$24,'H-32A-WP06 - Debt Service'!Z$27/12,0)),"-")</f>
        <v>0</v>
      </c>
      <c r="AD789" s="269">
        <f>IFERROR(IF(-SUM(AD$20:AD788)+AD$15&lt;0.000001,0,IF($C789&gt;='H-32A-WP06 - Debt Service'!AA$24,'H-32A-WP06 - Debt Service'!AA$27/12,0)),"-")</f>
        <v>0</v>
      </c>
      <c r="AE789" s="269">
        <f>IFERROR(IF(-SUM(AE$20:AE788)+AE$15&lt;0.000001,0,IF($C789&gt;='H-32A-WP06 - Debt Service'!AB$24,'H-32A-WP06 - Debt Service'!AB$27/12,0)),"-")</f>
        <v>0</v>
      </c>
      <c r="AF789" s="269">
        <f>IFERROR(IF(-SUM(AF$20:AF788)+AF$15&lt;0.000001,0,IF($C789&gt;='H-32A-WP06 - Debt Service'!AC$24,'H-32A-WP06 - Debt Service'!AC$27/12,0)),"-")</f>
        <v>0</v>
      </c>
      <c r="AG789" s="269">
        <f>IFERROR(IF(-SUM(AG$20:AG788)+AG$15&lt;0.000001,0,IF($C789&gt;='H-32A-WP06 - Debt Service'!AD$24,'H-32A-WP06 - Debt Service'!AD$27/12,0)),"-")</f>
        <v>0</v>
      </c>
      <c r="AH789" s="269">
        <f>IFERROR(IF(-SUM(AH$20:AH788)+AH$15&lt;0.000001,0,IF($C789&gt;='H-32A-WP06 - Debt Service'!AE$24,'H-32A-WP06 - Debt Service'!AE$27/12,0)),"-")</f>
        <v>0</v>
      </c>
      <c r="AI789" s="269">
        <f>IFERROR(IF(-SUM(AI$20:AI788)+AI$15&lt;0.000001,0,IF($C789&gt;='H-32A-WP06 - Debt Service'!AF$24,'H-32A-WP06 - Debt Service'!AF$27/12,0)),"-")</f>
        <v>0</v>
      </c>
      <c r="AJ789" s="269">
        <f>IFERROR(IF(-SUM(AJ$20:AJ788)+AJ$15&lt;0.000001,0,IF($C789&gt;='H-32A-WP06 - Debt Service'!AG$24,'H-32A-WP06 - Debt Service'!AG$27/12,0)),"-")</f>
        <v>0</v>
      </c>
    </row>
    <row r="790" spans="2:36" hidden="1">
      <c r="B790" s="260">
        <f t="shared" si="48"/>
        <v>2087</v>
      </c>
      <c r="C790" s="281">
        <f t="shared" si="50"/>
        <v>68362</v>
      </c>
      <c r="D790" s="281"/>
      <c r="E790" s="269">
        <f>IFERROR(IF(-SUM(E$20:E789)+E$15&lt;0.000001,0,IF($C790&gt;='H-32A-WP06 - Debt Service'!C$24,'H-32A-WP06 - Debt Service'!C$27/12,0)),"-")</f>
        <v>0</v>
      </c>
      <c r="F790" s="269">
        <f>IFERROR(IF(-SUM(F$20:F789)+F$15&lt;0.000001,0,IF($C790&gt;='H-32A-WP06 - Debt Service'!D$24,'H-32A-WP06 - Debt Service'!D$27/12,0)),"-")</f>
        <v>0</v>
      </c>
      <c r="G790" s="269">
        <f>IFERROR(IF(-SUM(G$20:G789)+G$15&lt;0.000001,0,IF($C790&gt;='H-32A-WP06 - Debt Service'!E$24,'H-32A-WP06 - Debt Service'!E$27/12,0)),"-")</f>
        <v>0</v>
      </c>
      <c r="H790" s="269">
        <f>IFERROR(IF(-SUM(H$20:H789)+H$15&lt;0.000001,0,IF($C790&gt;='H-32A-WP06 - Debt Service'!F$24,'H-32A-WP06 - Debt Service'!F$27/12,0)),"-")</f>
        <v>0</v>
      </c>
      <c r="I790" s="269">
        <f>IFERROR(IF(-SUM(I$20:I789)+I$15&lt;0.000001,0,IF($C790&gt;='H-32A-WP06 - Debt Service'!G$24,'H-32A-WP06 - Debt Service'!#REF!/12,0)),"-")</f>
        <v>0</v>
      </c>
      <c r="J790" s="269">
        <f>IFERROR(IF(-SUM(J$20:J789)+J$15&lt;0.000001,0,IF($C790&gt;='H-32A-WP06 - Debt Service'!H$24,'H-32A-WP06 - Debt Service'!H$27/12,0)),"-")</f>
        <v>0</v>
      </c>
      <c r="K790" s="269">
        <f>IFERROR(IF(-SUM(K$20:K789)+K$15&lt;0.000001,0,IF($C790&gt;='H-32A-WP06 - Debt Service'!I$24,'H-32A-WP06 - Debt Service'!I$27/12,0)),"-")</f>
        <v>0</v>
      </c>
      <c r="L790" s="269">
        <f>IFERROR(IF(-SUM(L$20:L789)+L$15&lt;0.000001,0,IF($C790&gt;='H-32A-WP06 - Debt Service'!J$24,'H-32A-WP06 - Debt Service'!J$27/12,0)),"-")</f>
        <v>0</v>
      </c>
      <c r="M790" s="269">
        <f>IFERROR(IF(-SUM(M$20:M789)+M$15&lt;0.000001,0,IF($C790&gt;='H-32A-WP06 - Debt Service'!L$24,'H-32A-WP06 - Debt Service'!L$27/12,0)),"-")</f>
        <v>0</v>
      </c>
      <c r="N790" s="269">
        <v>0</v>
      </c>
      <c r="O790" s="269">
        <v>0</v>
      </c>
      <c r="P790" s="269">
        <v>0</v>
      </c>
      <c r="Q790" s="269">
        <f>IFERROR(IF(-SUM(Q$20:Q789)+Q$15&lt;0.000001,0,IF($C790&gt;='H-32A-WP06 - Debt Service'!#REF!,'H-32A-WP06 - Debt Service'!#REF!/12,0)),"-")</f>
        <v>0</v>
      </c>
      <c r="R790" s="269"/>
      <c r="S790" s="269"/>
      <c r="T790" s="269"/>
      <c r="U790" s="269"/>
      <c r="V790" s="269"/>
      <c r="X790" s="260">
        <f t="shared" si="49"/>
        <v>2087</v>
      </c>
      <c r="Y790" s="281">
        <f t="shared" si="51"/>
        <v>68362</v>
      </c>
      <c r="Z790" s="281"/>
      <c r="AA790" s="269">
        <f>IFERROR(IF(-SUM(AA$20:AA789)+AA$15&lt;0.000001,0,IF($C790&gt;='H-32A-WP06 - Debt Service'!X$24,'H-32A-WP06 - Debt Service'!X$27/12,0)),"-")</f>
        <v>0</v>
      </c>
      <c r="AB790" s="269">
        <f>IFERROR(IF(-SUM(AB$20:AB789)+AB$15&lt;0.000001,0,IF($C790&gt;='H-32A-WP06 - Debt Service'!Y$24,'H-32A-WP06 - Debt Service'!Y$27/12,0)),"-")</f>
        <v>0</v>
      </c>
      <c r="AC790" s="269">
        <f>IFERROR(IF(-SUM(AC$20:AC789)+AC$15&lt;0.000001,0,IF($C790&gt;='H-32A-WP06 - Debt Service'!Z$24,'H-32A-WP06 - Debt Service'!Z$27/12,0)),"-")</f>
        <v>0</v>
      </c>
      <c r="AD790" s="269">
        <f>IFERROR(IF(-SUM(AD$20:AD789)+AD$15&lt;0.000001,0,IF($C790&gt;='H-32A-WP06 - Debt Service'!AA$24,'H-32A-WP06 - Debt Service'!AA$27/12,0)),"-")</f>
        <v>0</v>
      </c>
      <c r="AE790" s="269">
        <f>IFERROR(IF(-SUM(AE$20:AE789)+AE$15&lt;0.000001,0,IF($C790&gt;='H-32A-WP06 - Debt Service'!AB$24,'H-32A-WP06 - Debt Service'!AB$27/12,0)),"-")</f>
        <v>0</v>
      </c>
      <c r="AF790" s="269">
        <f>IFERROR(IF(-SUM(AF$20:AF789)+AF$15&lt;0.000001,0,IF($C790&gt;='H-32A-WP06 - Debt Service'!AC$24,'H-32A-WP06 - Debt Service'!AC$27/12,0)),"-")</f>
        <v>0</v>
      </c>
      <c r="AG790" s="269">
        <f>IFERROR(IF(-SUM(AG$20:AG789)+AG$15&lt;0.000001,0,IF($C790&gt;='H-32A-WP06 - Debt Service'!AD$24,'H-32A-WP06 - Debt Service'!AD$27/12,0)),"-")</f>
        <v>0</v>
      </c>
      <c r="AH790" s="269">
        <f>IFERROR(IF(-SUM(AH$20:AH789)+AH$15&lt;0.000001,0,IF($C790&gt;='H-32A-WP06 - Debt Service'!AE$24,'H-32A-WP06 - Debt Service'!AE$27/12,0)),"-")</f>
        <v>0</v>
      </c>
      <c r="AI790" s="269">
        <f>IFERROR(IF(-SUM(AI$20:AI789)+AI$15&lt;0.000001,0,IF($C790&gt;='H-32A-WP06 - Debt Service'!AF$24,'H-32A-WP06 - Debt Service'!AF$27/12,0)),"-")</f>
        <v>0</v>
      </c>
      <c r="AJ790" s="269">
        <f>IFERROR(IF(-SUM(AJ$20:AJ789)+AJ$15&lt;0.000001,0,IF($C790&gt;='H-32A-WP06 - Debt Service'!AG$24,'H-32A-WP06 - Debt Service'!AG$27/12,0)),"-")</f>
        <v>0</v>
      </c>
    </row>
    <row r="791" spans="2:36" hidden="1">
      <c r="B791" s="260">
        <f t="shared" si="48"/>
        <v>2087</v>
      </c>
      <c r="C791" s="281">
        <f t="shared" si="50"/>
        <v>68393</v>
      </c>
      <c r="D791" s="281"/>
      <c r="E791" s="269">
        <f>IFERROR(IF(-SUM(E$20:E790)+E$15&lt;0.000001,0,IF($C791&gt;='H-32A-WP06 - Debt Service'!C$24,'H-32A-WP06 - Debt Service'!C$27/12,0)),"-")</f>
        <v>0</v>
      </c>
      <c r="F791" s="269">
        <f>IFERROR(IF(-SUM(F$20:F790)+F$15&lt;0.000001,0,IF($C791&gt;='H-32A-WP06 - Debt Service'!D$24,'H-32A-WP06 - Debt Service'!D$27/12,0)),"-")</f>
        <v>0</v>
      </c>
      <c r="G791" s="269">
        <f>IFERROR(IF(-SUM(G$20:G790)+G$15&lt;0.000001,0,IF($C791&gt;='H-32A-WP06 - Debt Service'!E$24,'H-32A-WP06 - Debt Service'!E$27/12,0)),"-")</f>
        <v>0</v>
      </c>
      <c r="H791" s="269">
        <f>IFERROR(IF(-SUM(H$20:H790)+H$15&lt;0.000001,0,IF($C791&gt;='H-32A-WP06 - Debt Service'!F$24,'H-32A-WP06 - Debt Service'!F$27/12,0)),"-")</f>
        <v>0</v>
      </c>
      <c r="I791" s="269">
        <f>IFERROR(IF(-SUM(I$20:I790)+I$15&lt;0.000001,0,IF($C791&gt;='H-32A-WP06 - Debt Service'!G$24,'H-32A-WP06 - Debt Service'!#REF!/12,0)),"-")</f>
        <v>0</v>
      </c>
      <c r="J791" s="269">
        <f>IFERROR(IF(-SUM(J$20:J790)+J$15&lt;0.000001,0,IF($C791&gt;='H-32A-WP06 - Debt Service'!H$24,'H-32A-WP06 - Debt Service'!H$27/12,0)),"-")</f>
        <v>0</v>
      </c>
      <c r="K791" s="269">
        <f>IFERROR(IF(-SUM(K$20:K790)+K$15&lt;0.000001,0,IF($C791&gt;='H-32A-WP06 - Debt Service'!I$24,'H-32A-WP06 - Debt Service'!I$27/12,0)),"-")</f>
        <v>0</v>
      </c>
      <c r="L791" s="269">
        <f>IFERROR(IF(-SUM(L$20:L790)+L$15&lt;0.000001,0,IF($C791&gt;='H-32A-WP06 - Debt Service'!J$24,'H-32A-WP06 - Debt Service'!J$27/12,0)),"-")</f>
        <v>0</v>
      </c>
      <c r="M791" s="269">
        <f>IFERROR(IF(-SUM(M$20:M790)+M$15&lt;0.000001,0,IF($C791&gt;='H-32A-WP06 - Debt Service'!L$24,'H-32A-WP06 - Debt Service'!L$27/12,0)),"-")</f>
        <v>0</v>
      </c>
      <c r="N791" s="269">
        <v>0</v>
      </c>
      <c r="O791" s="269">
        <v>0</v>
      </c>
      <c r="P791" s="269">
        <v>0</v>
      </c>
      <c r="Q791" s="269">
        <f>IFERROR(IF(-SUM(Q$20:Q790)+Q$15&lt;0.000001,0,IF($C791&gt;='H-32A-WP06 - Debt Service'!#REF!,'H-32A-WP06 - Debt Service'!#REF!/12,0)),"-")</f>
        <v>0</v>
      </c>
      <c r="R791" s="269"/>
      <c r="S791" s="269"/>
      <c r="T791" s="269"/>
      <c r="U791" s="269"/>
      <c r="V791" s="269"/>
      <c r="X791" s="260">
        <f t="shared" si="49"/>
        <v>2087</v>
      </c>
      <c r="Y791" s="281">
        <f t="shared" si="51"/>
        <v>68393</v>
      </c>
      <c r="Z791" s="281"/>
      <c r="AA791" s="269">
        <f>IFERROR(IF(-SUM(AA$20:AA790)+AA$15&lt;0.000001,0,IF($C791&gt;='H-32A-WP06 - Debt Service'!X$24,'H-32A-WP06 - Debt Service'!X$27/12,0)),"-")</f>
        <v>0</v>
      </c>
      <c r="AB791" s="269">
        <f>IFERROR(IF(-SUM(AB$20:AB790)+AB$15&lt;0.000001,0,IF($C791&gt;='H-32A-WP06 - Debt Service'!Y$24,'H-32A-WP06 - Debt Service'!Y$27/12,0)),"-")</f>
        <v>0</v>
      </c>
      <c r="AC791" s="269">
        <f>IFERROR(IF(-SUM(AC$20:AC790)+AC$15&lt;0.000001,0,IF($C791&gt;='H-32A-WP06 - Debt Service'!Z$24,'H-32A-WP06 - Debt Service'!Z$27/12,0)),"-")</f>
        <v>0</v>
      </c>
      <c r="AD791" s="269">
        <f>IFERROR(IF(-SUM(AD$20:AD790)+AD$15&lt;0.000001,0,IF($C791&gt;='H-32A-WP06 - Debt Service'!AA$24,'H-32A-WP06 - Debt Service'!AA$27/12,0)),"-")</f>
        <v>0</v>
      </c>
      <c r="AE791" s="269">
        <f>IFERROR(IF(-SUM(AE$20:AE790)+AE$15&lt;0.000001,0,IF($C791&gt;='H-32A-WP06 - Debt Service'!AB$24,'H-32A-WP06 - Debt Service'!AB$27/12,0)),"-")</f>
        <v>0</v>
      </c>
      <c r="AF791" s="269">
        <f>IFERROR(IF(-SUM(AF$20:AF790)+AF$15&lt;0.000001,0,IF($C791&gt;='H-32A-WP06 - Debt Service'!AC$24,'H-32A-WP06 - Debt Service'!AC$27/12,0)),"-")</f>
        <v>0</v>
      </c>
      <c r="AG791" s="269">
        <f>IFERROR(IF(-SUM(AG$20:AG790)+AG$15&lt;0.000001,0,IF($C791&gt;='H-32A-WP06 - Debt Service'!AD$24,'H-32A-WP06 - Debt Service'!AD$27/12,0)),"-")</f>
        <v>0</v>
      </c>
      <c r="AH791" s="269">
        <f>IFERROR(IF(-SUM(AH$20:AH790)+AH$15&lt;0.000001,0,IF($C791&gt;='H-32A-WP06 - Debt Service'!AE$24,'H-32A-WP06 - Debt Service'!AE$27/12,0)),"-")</f>
        <v>0</v>
      </c>
      <c r="AI791" s="269">
        <f>IFERROR(IF(-SUM(AI$20:AI790)+AI$15&lt;0.000001,0,IF($C791&gt;='H-32A-WP06 - Debt Service'!AF$24,'H-32A-WP06 - Debt Service'!AF$27/12,0)),"-")</f>
        <v>0</v>
      </c>
      <c r="AJ791" s="269">
        <f>IFERROR(IF(-SUM(AJ$20:AJ790)+AJ$15&lt;0.000001,0,IF($C791&gt;='H-32A-WP06 - Debt Service'!AG$24,'H-32A-WP06 - Debt Service'!AG$27/12,0)),"-")</f>
        <v>0</v>
      </c>
    </row>
    <row r="792" spans="2:36" hidden="1">
      <c r="B792" s="260">
        <f t="shared" si="48"/>
        <v>2087</v>
      </c>
      <c r="C792" s="281">
        <f t="shared" si="50"/>
        <v>68423</v>
      </c>
      <c r="D792" s="281"/>
      <c r="E792" s="269">
        <f>IFERROR(IF(-SUM(E$20:E791)+E$15&lt;0.000001,0,IF($C792&gt;='H-32A-WP06 - Debt Service'!C$24,'H-32A-WP06 - Debt Service'!C$27/12,0)),"-")</f>
        <v>0</v>
      </c>
      <c r="F792" s="269">
        <f>IFERROR(IF(-SUM(F$20:F791)+F$15&lt;0.000001,0,IF($C792&gt;='H-32A-WP06 - Debt Service'!D$24,'H-32A-WP06 - Debt Service'!D$27/12,0)),"-")</f>
        <v>0</v>
      </c>
      <c r="G792" s="269">
        <f>IFERROR(IF(-SUM(G$20:G791)+G$15&lt;0.000001,0,IF($C792&gt;='H-32A-WP06 - Debt Service'!E$24,'H-32A-WP06 - Debt Service'!E$27/12,0)),"-")</f>
        <v>0</v>
      </c>
      <c r="H792" s="269">
        <f>IFERROR(IF(-SUM(H$20:H791)+H$15&lt;0.000001,0,IF($C792&gt;='H-32A-WP06 - Debt Service'!F$24,'H-32A-WP06 - Debt Service'!F$27/12,0)),"-")</f>
        <v>0</v>
      </c>
      <c r="I792" s="269">
        <f>IFERROR(IF(-SUM(I$20:I791)+I$15&lt;0.000001,0,IF($C792&gt;='H-32A-WP06 - Debt Service'!G$24,'H-32A-WP06 - Debt Service'!#REF!/12,0)),"-")</f>
        <v>0</v>
      </c>
      <c r="J792" s="269">
        <f>IFERROR(IF(-SUM(J$20:J791)+J$15&lt;0.000001,0,IF($C792&gt;='H-32A-WP06 - Debt Service'!H$24,'H-32A-WP06 - Debt Service'!H$27/12,0)),"-")</f>
        <v>0</v>
      </c>
      <c r="K792" s="269">
        <f>IFERROR(IF(-SUM(K$20:K791)+K$15&lt;0.000001,0,IF($C792&gt;='H-32A-WP06 - Debt Service'!I$24,'H-32A-WP06 - Debt Service'!I$27/12,0)),"-")</f>
        <v>0</v>
      </c>
      <c r="L792" s="269">
        <f>IFERROR(IF(-SUM(L$20:L791)+L$15&lt;0.000001,0,IF($C792&gt;='H-32A-WP06 - Debt Service'!J$24,'H-32A-WP06 - Debt Service'!J$27/12,0)),"-")</f>
        <v>0</v>
      </c>
      <c r="M792" s="269">
        <f>IFERROR(IF(-SUM(M$20:M791)+M$15&lt;0.000001,0,IF($C792&gt;='H-32A-WP06 - Debt Service'!L$24,'H-32A-WP06 - Debt Service'!L$27/12,0)),"-")</f>
        <v>0</v>
      </c>
      <c r="N792" s="269">
        <v>0</v>
      </c>
      <c r="O792" s="269">
        <v>0</v>
      </c>
      <c r="P792" s="269">
        <v>0</v>
      </c>
      <c r="Q792" s="269">
        <f>IFERROR(IF(-SUM(Q$20:Q791)+Q$15&lt;0.000001,0,IF($C792&gt;='H-32A-WP06 - Debt Service'!#REF!,'H-32A-WP06 - Debt Service'!#REF!/12,0)),"-")</f>
        <v>0</v>
      </c>
      <c r="R792" s="269"/>
      <c r="S792" s="269"/>
      <c r="T792" s="269"/>
      <c r="U792" s="269"/>
      <c r="V792" s="269"/>
      <c r="X792" s="260">
        <f t="shared" si="49"/>
        <v>2087</v>
      </c>
      <c r="Y792" s="281">
        <f t="shared" si="51"/>
        <v>68423</v>
      </c>
      <c r="Z792" s="281"/>
      <c r="AA792" s="269">
        <f>IFERROR(IF(-SUM(AA$20:AA791)+AA$15&lt;0.000001,0,IF($C792&gt;='H-32A-WP06 - Debt Service'!X$24,'H-32A-WP06 - Debt Service'!X$27/12,0)),"-")</f>
        <v>0</v>
      </c>
      <c r="AB792" s="269">
        <f>IFERROR(IF(-SUM(AB$20:AB791)+AB$15&lt;0.000001,0,IF($C792&gt;='H-32A-WP06 - Debt Service'!Y$24,'H-32A-WP06 - Debt Service'!Y$27/12,0)),"-")</f>
        <v>0</v>
      </c>
      <c r="AC792" s="269">
        <f>IFERROR(IF(-SUM(AC$20:AC791)+AC$15&lt;0.000001,0,IF($C792&gt;='H-32A-WP06 - Debt Service'!Z$24,'H-32A-WP06 - Debt Service'!Z$27/12,0)),"-")</f>
        <v>0</v>
      </c>
      <c r="AD792" s="269">
        <f>IFERROR(IF(-SUM(AD$20:AD791)+AD$15&lt;0.000001,0,IF($C792&gt;='H-32A-WP06 - Debt Service'!AA$24,'H-32A-WP06 - Debt Service'!AA$27/12,0)),"-")</f>
        <v>0</v>
      </c>
      <c r="AE792" s="269">
        <f>IFERROR(IF(-SUM(AE$20:AE791)+AE$15&lt;0.000001,0,IF($C792&gt;='H-32A-WP06 - Debt Service'!AB$24,'H-32A-WP06 - Debt Service'!AB$27/12,0)),"-")</f>
        <v>0</v>
      </c>
      <c r="AF792" s="269">
        <f>IFERROR(IF(-SUM(AF$20:AF791)+AF$15&lt;0.000001,0,IF($C792&gt;='H-32A-WP06 - Debt Service'!AC$24,'H-32A-WP06 - Debt Service'!AC$27/12,0)),"-")</f>
        <v>0</v>
      </c>
      <c r="AG792" s="269">
        <f>IFERROR(IF(-SUM(AG$20:AG791)+AG$15&lt;0.000001,0,IF($C792&gt;='H-32A-WP06 - Debt Service'!AD$24,'H-32A-WP06 - Debt Service'!AD$27/12,0)),"-")</f>
        <v>0</v>
      </c>
      <c r="AH792" s="269">
        <f>IFERROR(IF(-SUM(AH$20:AH791)+AH$15&lt;0.000001,0,IF($C792&gt;='H-32A-WP06 - Debt Service'!AE$24,'H-32A-WP06 - Debt Service'!AE$27/12,0)),"-")</f>
        <v>0</v>
      </c>
      <c r="AI792" s="269">
        <f>IFERROR(IF(-SUM(AI$20:AI791)+AI$15&lt;0.000001,0,IF($C792&gt;='H-32A-WP06 - Debt Service'!AF$24,'H-32A-WP06 - Debt Service'!AF$27/12,0)),"-")</f>
        <v>0</v>
      </c>
      <c r="AJ792" s="269">
        <f>IFERROR(IF(-SUM(AJ$20:AJ791)+AJ$15&lt;0.000001,0,IF($C792&gt;='H-32A-WP06 - Debt Service'!AG$24,'H-32A-WP06 - Debt Service'!AG$27/12,0)),"-")</f>
        <v>0</v>
      </c>
    </row>
    <row r="793" spans="2:36" hidden="1">
      <c r="B793" s="260">
        <f t="shared" si="48"/>
        <v>2087</v>
      </c>
      <c r="C793" s="281">
        <f t="shared" si="50"/>
        <v>68454</v>
      </c>
      <c r="D793" s="281"/>
      <c r="E793" s="269">
        <f>IFERROR(IF(-SUM(E$20:E792)+E$15&lt;0.000001,0,IF($C793&gt;='H-32A-WP06 - Debt Service'!C$24,'H-32A-WP06 - Debt Service'!C$27/12,0)),"-")</f>
        <v>0</v>
      </c>
      <c r="F793" s="269">
        <f>IFERROR(IF(-SUM(F$20:F792)+F$15&lt;0.000001,0,IF($C793&gt;='H-32A-WP06 - Debt Service'!D$24,'H-32A-WP06 - Debt Service'!D$27/12,0)),"-")</f>
        <v>0</v>
      </c>
      <c r="G793" s="269">
        <f>IFERROR(IF(-SUM(G$20:G792)+G$15&lt;0.000001,0,IF($C793&gt;='H-32A-WP06 - Debt Service'!E$24,'H-32A-WP06 - Debt Service'!E$27/12,0)),"-")</f>
        <v>0</v>
      </c>
      <c r="H793" s="269">
        <f>IFERROR(IF(-SUM(H$20:H792)+H$15&lt;0.000001,0,IF($C793&gt;='H-32A-WP06 - Debt Service'!F$24,'H-32A-WP06 - Debt Service'!F$27/12,0)),"-")</f>
        <v>0</v>
      </c>
      <c r="I793" s="269">
        <f>IFERROR(IF(-SUM(I$20:I792)+I$15&lt;0.000001,0,IF($C793&gt;='H-32A-WP06 - Debt Service'!G$24,'H-32A-WP06 - Debt Service'!#REF!/12,0)),"-")</f>
        <v>0</v>
      </c>
      <c r="J793" s="269">
        <f>IFERROR(IF(-SUM(J$20:J792)+J$15&lt;0.000001,0,IF($C793&gt;='H-32A-WP06 - Debt Service'!H$24,'H-32A-WP06 - Debt Service'!H$27/12,0)),"-")</f>
        <v>0</v>
      </c>
      <c r="K793" s="269">
        <f>IFERROR(IF(-SUM(K$20:K792)+K$15&lt;0.000001,0,IF($C793&gt;='H-32A-WP06 - Debt Service'!I$24,'H-32A-WP06 - Debt Service'!I$27/12,0)),"-")</f>
        <v>0</v>
      </c>
      <c r="L793" s="269">
        <f>IFERROR(IF(-SUM(L$20:L792)+L$15&lt;0.000001,0,IF($C793&gt;='H-32A-WP06 - Debt Service'!J$24,'H-32A-WP06 - Debt Service'!J$27/12,0)),"-")</f>
        <v>0</v>
      </c>
      <c r="M793" s="269">
        <f>IFERROR(IF(-SUM(M$20:M792)+M$15&lt;0.000001,0,IF($C793&gt;='H-32A-WP06 - Debt Service'!L$24,'H-32A-WP06 - Debt Service'!L$27/12,0)),"-")</f>
        <v>0</v>
      </c>
      <c r="N793" s="269">
        <v>0</v>
      </c>
      <c r="O793" s="269">
        <v>0</v>
      </c>
      <c r="P793" s="269">
        <v>0</v>
      </c>
      <c r="Q793" s="269">
        <f>IFERROR(IF(-SUM(Q$20:Q792)+Q$15&lt;0.000001,0,IF($C793&gt;='H-32A-WP06 - Debt Service'!#REF!,'H-32A-WP06 - Debt Service'!#REF!/12,0)),"-")</f>
        <v>0</v>
      </c>
      <c r="R793" s="269"/>
      <c r="S793" s="269"/>
      <c r="T793" s="269"/>
      <c r="U793" s="269"/>
      <c r="V793" s="269"/>
      <c r="X793" s="260">
        <f t="shared" si="49"/>
        <v>2087</v>
      </c>
      <c r="Y793" s="281">
        <f t="shared" si="51"/>
        <v>68454</v>
      </c>
      <c r="Z793" s="281"/>
      <c r="AA793" s="269">
        <f>IFERROR(IF(-SUM(AA$20:AA792)+AA$15&lt;0.000001,0,IF($C793&gt;='H-32A-WP06 - Debt Service'!X$24,'H-32A-WP06 - Debt Service'!X$27/12,0)),"-")</f>
        <v>0</v>
      </c>
      <c r="AB793" s="269">
        <f>IFERROR(IF(-SUM(AB$20:AB792)+AB$15&lt;0.000001,0,IF($C793&gt;='H-32A-WP06 - Debt Service'!Y$24,'H-32A-WP06 - Debt Service'!Y$27/12,0)),"-")</f>
        <v>0</v>
      </c>
      <c r="AC793" s="269">
        <f>IFERROR(IF(-SUM(AC$20:AC792)+AC$15&lt;0.000001,0,IF($C793&gt;='H-32A-WP06 - Debt Service'!Z$24,'H-32A-WP06 - Debt Service'!Z$27/12,0)),"-")</f>
        <v>0</v>
      </c>
      <c r="AD793" s="269">
        <f>IFERROR(IF(-SUM(AD$20:AD792)+AD$15&lt;0.000001,0,IF($C793&gt;='H-32A-WP06 - Debt Service'!AA$24,'H-32A-WP06 - Debt Service'!AA$27/12,0)),"-")</f>
        <v>0</v>
      </c>
      <c r="AE793" s="269">
        <f>IFERROR(IF(-SUM(AE$20:AE792)+AE$15&lt;0.000001,0,IF($C793&gt;='H-32A-WP06 - Debt Service'!AB$24,'H-32A-WP06 - Debt Service'!AB$27/12,0)),"-")</f>
        <v>0</v>
      </c>
      <c r="AF793" s="269">
        <f>IFERROR(IF(-SUM(AF$20:AF792)+AF$15&lt;0.000001,0,IF($C793&gt;='H-32A-WP06 - Debt Service'!AC$24,'H-32A-WP06 - Debt Service'!AC$27/12,0)),"-")</f>
        <v>0</v>
      </c>
      <c r="AG793" s="269">
        <f>IFERROR(IF(-SUM(AG$20:AG792)+AG$15&lt;0.000001,0,IF($C793&gt;='H-32A-WP06 - Debt Service'!AD$24,'H-32A-WP06 - Debt Service'!AD$27/12,0)),"-")</f>
        <v>0</v>
      </c>
      <c r="AH793" s="269">
        <f>IFERROR(IF(-SUM(AH$20:AH792)+AH$15&lt;0.000001,0,IF($C793&gt;='H-32A-WP06 - Debt Service'!AE$24,'H-32A-WP06 - Debt Service'!AE$27/12,0)),"-")</f>
        <v>0</v>
      </c>
      <c r="AI793" s="269">
        <f>IFERROR(IF(-SUM(AI$20:AI792)+AI$15&lt;0.000001,0,IF($C793&gt;='H-32A-WP06 - Debt Service'!AF$24,'H-32A-WP06 - Debt Service'!AF$27/12,0)),"-")</f>
        <v>0</v>
      </c>
      <c r="AJ793" s="269">
        <f>IFERROR(IF(-SUM(AJ$20:AJ792)+AJ$15&lt;0.000001,0,IF($C793&gt;='H-32A-WP06 - Debt Service'!AG$24,'H-32A-WP06 - Debt Service'!AG$27/12,0)),"-")</f>
        <v>0</v>
      </c>
    </row>
    <row r="794" spans="2:36" hidden="1">
      <c r="B794" s="260">
        <f t="shared" si="48"/>
        <v>2087</v>
      </c>
      <c r="C794" s="281">
        <f t="shared" si="50"/>
        <v>68484</v>
      </c>
      <c r="D794" s="281"/>
      <c r="E794" s="269">
        <f>IFERROR(IF(-SUM(E$20:E793)+E$15&lt;0.000001,0,IF($C794&gt;='H-32A-WP06 - Debt Service'!C$24,'H-32A-WP06 - Debt Service'!C$27/12,0)),"-")</f>
        <v>0</v>
      </c>
      <c r="F794" s="269">
        <f>IFERROR(IF(-SUM(F$20:F793)+F$15&lt;0.000001,0,IF($C794&gt;='H-32A-WP06 - Debt Service'!D$24,'H-32A-WP06 - Debt Service'!D$27/12,0)),"-")</f>
        <v>0</v>
      </c>
      <c r="G794" s="269">
        <f>IFERROR(IF(-SUM(G$20:G793)+G$15&lt;0.000001,0,IF($C794&gt;='H-32A-WP06 - Debt Service'!E$24,'H-32A-WP06 - Debt Service'!E$27/12,0)),"-")</f>
        <v>0</v>
      </c>
      <c r="H794" s="269">
        <f>IFERROR(IF(-SUM(H$20:H793)+H$15&lt;0.000001,0,IF($C794&gt;='H-32A-WP06 - Debt Service'!F$24,'H-32A-WP06 - Debt Service'!F$27/12,0)),"-")</f>
        <v>0</v>
      </c>
      <c r="I794" s="269">
        <f>IFERROR(IF(-SUM(I$20:I793)+I$15&lt;0.000001,0,IF($C794&gt;='H-32A-WP06 - Debt Service'!G$24,'H-32A-WP06 - Debt Service'!#REF!/12,0)),"-")</f>
        <v>0</v>
      </c>
      <c r="J794" s="269">
        <f>IFERROR(IF(-SUM(J$20:J793)+J$15&lt;0.000001,0,IF($C794&gt;='H-32A-WP06 - Debt Service'!H$24,'H-32A-WP06 - Debt Service'!H$27/12,0)),"-")</f>
        <v>0</v>
      </c>
      <c r="K794" s="269">
        <f>IFERROR(IF(-SUM(K$20:K793)+K$15&lt;0.000001,0,IF($C794&gt;='H-32A-WP06 - Debt Service'!I$24,'H-32A-WP06 - Debt Service'!I$27/12,0)),"-")</f>
        <v>0</v>
      </c>
      <c r="L794" s="269">
        <f>IFERROR(IF(-SUM(L$20:L793)+L$15&lt;0.000001,0,IF($C794&gt;='H-32A-WP06 - Debt Service'!J$24,'H-32A-WP06 - Debt Service'!J$27/12,0)),"-")</f>
        <v>0</v>
      </c>
      <c r="M794" s="269">
        <f>IFERROR(IF(-SUM(M$20:M793)+M$15&lt;0.000001,0,IF($C794&gt;='H-32A-WP06 - Debt Service'!L$24,'H-32A-WP06 - Debt Service'!L$27/12,0)),"-")</f>
        <v>0</v>
      </c>
      <c r="N794" s="269">
        <v>0</v>
      </c>
      <c r="O794" s="269">
        <v>0</v>
      </c>
      <c r="P794" s="269">
        <v>0</v>
      </c>
      <c r="Q794" s="269">
        <f>IFERROR(IF(-SUM(Q$20:Q793)+Q$15&lt;0.000001,0,IF($C794&gt;='H-32A-WP06 - Debt Service'!#REF!,'H-32A-WP06 - Debt Service'!#REF!/12,0)),"-")</f>
        <v>0</v>
      </c>
      <c r="R794" s="269"/>
      <c r="S794" s="269"/>
      <c r="T794" s="269"/>
      <c r="U794" s="269"/>
      <c r="V794" s="269"/>
      <c r="X794" s="260">
        <f t="shared" si="49"/>
        <v>2087</v>
      </c>
      <c r="Y794" s="281">
        <f t="shared" si="51"/>
        <v>68484</v>
      </c>
      <c r="Z794" s="281"/>
      <c r="AA794" s="269">
        <f>IFERROR(IF(-SUM(AA$20:AA793)+AA$15&lt;0.000001,0,IF($C794&gt;='H-32A-WP06 - Debt Service'!X$24,'H-32A-WP06 - Debt Service'!X$27/12,0)),"-")</f>
        <v>0</v>
      </c>
      <c r="AB794" s="269">
        <f>IFERROR(IF(-SUM(AB$20:AB793)+AB$15&lt;0.000001,0,IF($C794&gt;='H-32A-WP06 - Debt Service'!Y$24,'H-32A-WP06 - Debt Service'!Y$27/12,0)),"-")</f>
        <v>0</v>
      </c>
      <c r="AC794" s="269">
        <f>IFERROR(IF(-SUM(AC$20:AC793)+AC$15&lt;0.000001,0,IF($C794&gt;='H-32A-WP06 - Debt Service'!Z$24,'H-32A-WP06 - Debt Service'!Z$27/12,0)),"-")</f>
        <v>0</v>
      </c>
      <c r="AD794" s="269">
        <f>IFERROR(IF(-SUM(AD$20:AD793)+AD$15&lt;0.000001,0,IF($C794&gt;='H-32A-WP06 - Debt Service'!AA$24,'H-32A-WP06 - Debt Service'!AA$27/12,0)),"-")</f>
        <v>0</v>
      </c>
      <c r="AE794" s="269">
        <f>IFERROR(IF(-SUM(AE$20:AE793)+AE$15&lt;0.000001,0,IF($C794&gt;='H-32A-WP06 - Debt Service'!AB$24,'H-32A-WP06 - Debt Service'!AB$27/12,0)),"-")</f>
        <v>0</v>
      </c>
      <c r="AF794" s="269">
        <f>IFERROR(IF(-SUM(AF$20:AF793)+AF$15&lt;0.000001,0,IF($C794&gt;='H-32A-WP06 - Debt Service'!AC$24,'H-32A-WP06 - Debt Service'!AC$27/12,0)),"-")</f>
        <v>0</v>
      </c>
      <c r="AG794" s="269">
        <f>IFERROR(IF(-SUM(AG$20:AG793)+AG$15&lt;0.000001,0,IF($C794&gt;='H-32A-WP06 - Debt Service'!AD$24,'H-32A-WP06 - Debt Service'!AD$27/12,0)),"-")</f>
        <v>0</v>
      </c>
      <c r="AH794" s="269">
        <f>IFERROR(IF(-SUM(AH$20:AH793)+AH$15&lt;0.000001,0,IF($C794&gt;='H-32A-WP06 - Debt Service'!AE$24,'H-32A-WP06 - Debt Service'!AE$27/12,0)),"-")</f>
        <v>0</v>
      </c>
      <c r="AI794" s="269">
        <f>IFERROR(IF(-SUM(AI$20:AI793)+AI$15&lt;0.000001,0,IF($C794&gt;='H-32A-WP06 - Debt Service'!AF$24,'H-32A-WP06 - Debt Service'!AF$27/12,0)),"-")</f>
        <v>0</v>
      </c>
      <c r="AJ794" s="269">
        <f>IFERROR(IF(-SUM(AJ$20:AJ793)+AJ$15&lt;0.000001,0,IF($C794&gt;='H-32A-WP06 - Debt Service'!AG$24,'H-32A-WP06 - Debt Service'!AG$27/12,0)),"-")</f>
        <v>0</v>
      </c>
    </row>
    <row r="795" spans="2:36" hidden="1">
      <c r="B795" s="260">
        <f t="shared" si="48"/>
        <v>2087</v>
      </c>
      <c r="C795" s="281">
        <f t="shared" si="50"/>
        <v>68515</v>
      </c>
      <c r="D795" s="281"/>
      <c r="E795" s="269">
        <f>IFERROR(IF(-SUM(E$20:E794)+E$15&lt;0.000001,0,IF($C795&gt;='H-32A-WP06 - Debt Service'!C$24,'H-32A-WP06 - Debt Service'!C$27/12,0)),"-")</f>
        <v>0</v>
      </c>
      <c r="F795" s="269">
        <f>IFERROR(IF(-SUM(F$20:F794)+F$15&lt;0.000001,0,IF($C795&gt;='H-32A-WP06 - Debt Service'!D$24,'H-32A-WP06 - Debt Service'!D$27/12,0)),"-")</f>
        <v>0</v>
      </c>
      <c r="G795" s="269">
        <f>IFERROR(IF(-SUM(G$20:G794)+G$15&lt;0.000001,0,IF($C795&gt;='H-32A-WP06 - Debt Service'!E$24,'H-32A-WP06 - Debt Service'!E$27/12,0)),"-")</f>
        <v>0</v>
      </c>
      <c r="H795" s="269">
        <f>IFERROR(IF(-SUM(H$20:H794)+H$15&lt;0.000001,0,IF($C795&gt;='H-32A-WP06 - Debt Service'!F$24,'H-32A-WP06 - Debt Service'!F$27/12,0)),"-")</f>
        <v>0</v>
      </c>
      <c r="I795" s="269">
        <f>IFERROR(IF(-SUM(I$20:I794)+I$15&lt;0.000001,0,IF($C795&gt;='H-32A-WP06 - Debt Service'!G$24,'H-32A-WP06 - Debt Service'!#REF!/12,0)),"-")</f>
        <v>0</v>
      </c>
      <c r="J795" s="269">
        <f>IFERROR(IF(-SUM(J$20:J794)+J$15&lt;0.000001,0,IF($C795&gt;='H-32A-WP06 - Debt Service'!H$24,'H-32A-WP06 - Debt Service'!H$27/12,0)),"-")</f>
        <v>0</v>
      </c>
      <c r="K795" s="269">
        <f>IFERROR(IF(-SUM(K$20:K794)+K$15&lt;0.000001,0,IF($C795&gt;='H-32A-WP06 - Debt Service'!I$24,'H-32A-WP06 - Debt Service'!I$27/12,0)),"-")</f>
        <v>0</v>
      </c>
      <c r="L795" s="269">
        <f>IFERROR(IF(-SUM(L$20:L794)+L$15&lt;0.000001,0,IF($C795&gt;='H-32A-WP06 - Debt Service'!J$24,'H-32A-WP06 - Debt Service'!J$27/12,0)),"-")</f>
        <v>0</v>
      </c>
      <c r="M795" s="269">
        <f>IFERROR(IF(-SUM(M$20:M794)+M$15&lt;0.000001,0,IF($C795&gt;='H-32A-WP06 - Debt Service'!L$24,'H-32A-WP06 - Debt Service'!L$27/12,0)),"-")</f>
        <v>0</v>
      </c>
      <c r="N795" s="269">
        <v>0</v>
      </c>
      <c r="O795" s="269">
        <v>0</v>
      </c>
      <c r="P795" s="269">
        <v>0</v>
      </c>
      <c r="Q795" s="269">
        <f>IFERROR(IF(-SUM(Q$20:Q794)+Q$15&lt;0.000001,0,IF($C795&gt;='H-32A-WP06 - Debt Service'!#REF!,'H-32A-WP06 - Debt Service'!#REF!/12,0)),"-")</f>
        <v>0</v>
      </c>
      <c r="R795" s="269"/>
      <c r="S795" s="269"/>
      <c r="T795" s="269"/>
      <c r="U795" s="269"/>
      <c r="V795" s="269"/>
      <c r="X795" s="260">
        <f t="shared" si="49"/>
        <v>2087</v>
      </c>
      <c r="Y795" s="281">
        <f t="shared" si="51"/>
        <v>68515</v>
      </c>
      <c r="Z795" s="281"/>
      <c r="AA795" s="269">
        <f>IFERROR(IF(-SUM(AA$20:AA794)+AA$15&lt;0.000001,0,IF($C795&gt;='H-32A-WP06 - Debt Service'!X$24,'H-32A-WP06 - Debt Service'!X$27/12,0)),"-")</f>
        <v>0</v>
      </c>
      <c r="AB795" s="269">
        <f>IFERROR(IF(-SUM(AB$20:AB794)+AB$15&lt;0.000001,0,IF($C795&gt;='H-32A-WP06 - Debt Service'!Y$24,'H-32A-WP06 - Debt Service'!Y$27/12,0)),"-")</f>
        <v>0</v>
      </c>
      <c r="AC795" s="269">
        <f>IFERROR(IF(-SUM(AC$20:AC794)+AC$15&lt;0.000001,0,IF($C795&gt;='H-32A-WP06 - Debt Service'!Z$24,'H-32A-WP06 - Debt Service'!Z$27/12,0)),"-")</f>
        <v>0</v>
      </c>
      <c r="AD795" s="269">
        <f>IFERROR(IF(-SUM(AD$20:AD794)+AD$15&lt;0.000001,0,IF($C795&gt;='H-32A-WP06 - Debt Service'!AA$24,'H-32A-WP06 - Debt Service'!AA$27/12,0)),"-")</f>
        <v>0</v>
      </c>
      <c r="AE795" s="269">
        <f>IFERROR(IF(-SUM(AE$20:AE794)+AE$15&lt;0.000001,0,IF($C795&gt;='H-32A-WP06 - Debt Service'!AB$24,'H-32A-WP06 - Debt Service'!AB$27/12,0)),"-")</f>
        <v>0</v>
      </c>
      <c r="AF795" s="269">
        <f>IFERROR(IF(-SUM(AF$20:AF794)+AF$15&lt;0.000001,0,IF($C795&gt;='H-32A-WP06 - Debt Service'!AC$24,'H-32A-WP06 - Debt Service'!AC$27/12,0)),"-")</f>
        <v>0</v>
      </c>
      <c r="AG795" s="269">
        <f>IFERROR(IF(-SUM(AG$20:AG794)+AG$15&lt;0.000001,0,IF($C795&gt;='H-32A-WP06 - Debt Service'!AD$24,'H-32A-WP06 - Debt Service'!AD$27/12,0)),"-")</f>
        <v>0</v>
      </c>
      <c r="AH795" s="269">
        <f>IFERROR(IF(-SUM(AH$20:AH794)+AH$15&lt;0.000001,0,IF($C795&gt;='H-32A-WP06 - Debt Service'!AE$24,'H-32A-WP06 - Debt Service'!AE$27/12,0)),"-")</f>
        <v>0</v>
      </c>
      <c r="AI795" s="269">
        <f>IFERROR(IF(-SUM(AI$20:AI794)+AI$15&lt;0.000001,0,IF($C795&gt;='H-32A-WP06 - Debt Service'!AF$24,'H-32A-WP06 - Debt Service'!AF$27/12,0)),"-")</f>
        <v>0</v>
      </c>
      <c r="AJ795" s="269">
        <f>IFERROR(IF(-SUM(AJ$20:AJ794)+AJ$15&lt;0.000001,0,IF($C795&gt;='H-32A-WP06 - Debt Service'!AG$24,'H-32A-WP06 - Debt Service'!AG$27/12,0)),"-")</f>
        <v>0</v>
      </c>
    </row>
    <row r="796" spans="2:36" hidden="1">
      <c r="B796" s="260">
        <f t="shared" si="48"/>
        <v>2087</v>
      </c>
      <c r="C796" s="281">
        <f t="shared" si="50"/>
        <v>68546</v>
      </c>
      <c r="D796" s="281"/>
      <c r="E796" s="269">
        <f>IFERROR(IF(-SUM(E$20:E795)+E$15&lt;0.000001,0,IF($C796&gt;='H-32A-WP06 - Debt Service'!C$24,'H-32A-WP06 - Debt Service'!C$27/12,0)),"-")</f>
        <v>0</v>
      </c>
      <c r="F796" s="269">
        <f>IFERROR(IF(-SUM(F$20:F795)+F$15&lt;0.000001,0,IF($C796&gt;='H-32A-WP06 - Debt Service'!D$24,'H-32A-WP06 - Debt Service'!D$27/12,0)),"-")</f>
        <v>0</v>
      </c>
      <c r="G796" s="269">
        <f>IFERROR(IF(-SUM(G$20:G795)+G$15&lt;0.000001,0,IF($C796&gt;='H-32A-WP06 - Debt Service'!E$24,'H-32A-WP06 - Debt Service'!E$27/12,0)),"-")</f>
        <v>0</v>
      </c>
      <c r="H796" s="269">
        <f>IFERROR(IF(-SUM(H$20:H795)+H$15&lt;0.000001,0,IF($C796&gt;='H-32A-WP06 - Debt Service'!F$24,'H-32A-WP06 - Debt Service'!F$27/12,0)),"-")</f>
        <v>0</v>
      </c>
      <c r="I796" s="269">
        <f>IFERROR(IF(-SUM(I$20:I795)+I$15&lt;0.000001,0,IF($C796&gt;='H-32A-WP06 - Debt Service'!G$24,'H-32A-WP06 - Debt Service'!#REF!/12,0)),"-")</f>
        <v>0</v>
      </c>
      <c r="J796" s="269">
        <f>IFERROR(IF(-SUM(J$20:J795)+J$15&lt;0.000001,0,IF($C796&gt;='H-32A-WP06 - Debt Service'!H$24,'H-32A-WP06 - Debt Service'!H$27/12,0)),"-")</f>
        <v>0</v>
      </c>
      <c r="K796" s="269">
        <f>IFERROR(IF(-SUM(K$20:K795)+K$15&lt;0.000001,0,IF($C796&gt;='H-32A-WP06 - Debt Service'!I$24,'H-32A-WP06 - Debt Service'!I$27/12,0)),"-")</f>
        <v>0</v>
      </c>
      <c r="L796" s="269">
        <f>IFERROR(IF(-SUM(L$20:L795)+L$15&lt;0.000001,0,IF($C796&gt;='H-32A-WP06 - Debt Service'!J$24,'H-32A-WP06 - Debt Service'!J$27/12,0)),"-")</f>
        <v>0</v>
      </c>
      <c r="M796" s="269">
        <f>IFERROR(IF(-SUM(M$20:M795)+M$15&lt;0.000001,0,IF($C796&gt;='H-32A-WP06 - Debt Service'!L$24,'H-32A-WP06 - Debt Service'!L$27/12,0)),"-")</f>
        <v>0</v>
      </c>
      <c r="N796" s="269">
        <v>0</v>
      </c>
      <c r="O796" s="269">
        <v>0</v>
      </c>
      <c r="P796" s="269">
        <v>0</v>
      </c>
      <c r="Q796" s="269">
        <f>IFERROR(IF(-SUM(Q$20:Q795)+Q$15&lt;0.000001,0,IF($C796&gt;='H-32A-WP06 - Debt Service'!#REF!,'H-32A-WP06 - Debt Service'!#REF!/12,0)),"-")</f>
        <v>0</v>
      </c>
      <c r="R796" s="269"/>
      <c r="S796" s="269"/>
      <c r="T796" s="269"/>
      <c r="U796" s="269"/>
      <c r="V796" s="269"/>
      <c r="X796" s="260">
        <f t="shared" si="49"/>
        <v>2087</v>
      </c>
      <c r="Y796" s="281">
        <f t="shared" si="51"/>
        <v>68546</v>
      </c>
      <c r="Z796" s="281"/>
      <c r="AA796" s="269">
        <f>IFERROR(IF(-SUM(AA$20:AA795)+AA$15&lt;0.000001,0,IF($C796&gt;='H-32A-WP06 - Debt Service'!X$24,'H-32A-WP06 - Debt Service'!X$27/12,0)),"-")</f>
        <v>0</v>
      </c>
      <c r="AB796" s="269">
        <f>IFERROR(IF(-SUM(AB$20:AB795)+AB$15&lt;0.000001,0,IF($C796&gt;='H-32A-WP06 - Debt Service'!Y$24,'H-32A-WP06 - Debt Service'!Y$27/12,0)),"-")</f>
        <v>0</v>
      </c>
      <c r="AC796" s="269">
        <f>IFERROR(IF(-SUM(AC$20:AC795)+AC$15&lt;0.000001,0,IF($C796&gt;='H-32A-WP06 - Debt Service'!Z$24,'H-32A-WP06 - Debt Service'!Z$27/12,0)),"-")</f>
        <v>0</v>
      </c>
      <c r="AD796" s="269">
        <f>IFERROR(IF(-SUM(AD$20:AD795)+AD$15&lt;0.000001,0,IF($C796&gt;='H-32A-WP06 - Debt Service'!AA$24,'H-32A-WP06 - Debt Service'!AA$27/12,0)),"-")</f>
        <v>0</v>
      </c>
      <c r="AE796" s="269">
        <f>IFERROR(IF(-SUM(AE$20:AE795)+AE$15&lt;0.000001,0,IF($C796&gt;='H-32A-WP06 - Debt Service'!AB$24,'H-32A-WP06 - Debt Service'!AB$27/12,0)),"-")</f>
        <v>0</v>
      </c>
      <c r="AF796" s="269">
        <f>IFERROR(IF(-SUM(AF$20:AF795)+AF$15&lt;0.000001,0,IF($C796&gt;='H-32A-WP06 - Debt Service'!AC$24,'H-32A-WP06 - Debt Service'!AC$27/12,0)),"-")</f>
        <v>0</v>
      </c>
      <c r="AG796" s="269">
        <f>IFERROR(IF(-SUM(AG$20:AG795)+AG$15&lt;0.000001,0,IF($C796&gt;='H-32A-WP06 - Debt Service'!AD$24,'H-32A-WP06 - Debt Service'!AD$27/12,0)),"-")</f>
        <v>0</v>
      </c>
      <c r="AH796" s="269">
        <f>IFERROR(IF(-SUM(AH$20:AH795)+AH$15&lt;0.000001,0,IF($C796&gt;='H-32A-WP06 - Debt Service'!AE$24,'H-32A-WP06 - Debt Service'!AE$27/12,0)),"-")</f>
        <v>0</v>
      </c>
      <c r="AI796" s="269">
        <f>IFERROR(IF(-SUM(AI$20:AI795)+AI$15&lt;0.000001,0,IF($C796&gt;='H-32A-WP06 - Debt Service'!AF$24,'H-32A-WP06 - Debt Service'!AF$27/12,0)),"-")</f>
        <v>0</v>
      </c>
      <c r="AJ796" s="269">
        <f>IFERROR(IF(-SUM(AJ$20:AJ795)+AJ$15&lt;0.000001,0,IF($C796&gt;='H-32A-WP06 - Debt Service'!AG$24,'H-32A-WP06 - Debt Service'!AG$27/12,0)),"-")</f>
        <v>0</v>
      </c>
    </row>
    <row r="797" spans="2:36" hidden="1">
      <c r="B797" s="260">
        <f t="shared" si="48"/>
        <v>2087</v>
      </c>
      <c r="C797" s="281">
        <f t="shared" si="50"/>
        <v>68576</v>
      </c>
      <c r="D797" s="281"/>
      <c r="E797" s="269">
        <f>IFERROR(IF(-SUM(E$20:E796)+E$15&lt;0.000001,0,IF($C797&gt;='H-32A-WP06 - Debt Service'!C$24,'H-32A-WP06 - Debt Service'!C$27/12,0)),"-")</f>
        <v>0</v>
      </c>
      <c r="F797" s="269">
        <f>IFERROR(IF(-SUM(F$20:F796)+F$15&lt;0.000001,0,IF($C797&gt;='H-32A-WP06 - Debt Service'!D$24,'H-32A-WP06 - Debt Service'!D$27/12,0)),"-")</f>
        <v>0</v>
      </c>
      <c r="G797" s="269">
        <f>IFERROR(IF(-SUM(G$20:G796)+G$15&lt;0.000001,0,IF($C797&gt;='H-32A-WP06 - Debt Service'!E$24,'H-32A-WP06 - Debt Service'!E$27/12,0)),"-")</f>
        <v>0</v>
      </c>
      <c r="H797" s="269">
        <f>IFERROR(IF(-SUM(H$20:H796)+H$15&lt;0.000001,0,IF($C797&gt;='H-32A-WP06 - Debt Service'!F$24,'H-32A-WP06 - Debt Service'!F$27/12,0)),"-")</f>
        <v>0</v>
      </c>
      <c r="I797" s="269">
        <f>IFERROR(IF(-SUM(I$20:I796)+I$15&lt;0.000001,0,IF($C797&gt;='H-32A-WP06 - Debt Service'!G$24,'H-32A-WP06 - Debt Service'!#REF!/12,0)),"-")</f>
        <v>0</v>
      </c>
      <c r="J797" s="269">
        <f>IFERROR(IF(-SUM(J$20:J796)+J$15&lt;0.000001,0,IF($C797&gt;='H-32A-WP06 - Debt Service'!H$24,'H-32A-WP06 - Debt Service'!H$27/12,0)),"-")</f>
        <v>0</v>
      </c>
      <c r="K797" s="269">
        <f>IFERROR(IF(-SUM(K$20:K796)+K$15&lt;0.000001,0,IF($C797&gt;='H-32A-WP06 - Debt Service'!I$24,'H-32A-WP06 - Debt Service'!I$27/12,0)),"-")</f>
        <v>0</v>
      </c>
      <c r="L797" s="269">
        <f>IFERROR(IF(-SUM(L$20:L796)+L$15&lt;0.000001,0,IF($C797&gt;='H-32A-WP06 - Debt Service'!J$24,'H-32A-WP06 - Debt Service'!J$27/12,0)),"-")</f>
        <v>0</v>
      </c>
      <c r="M797" s="269">
        <f>IFERROR(IF(-SUM(M$20:M796)+M$15&lt;0.000001,0,IF($C797&gt;='H-32A-WP06 - Debt Service'!L$24,'H-32A-WP06 - Debt Service'!L$27/12,0)),"-")</f>
        <v>0</v>
      </c>
      <c r="N797" s="269">
        <v>0</v>
      </c>
      <c r="O797" s="269">
        <v>0</v>
      </c>
      <c r="P797" s="269">
        <v>0</v>
      </c>
      <c r="Q797" s="269">
        <f>IFERROR(IF(-SUM(Q$20:Q796)+Q$15&lt;0.000001,0,IF($C797&gt;='H-32A-WP06 - Debt Service'!#REF!,'H-32A-WP06 - Debt Service'!#REF!/12,0)),"-")</f>
        <v>0</v>
      </c>
      <c r="R797" s="269"/>
      <c r="S797" s="269"/>
      <c r="T797" s="269"/>
      <c r="U797" s="269"/>
      <c r="V797" s="269"/>
      <c r="X797" s="260">
        <f t="shared" si="49"/>
        <v>2087</v>
      </c>
      <c r="Y797" s="281">
        <f t="shared" si="51"/>
        <v>68576</v>
      </c>
      <c r="Z797" s="281"/>
      <c r="AA797" s="269">
        <f>IFERROR(IF(-SUM(AA$20:AA796)+AA$15&lt;0.000001,0,IF($C797&gt;='H-32A-WP06 - Debt Service'!X$24,'H-32A-WP06 - Debt Service'!X$27/12,0)),"-")</f>
        <v>0</v>
      </c>
      <c r="AB797" s="269">
        <f>IFERROR(IF(-SUM(AB$20:AB796)+AB$15&lt;0.000001,0,IF($C797&gt;='H-32A-WP06 - Debt Service'!Y$24,'H-32A-WP06 - Debt Service'!Y$27/12,0)),"-")</f>
        <v>0</v>
      </c>
      <c r="AC797" s="269">
        <f>IFERROR(IF(-SUM(AC$20:AC796)+AC$15&lt;0.000001,0,IF($C797&gt;='H-32A-WP06 - Debt Service'!Z$24,'H-32A-WP06 - Debt Service'!Z$27/12,0)),"-")</f>
        <v>0</v>
      </c>
      <c r="AD797" s="269">
        <f>IFERROR(IF(-SUM(AD$20:AD796)+AD$15&lt;0.000001,0,IF($C797&gt;='H-32A-WP06 - Debt Service'!AA$24,'H-32A-WP06 - Debt Service'!AA$27/12,0)),"-")</f>
        <v>0</v>
      </c>
      <c r="AE797" s="269">
        <f>IFERROR(IF(-SUM(AE$20:AE796)+AE$15&lt;0.000001,0,IF($C797&gt;='H-32A-WP06 - Debt Service'!AB$24,'H-32A-WP06 - Debt Service'!AB$27/12,0)),"-")</f>
        <v>0</v>
      </c>
      <c r="AF797" s="269">
        <f>IFERROR(IF(-SUM(AF$20:AF796)+AF$15&lt;0.000001,0,IF($C797&gt;='H-32A-WP06 - Debt Service'!AC$24,'H-32A-WP06 - Debt Service'!AC$27/12,0)),"-")</f>
        <v>0</v>
      </c>
      <c r="AG797" s="269">
        <f>IFERROR(IF(-SUM(AG$20:AG796)+AG$15&lt;0.000001,0,IF($C797&gt;='H-32A-WP06 - Debt Service'!AD$24,'H-32A-WP06 - Debt Service'!AD$27/12,0)),"-")</f>
        <v>0</v>
      </c>
      <c r="AH797" s="269">
        <f>IFERROR(IF(-SUM(AH$20:AH796)+AH$15&lt;0.000001,0,IF($C797&gt;='H-32A-WP06 - Debt Service'!AE$24,'H-32A-WP06 - Debt Service'!AE$27/12,0)),"-")</f>
        <v>0</v>
      </c>
      <c r="AI797" s="269">
        <f>IFERROR(IF(-SUM(AI$20:AI796)+AI$15&lt;0.000001,0,IF($C797&gt;='H-32A-WP06 - Debt Service'!AF$24,'H-32A-WP06 - Debt Service'!AF$27/12,0)),"-")</f>
        <v>0</v>
      </c>
      <c r="AJ797" s="269">
        <f>IFERROR(IF(-SUM(AJ$20:AJ796)+AJ$15&lt;0.000001,0,IF($C797&gt;='H-32A-WP06 - Debt Service'!AG$24,'H-32A-WP06 - Debt Service'!AG$27/12,0)),"-")</f>
        <v>0</v>
      </c>
    </row>
    <row r="798" spans="2:36" hidden="1">
      <c r="B798" s="260">
        <f t="shared" si="48"/>
        <v>2087</v>
      </c>
      <c r="C798" s="281">
        <f t="shared" si="50"/>
        <v>68607</v>
      </c>
      <c r="D798" s="281"/>
      <c r="E798" s="269">
        <f>IFERROR(IF(-SUM(E$20:E797)+E$15&lt;0.000001,0,IF($C798&gt;='H-32A-WP06 - Debt Service'!C$24,'H-32A-WP06 - Debt Service'!C$27/12,0)),"-")</f>
        <v>0</v>
      </c>
      <c r="F798" s="269">
        <f>IFERROR(IF(-SUM(F$20:F797)+F$15&lt;0.000001,0,IF($C798&gt;='H-32A-WP06 - Debt Service'!D$24,'H-32A-WP06 - Debt Service'!D$27/12,0)),"-")</f>
        <v>0</v>
      </c>
      <c r="G798" s="269">
        <f>IFERROR(IF(-SUM(G$20:G797)+G$15&lt;0.000001,0,IF($C798&gt;='H-32A-WP06 - Debt Service'!E$24,'H-32A-WP06 - Debt Service'!E$27/12,0)),"-")</f>
        <v>0</v>
      </c>
      <c r="H798" s="269">
        <f>IFERROR(IF(-SUM(H$20:H797)+H$15&lt;0.000001,0,IF($C798&gt;='H-32A-WP06 - Debt Service'!F$24,'H-32A-WP06 - Debt Service'!F$27/12,0)),"-")</f>
        <v>0</v>
      </c>
      <c r="I798" s="269">
        <f>IFERROR(IF(-SUM(I$20:I797)+I$15&lt;0.000001,0,IF($C798&gt;='H-32A-WP06 - Debt Service'!G$24,'H-32A-WP06 - Debt Service'!#REF!/12,0)),"-")</f>
        <v>0</v>
      </c>
      <c r="J798" s="269">
        <f>IFERROR(IF(-SUM(J$20:J797)+J$15&lt;0.000001,0,IF($C798&gt;='H-32A-WP06 - Debt Service'!H$24,'H-32A-WP06 - Debt Service'!H$27/12,0)),"-")</f>
        <v>0</v>
      </c>
      <c r="K798" s="269">
        <f>IFERROR(IF(-SUM(K$20:K797)+K$15&lt;0.000001,0,IF($C798&gt;='H-32A-WP06 - Debt Service'!I$24,'H-32A-WP06 - Debt Service'!I$27/12,0)),"-")</f>
        <v>0</v>
      </c>
      <c r="L798" s="269">
        <f>IFERROR(IF(-SUM(L$20:L797)+L$15&lt;0.000001,0,IF($C798&gt;='H-32A-WP06 - Debt Service'!J$24,'H-32A-WP06 - Debt Service'!J$27/12,0)),"-")</f>
        <v>0</v>
      </c>
      <c r="M798" s="269">
        <f>IFERROR(IF(-SUM(M$20:M797)+M$15&lt;0.000001,0,IF($C798&gt;='H-32A-WP06 - Debt Service'!L$24,'H-32A-WP06 - Debt Service'!L$27/12,0)),"-")</f>
        <v>0</v>
      </c>
      <c r="N798" s="269">
        <v>0</v>
      </c>
      <c r="O798" s="269">
        <v>0</v>
      </c>
      <c r="P798" s="269">
        <v>0</v>
      </c>
      <c r="Q798" s="269">
        <f>IFERROR(IF(-SUM(Q$20:Q797)+Q$15&lt;0.000001,0,IF($C798&gt;='H-32A-WP06 - Debt Service'!#REF!,'H-32A-WP06 - Debt Service'!#REF!/12,0)),"-")</f>
        <v>0</v>
      </c>
      <c r="R798" s="269"/>
      <c r="S798" s="269"/>
      <c r="T798" s="269"/>
      <c r="U798" s="269"/>
      <c r="V798" s="269"/>
      <c r="X798" s="260">
        <f t="shared" si="49"/>
        <v>2087</v>
      </c>
      <c r="Y798" s="281">
        <f t="shared" si="51"/>
        <v>68607</v>
      </c>
      <c r="Z798" s="281"/>
      <c r="AA798" s="269">
        <f>IFERROR(IF(-SUM(AA$20:AA797)+AA$15&lt;0.000001,0,IF($C798&gt;='H-32A-WP06 - Debt Service'!X$24,'H-32A-WP06 - Debt Service'!X$27/12,0)),"-")</f>
        <v>0</v>
      </c>
      <c r="AB798" s="269">
        <f>IFERROR(IF(-SUM(AB$20:AB797)+AB$15&lt;0.000001,0,IF($C798&gt;='H-32A-WP06 - Debt Service'!Y$24,'H-32A-WP06 - Debt Service'!Y$27/12,0)),"-")</f>
        <v>0</v>
      </c>
      <c r="AC798" s="269">
        <f>IFERROR(IF(-SUM(AC$20:AC797)+AC$15&lt;0.000001,0,IF($C798&gt;='H-32A-WP06 - Debt Service'!Z$24,'H-32A-WP06 - Debt Service'!Z$27/12,0)),"-")</f>
        <v>0</v>
      </c>
      <c r="AD798" s="269">
        <f>IFERROR(IF(-SUM(AD$20:AD797)+AD$15&lt;0.000001,0,IF($C798&gt;='H-32A-WP06 - Debt Service'!AA$24,'H-32A-WP06 - Debt Service'!AA$27/12,0)),"-")</f>
        <v>0</v>
      </c>
      <c r="AE798" s="269">
        <f>IFERROR(IF(-SUM(AE$20:AE797)+AE$15&lt;0.000001,0,IF($C798&gt;='H-32A-WP06 - Debt Service'!AB$24,'H-32A-WP06 - Debt Service'!AB$27/12,0)),"-")</f>
        <v>0</v>
      </c>
      <c r="AF798" s="269">
        <f>IFERROR(IF(-SUM(AF$20:AF797)+AF$15&lt;0.000001,0,IF($C798&gt;='H-32A-WP06 - Debt Service'!AC$24,'H-32A-WP06 - Debt Service'!AC$27/12,0)),"-")</f>
        <v>0</v>
      </c>
      <c r="AG798" s="269">
        <f>IFERROR(IF(-SUM(AG$20:AG797)+AG$15&lt;0.000001,0,IF($C798&gt;='H-32A-WP06 - Debt Service'!AD$24,'H-32A-WP06 - Debt Service'!AD$27/12,0)),"-")</f>
        <v>0</v>
      </c>
      <c r="AH798" s="269">
        <f>IFERROR(IF(-SUM(AH$20:AH797)+AH$15&lt;0.000001,0,IF($C798&gt;='H-32A-WP06 - Debt Service'!AE$24,'H-32A-WP06 - Debt Service'!AE$27/12,0)),"-")</f>
        <v>0</v>
      </c>
      <c r="AI798" s="269">
        <f>IFERROR(IF(-SUM(AI$20:AI797)+AI$15&lt;0.000001,0,IF($C798&gt;='H-32A-WP06 - Debt Service'!AF$24,'H-32A-WP06 - Debt Service'!AF$27/12,0)),"-")</f>
        <v>0</v>
      </c>
      <c r="AJ798" s="269">
        <f>IFERROR(IF(-SUM(AJ$20:AJ797)+AJ$15&lt;0.000001,0,IF($C798&gt;='H-32A-WP06 - Debt Service'!AG$24,'H-32A-WP06 - Debt Service'!AG$27/12,0)),"-")</f>
        <v>0</v>
      </c>
    </row>
    <row r="799" spans="2:36" hidden="1">
      <c r="B799" s="260">
        <f t="shared" si="48"/>
        <v>2087</v>
      </c>
      <c r="C799" s="281">
        <f t="shared" si="50"/>
        <v>68637</v>
      </c>
      <c r="D799" s="281"/>
      <c r="E799" s="269">
        <f>IFERROR(IF(-SUM(E$20:E798)+E$15&lt;0.000001,0,IF($C799&gt;='H-32A-WP06 - Debt Service'!C$24,'H-32A-WP06 - Debt Service'!C$27/12,0)),"-")</f>
        <v>0</v>
      </c>
      <c r="F799" s="269">
        <f>IFERROR(IF(-SUM(F$20:F798)+F$15&lt;0.000001,0,IF($C799&gt;='H-32A-WP06 - Debt Service'!D$24,'H-32A-WP06 - Debt Service'!D$27/12,0)),"-")</f>
        <v>0</v>
      </c>
      <c r="G799" s="269">
        <f>IFERROR(IF(-SUM(G$20:G798)+G$15&lt;0.000001,0,IF($C799&gt;='H-32A-WP06 - Debt Service'!E$24,'H-32A-WP06 - Debt Service'!E$27/12,0)),"-")</f>
        <v>0</v>
      </c>
      <c r="H799" s="269">
        <f>IFERROR(IF(-SUM(H$20:H798)+H$15&lt;0.000001,0,IF($C799&gt;='H-32A-WP06 - Debt Service'!F$24,'H-32A-WP06 - Debt Service'!F$27/12,0)),"-")</f>
        <v>0</v>
      </c>
      <c r="I799" s="269">
        <f>IFERROR(IF(-SUM(I$20:I798)+I$15&lt;0.000001,0,IF($C799&gt;='H-32A-WP06 - Debt Service'!G$24,'H-32A-WP06 - Debt Service'!#REF!/12,0)),"-")</f>
        <v>0</v>
      </c>
      <c r="J799" s="269">
        <f>IFERROR(IF(-SUM(J$20:J798)+J$15&lt;0.000001,0,IF($C799&gt;='H-32A-WP06 - Debt Service'!H$24,'H-32A-WP06 - Debt Service'!H$27/12,0)),"-")</f>
        <v>0</v>
      </c>
      <c r="K799" s="269">
        <f>IFERROR(IF(-SUM(K$20:K798)+K$15&lt;0.000001,0,IF($C799&gt;='H-32A-WP06 - Debt Service'!I$24,'H-32A-WP06 - Debt Service'!I$27/12,0)),"-")</f>
        <v>0</v>
      </c>
      <c r="L799" s="269">
        <f>IFERROR(IF(-SUM(L$20:L798)+L$15&lt;0.000001,0,IF($C799&gt;='H-32A-WP06 - Debt Service'!J$24,'H-32A-WP06 - Debt Service'!J$27/12,0)),"-")</f>
        <v>0</v>
      </c>
      <c r="M799" s="269">
        <f>IFERROR(IF(-SUM(M$20:M798)+M$15&lt;0.000001,0,IF($C799&gt;='H-32A-WP06 - Debt Service'!L$24,'H-32A-WP06 - Debt Service'!L$27/12,0)),"-")</f>
        <v>0</v>
      </c>
      <c r="N799" s="269">
        <v>0</v>
      </c>
      <c r="O799" s="269">
        <v>0</v>
      </c>
      <c r="P799" s="269">
        <v>0</v>
      </c>
      <c r="Q799" s="269">
        <f>IFERROR(IF(-SUM(Q$20:Q798)+Q$15&lt;0.000001,0,IF($C799&gt;='H-32A-WP06 - Debt Service'!#REF!,'H-32A-WP06 - Debt Service'!#REF!/12,0)),"-")</f>
        <v>0</v>
      </c>
      <c r="R799" s="269"/>
      <c r="S799" s="269"/>
      <c r="T799" s="269"/>
      <c r="U799" s="269"/>
      <c r="V799" s="269"/>
      <c r="X799" s="260">
        <f t="shared" si="49"/>
        <v>2087</v>
      </c>
      <c r="Y799" s="281">
        <f t="shared" si="51"/>
        <v>68637</v>
      </c>
      <c r="Z799" s="281"/>
      <c r="AA799" s="269">
        <f>IFERROR(IF(-SUM(AA$20:AA798)+AA$15&lt;0.000001,0,IF($C799&gt;='H-32A-WP06 - Debt Service'!X$24,'H-32A-WP06 - Debt Service'!X$27/12,0)),"-")</f>
        <v>0</v>
      </c>
      <c r="AB799" s="269">
        <f>IFERROR(IF(-SUM(AB$20:AB798)+AB$15&lt;0.000001,0,IF($C799&gt;='H-32A-WP06 - Debt Service'!Y$24,'H-32A-WP06 - Debt Service'!Y$27/12,0)),"-")</f>
        <v>0</v>
      </c>
      <c r="AC799" s="269">
        <f>IFERROR(IF(-SUM(AC$20:AC798)+AC$15&lt;0.000001,0,IF($C799&gt;='H-32A-WP06 - Debt Service'!Z$24,'H-32A-WP06 - Debt Service'!Z$27/12,0)),"-")</f>
        <v>0</v>
      </c>
      <c r="AD799" s="269">
        <f>IFERROR(IF(-SUM(AD$20:AD798)+AD$15&lt;0.000001,0,IF($C799&gt;='H-32A-WP06 - Debt Service'!AA$24,'H-32A-WP06 - Debt Service'!AA$27/12,0)),"-")</f>
        <v>0</v>
      </c>
      <c r="AE799" s="269">
        <f>IFERROR(IF(-SUM(AE$20:AE798)+AE$15&lt;0.000001,0,IF($C799&gt;='H-32A-WP06 - Debt Service'!AB$24,'H-32A-WP06 - Debt Service'!AB$27/12,0)),"-")</f>
        <v>0</v>
      </c>
      <c r="AF799" s="269">
        <f>IFERROR(IF(-SUM(AF$20:AF798)+AF$15&lt;0.000001,0,IF($C799&gt;='H-32A-WP06 - Debt Service'!AC$24,'H-32A-WP06 - Debt Service'!AC$27/12,0)),"-")</f>
        <v>0</v>
      </c>
      <c r="AG799" s="269">
        <f>IFERROR(IF(-SUM(AG$20:AG798)+AG$15&lt;0.000001,0,IF($C799&gt;='H-32A-WP06 - Debt Service'!AD$24,'H-32A-WP06 - Debt Service'!AD$27/12,0)),"-")</f>
        <v>0</v>
      </c>
      <c r="AH799" s="269">
        <f>IFERROR(IF(-SUM(AH$20:AH798)+AH$15&lt;0.000001,0,IF($C799&gt;='H-32A-WP06 - Debt Service'!AE$24,'H-32A-WP06 - Debt Service'!AE$27/12,0)),"-")</f>
        <v>0</v>
      </c>
      <c r="AI799" s="269">
        <f>IFERROR(IF(-SUM(AI$20:AI798)+AI$15&lt;0.000001,0,IF($C799&gt;='H-32A-WP06 - Debt Service'!AF$24,'H-32A-WP06 - Debt Service'!AF$27/12,0)),"-")</f>
        <v>0</v>
      </c>
      <c r="AJ799" s="269">
        <f>IFERROR(IF(-SUM(AJ$20:AJ798)+AJ$15&lt;0.000001,0,IF($C799&gt;='H-32A-WP06 - Debt Service'!AG$24,'H-32A-WP06 - Debt Service'!AG$27/12,0)),"-")</f>
        <v>0</v>
      </c>
    </row>
    <row r="800" spans="2:36" hidden="1">
      <c r="B800" s="260">
        <f t="shared" si="48"/>
        <v>2088</v>
      </c>
      <c r="C800" s="281">
        <f t="shared" si="50"/>
        <v>68668</v>
      </c>
      <c r="D800" s="281"/>
      <c r="E800" s="269">
        <f>IFERROR(IF(-SUM(E$20:E799)+E$15&lt;0.000001,0,IF($C800&gt;='H-32A-WP06 - Debt Service'!C$24,'H-32A-WP06 - Debt Service'!C$27/12,0)),"-")</f>
        <v>0</v>
      </c>
      <c r="F800" s="269">
        <f>IFERROR(IF(-SUM(F$20:F799)+F$15&lt;0.000001,0,IF($C800&gt;='H-32A-WP06 - Debt Service'!D$24,'H-32A-WP06 - Debt Service'!D$27/12,0)),"-")</f>
        <v>0</v>
      </c>
      <c r="G800" s="269">
        <f>IFERROR(IF(-SUM(G$20:G799)+G$15&lt;0.000001,0,IF($C800&gt;='H-32A-WP06 - Debt Service'!E$24,'H-32A-WP06 - Debt Service'!E$27/12,0)),"-")</f>
        <v>0</v>
      </c>
      <c r="H800" s="269">
        <f>IFERROR(IF(-SUM(H$20:H799)+H$15&lt;0.000001,0,IF($C800&gt;='H-32A-WP06 - Debt Service'!F$24,'H-32A-WP06 - Debt Service'!F$27/12,0)),"-")</f>
        <v>0</v>
      </c>
      <c r="I800" s="269">
        <f>IFERROR(IF(-SUM(I$20:I799)+I$15&lt;0.000001,0,IF($C800&gt;='H-32A-WP06 - Debt Service'!G$24,'H-32A-WP06 - Debt Service'!#REF!/12,0)),"-")</f>
        <v>0</v>
      </c>
      <c r="J800" s="269">
        <f>IFERROR(IF(-SUM(J$20:J799)+J$15&lt;0.000001,0,IF($C800&gt;='H-32A-WP06 - Debt Service'!H$24,'H-32A-WP06 - Debt Service'!H$27/12,0)),"-")</f>
        <v>0</v>
      </c>
      <c r="K800" s="269">
        <f>IFERROR(IF(-SUM(K$20:K799)+K$15&lt;0.000001,0,IF($C800&gt;='H-32A-WP06 - Debt Service'!I$24,'H-32A-WP06 - Debt Service'!I$27/12,0)),"-")</f>
        <v>0</v>
      </c>
      <c r="L800" s="269">
        <f>IFERROR(IF(-SUM(L$20:L799)+L$15&lt;0.000001,0,IF($C800&gt;='H-32A-WP06 - Debt Service'!J$24,'H-32A-WP06 - Debt Service'!J$27/12,0)),"-")</f>
        <v>0</v>
      </c>
      <c r="M800" s="269">
        <f>IFERROR(IF(-SUM(M$20:M799)+M$15&lt;0.000001,0,IF($C800&gt;='H-32A-WP06 - Debt Service'!L$24,'H-32A-WP06 - Debt Service'!L$27/12,0)),"-")</f>
        <v>0</v>
      </c>
      <c r="N800" s="269">
        <v>0</v>
      </c>
      <c r="O800" s="269">
        <v>0</v>
      </c>
      <c r="P800" s="269">
        <v>0</v>
      </c>
      <c r="Q800" s="269">
        <f>IFERROR(IF(-SUM(Q$20:Q799)+Q$15&lt;0.000001,0,IF($C800&gt;='H-32A-WP06 - Debt Service'!#REF!,'H-32A-WP06 - Debt Service'!#REF!/12,0)),"-")</f>
        <v>0</v>
      </c>
      <c r="R800" s="269"/>
      <c r="S800" s="269"/>
      <c r="T800" s="269"/>
      <c r="U800" s="269"/>
      <c r="V800" s="269"/>
      <c r="X800" s="260">
        <f t="shared" si="49"/>
        <v>2088</v>
      </c>
      <c r="Y800" s="281">
        <f t="shared" si="51"/>
        <v>68668</v>
      </c>
      <c r="Z800" s="281"/>
      <c r="AA800" s="269">
        <f>IFERROR(IF(-SUM(AA$20:AA799)+AA$15&lt;0.000001,0,IF($C800&gt;='H-32A-WP06 - Debt Service'!X$24,'H-32A-WP06 - Debt Service'!X$27/12,0)),"-")</f>
        <v>0</v>
      </c>
      <c r="AB800" s="269">
        <f>IFERROR(IF(-SUM(AB$20:AB799)+AB$15&lt;0.000001,0,IF($C800&gt;='H-32A-WP06 - Debt Service'!Y$24,'H-32A-WP06 - Debt Service'!Y$27/12,0)),"-")</f>
        <v>0</v>
      </c>
      <c r="AC800" s="269">
        <f>IFERROR(IF(-SUM(AC$20:AC799)+AC$15&lt;0.000001,0,IF($C800&gt;='H-32A-WP06 - Debt Service'!Z$24,'H-32A-WP06 - Debt Service'!Z$27/12,0)),"-")</f>
        <v>0</v>
      </c>
      <c r="AD800" s="269">
        <f>IFERROR(IF(-SUM(AD$20:AD799)+AD$15&lt;0.000001,0,IF($C800&gt;='H-32A-WP06 - Debt Service'!AA$24,'H-32A-WP06 - Debt Service'!AA$27/12,0)),"-")</f>
        <v>0</v>
      </c>
      <c r="AE800" s="269">
        <f>IFERROR(IF(-SUM(AE$20:AE799)+AE$15&lt;0.000001,0,IF($C800&gt;='H-32A-WP06 - Debt Service'!AB$24,'H-32A-WP06 - Debt Service'!AB$27/12,0)),"-")</f>
        <v>0</v>
      </c>
      <c r="AF800" s="269">
        <f>IFERROR(IF(-SUM(AF$20:AF799)+AF$15&lt;0.000001,0,IF($C800&gt;='H-32A-WP06 - Debt Service'!AC$24,'H-32A-WP06 - Debt Service'!AC$27/12,0)),"-")</f>
        <v>0</v>
      </c>
      <c r="AG800" s="269">
        <f>IFERROR(IF(-SUM(AG$20:AG799)+AG$15&lt;0.000001,0,IF($C800&gt;='H-32A-WP06 - Debt Service'!AD$24,'H-32A-WP06 - Debt Service'!AD$27/12,0)),"-")</f>
        <v>0</v>
      </c>
      <c r="AH800" s="269">
        <f>IFERROR(IF(-SUM(AH$20:AH799)+AH$15&lt;0.000001,0,IF($C800&gt;='H-32A-WP06 - Debt Service'!AE$24,'H-32A-WP06 - Debt Service'!AE$27/12,0)),"-")</f>
        <v>0</v>
      </c>
      <c r="AI800" s="269">
        <f>IFERROR(IF(-SUM(AI$20:AI799)+AI$15&lt;0.000001,0,IF($C800&gt;='H-32A-WP06 - Debt Service'!AF$24,'H-32A-WP06 - Debt Service'!AF$27/12,0)),"-")</f>
        <v>0</v>
      </c>
      <c r="AJ800" s="269">
        <f>IFERROR(IF(-SUM(AJ$20:AJ799)+AJ$15&lt;0.000001,0,IF($C800&gt;='H-32A-WP06 - Debt Service'!AG$24,'H-32A-WP06 - Debt Service'!AG$27/12,0)),"-")</f>
        <v>0</v>
      </c>
    </row>
    <row r="801" spans="2:36" hidden="1">
      <c r="B801" s="260">
        <f t="shared" si="48"/>
        <v>2088</v>
      </c>
      <c r="C801" s="281">
        <f t="shared" si="50"/>
        <v>68699</v>
      </c>
      <c r="D801" s="281"/>
      <c r="E801" s="269">
        <f>IFERROR(IF(-SUM(E$20:E800)+E$15&lt;0.000001,0,IF($C801&gt;='H-32A-WP06 - Debt Service'!C$24,'H-32A-WP06 - Debt Service'!C$27/12,0)),"-")</f>
        <v>0</v>
      </c>
      <c r="F801" s="269">
        <f>IFERROR(IF(-SUM(F$20:F800)+F$15&lt;0.000001,0,IF($C801&gt;='H-32A-WP06 - Debt Service'!D$24,'H-32A-WP06 - Debt Service'!D$27/12,0)),"-")</f>
        <v>0</v>
      </c>
      <c r="G801" s="269">
        <f>IFERROR(IF(-SUM(G$20:G800)+G$15&lt;0.000001,0,IF($C801&gt;='H-32A-WP06 - Debt Service'!E$24,'H-32A-WP06 - Debt Service'!E$27/12,0)),"-")</f>
        <v>0</v>
      </c>
      <c r="H801" s="269">
        <f>IFERROR(IF(-SUM(H$20:H800)+H$15&lt;0.000001,0,IF($C801&gt;='H-32A-WP06 - Debt Service'!F$24,'H-32A-WP06 - Debt Service'!F$27/12,0)),"-")</f>
        <v>0</v>
      </c>
      <c r="I801" s="269">
        <f>IFERROR(IF(-SUM(I$20:I800)+I$15&lt;0.000001,0,IF($C801&gt;='H-32A-WP06 - Debt Service'!G$24,'H-32A-WP06 - Debt Service'!#REF!/12,0)),"-")</f>
        <v>0</v>
      </c>
      <c r="J801" s="269">
        <f>IFERROR(IF(-SUM(J$20:J800)+J$15&lt;0.000001,0,IF($C801&gt;='H-32A-WP06 - Debt Service'!H$24,'H-32A-WP06 - Debt Service'!H$27/12,0)),"-")</f>
        <v>0</v>
      </c>
      <c r="K801" s="269">
        <f>IFERROR(IF(-SUM(K$20:K800)+K$15&lt;0.000001,0,IF($C801&gt;='H-32A-WP06 - Debt Service'!I$24,'H-32A-WP06 - Debt Service'!I$27/12,0)),"-")</f>
        <v>0</v>
      </c>
      <c r="L801" s="269">
        <f>IFERROR(IF(-SUM(L$20:L800)+L$15&lt;0.000001,0,IF($C801&gt;='H-32A-WP06 - Debt Service'!J$24,'H-32A-WP06 - Debt Service'!J$27/12,0)),"-")</f>
        <v>0</v>
      </c>
      <c r="M801" s="269">
        <f>IFERROR(IF(-SUM(M$20:M800)+M$15&lt;0.000001,0,IF($C801&gt;='H-32A-WP06 - Debt Service'!L$24,'H-32A-WP06 - Debt Service'!L$27/12,0)),"-")</f>
        <v>0</v>
      </c>
      <c r="N801" s="269">
        <v>0</v>
      </c>
      <c r="O801" s="269">
        <v>0</v>
      </c>
      <c r="P801" s="269">
        <v>0</v>
      </c>
      <c r="Q801" s="269">
        <f>IFERROR(IF(-SUM(Q$20:Q800)+Q$15&lt;0.000001,0,IF($C801&gt;='H-32A-WP06 - Debt Service'!#REF!,'H-32A-WP06 - Debt Service'!#REF!/12,0)),"-")</f>
        <v>0</v>
      </c>
      <c r="R801" s="269"/>
      <c r="S801" s="269"/>
      <c r="T801" s="269"/>
      <c r="U801" s="269"/>
      <c r="V801" s="269"/>
      <c r="X801" s="260">
        <f t="shared" si="49"/>
        <v>2088</v>
      </c>
      <c r="Y801" s="281">
        <f t="shared" si="51"/>
        <v>68699</v>
      </c>
      <c r="Z801" s="281"/>
      <c r="AA801" s="269">
        <f>IFERROR(IF(-SUM(AA$20:AA800)+AA$15&lt;0.000001,0,IF($C801&gt;='H-32A-WP06 - Debt Service'!X$24,'H-32A-WP06 - Debt Service'!X$27/12,0)),"-")</f>
        <v>0</v>
      </c>
      <c r="AB801" s="269">
        <f>IFERROR(IF(-SUM(AB$20:AB800)+AB$15&lt;0.000001,0,IF($C801&gt;='H-32A-WP06 - Debt Service'!Y$24,'H-32A-WP06 - Debt Service'!Y$27/12,0)),"-")</f>
        <v>0</v>
      </c>
      <c r="AC801" s="269">
        <f>IFERROR(IF(-SUM(AC$20:AC800)+AC$15&lt;0.000001,0,IF($C801&gt;='H-32A-WP06 - Debt Service'!Z$24,'H-32A-WP06 - Debt Service'!Z$27/12,0)),"-")</f>
        <v>0</v>
      </c>
      <c r="AD801" s="269">
        <f>IFERROR(IF(-SUM(AD$20:AD800)+AD$15&lt;0.000001,0,IF($C801&gt;='H-32A-WP06 - Debt Service'!AA$24,'H-32A-WP06 - Debt Service'!AA$27/12,0)),"-")</f>
        <v>0</v>
      </c>
      <c r="AE801" s="269">
        <f>IFERROR(IF(-SUM(AE$20:AE800)+AE$15&lt;0.000001,0,IF($C801&gt;='H-32A-WP06 - Debt Service'!AB$24,'H-32A-WP06 - Debt Service'!AB$27/12,0)),"-")</f>
        <v>0</v>
      </c>
      <c r="AF801" s="269">
        <f>IFERROR(IF(-SUM(AF$20:AF800)+AF$15&lt;0.000001,0,IF($C801&gt;='H-32A-WP06 - Debt Service'!AC$24,'H-32A-WP06 - Debt Service'!AC$27/12,0)),"-")</f>
        <v>0</v>
      </c>
      <c r="AG801" s="269">
        <f>IFERROR(IF(-SUM(AG$20:AG800)+AG$15&lt;0.000001,0,IF($C801&gt;='H-32A-WP06 - Debt Service'!AD$24,'H-32A-WP06 - Debt Service'!AD$27/12,0)),"-")</f>
        <v>0</v>
      </c>
      <c r="AH801" s="269">
        <f>IFERROR(IF(-SUM(AH$20:AH800)+AH$15&lt;0.000001,0,IF($C801&gt;='H-32A-WP06 - Debt Service'!AE$24,'H-32A-WP06 - Debt Service'!AE$27/12,0)),"-")</f>
        <v>0</v>
      </c>
      <c r="AI801" s="269">
        <f>IFERROR(IF(-SUM(AI$20:AI800)+AI$15&lt;0.000001,0,IF($C801&gt;='H-32A-WP06 - Debt Service'!AF$24,'H-32A-WP06 - Debt Service'!AF$27/12,0)),"-")</f>
        <v>0</v>
      </c>
      <c r="AJ801" s="269">
        <f>IFERROR(IF(-SUM(AJ$20:AJ800)+AJ$15&lt;0.000001,0,IF($C801&gt;='H-32A-WP06 - Debt Service'!AG$24,'H-32A-WP06 - Debt Service'!AG$27/12,0)),"-")</f>
        <v>0</v>
      </c>
    </row>
    <row r="802" spans="2:36" hidden="1">
      <c r="B802" s="260">
        <f t="shared" si="48"/>
        <v>2088</v>
      </c>
      <c r="C802" s="281">
        <f t="shared" si="50"/>
        <v>68728</v>
      </c>
      <c r="D802" s="281"/>
      <c r="E802" s="269">
        <f>IFERROR(IF(-SUM(E$20:E801)+E$15&lt;0.000001,0,IF($C802&gt;='H-32A-WP06 - Debt Service'!C$24,'H-32A-WP06 - Debt Service'!C$27/12,0)),"-")</f>
        <v>0</v>
      </c>
      <c r="F802" s="269">
        <f>IFERROR(IF(-SUM(F$20:F801)+F$15&lt;0.000001,0,IF($C802&gt;='H-32A-WP06 - Debt Service'!D$24,'H-32A-WP06 - Debt Service'!D$27/12,0)),"-")</f>
        <v>0</v>
      </c>
      <c r="G802" s="269">
        <f>IFERROR(IF(-SUM(G$20:G801)+G$15&lt;0.000001,0,IF($C802&gt;='H-32A-WP06 - Debt Service'!E$24,'H-32A-WP06 - Debt Service'!E$27/12,0)),"-")</f>
        <v>0</v>
      </c>
      <c r="H802" s="269">
        <f>IFERROR(IF(-SUM(H$20:H801)+H$15&lt;0.000001,0,IF($C802&gt;='H-32A-WP06 - Debt Service'!F$24,'H-32A-WP06 - Debt Service'!F$27/12,0)),"-")</f>
        <v>0</v>
      </c>
      <c r="I802" s="269">
        <f>IFERROR(IF(-SUM(I$20:I801)+I$15&lt;0.000001,0,IF($C802&gt;='H-32A-WP06 - Debt Service'!G$24,'H-32A-WP06 - Debt Service'!#REF!/12,0)),"-")</f>
        <v>0</v>
      </c>
      <c r="J802" s="269">
        <f>IFERROR(IF(-SUM(J$20:J801)+J$15&lt;0.000001,0,IF($C802&gt;='H-32A-WP06 - Debt Service'!H$24,'H-32A-WP06 - Debt Service'!H$27/12,0)),"-")</f>
        <v>0</v>
      </c>
      <c r="K802" s="269">
        <f>IFERROR(IF(-SUM(K$20:K801)+K$15&lt;0.000001,0,IF($C802&gt;='H-32A-WP06 - Debt Service'!I$24,'H-32A-WP06 - Debt Service'!I$27/12,0)),"-")</f>
        <v>0</v>
      </c>
      <c r="L802" s="269">
        <f>IFERROR(IF(-SUM(L$20:L801)+L$15&lt;0.000001,0,IF($C802&gt;='H-32A-WP06 - Debt Service'!J$24,'H-32A-WP06 - Debt Service'!J$27/12,0)),"-")</f>
        <v>0</v>
      </c>
      <c r="M802" s="269">
        <f>IFERROR(IF(-SUM(M$20:M801)+M$15&lt;0.000001,0,IF($C802&gt;='H-32A-WP06 - Debt Service'!L$24,'H-32A-WP06 - Debt Service'!L$27/12,0)),"-")</f>
        <v>0</v>
      </c>
      <c r="N802" s="269">
        <v>0</v>
      </c>
      <c r="O802" s="269">
        <v>0</v>
      </c>
      <c r="P802" s="269">
        <v>0</v>
      </c>
      <c r="Q802" s="269">
        <f>IFERROR(IF(-SUM(Q$20:Q801)+Q$15&lt;0.000001,0,IF($C802&gt;='H-32A-WP06 - Debt Service'!#REF!,'H-32A-WP06 - Debt Service'!#REF!/12,0)),"-")</f>
        <v>0</v>
      </c>
      <c r="R802" s="269"/>
      <c r="S802" s="269"/>
      <c r="T802" s="269"/>
      <c r="U802" s="269"/>
      <c r="V802" s="269"/>
      <c r="X802" s="260">
        <f t="shared" si="49"/>
        <v>2088</v>
      </c>
      <c r="Y802" s="281">
        <f t="shared" si="51"/>
        <v>68728</v>
      </c>
      <c r="Z802" s="281"/>
      <c r="AA802" s="269">
        <f>IFERROR(IF(-SUM(AA$20:AA801)+AA$15&lt;0.000001,0,IF($C802&gt;='H-32A-WP06 - Debt Service'!X$24,'H-32A-WP06 - Debt Service'!X$27/12,0)),"-")</f>
        <v>0</v>
      </c>
      <c r="AB802" s="269">
        <f>IFERROR(IF(-SUM(AB$20:AB801)+AB$15&lt;0.000001,0,IF($C802&gt;='H-32A-WP06 - Debt Service'!Y$24,'H-32A-WP06 - Debt Service'!Y$27/12,0)),"-")</f>
        <v>0</v>
      </c>
      <c r="AC802" s="269">
        <f>IFERROR(IF(-SUM(AC$20:AC801)+AC$15&lt;0.000001,0,IF($C802&gt;='H-32A-WP06 - Debt Service'!Z$24,'H-32A-WP06 - Debt Service'!Z$27/12,0)),"-")</f>
        <v>0</v>
      </c>
      <c r="AD802" s="269">
        <f>IFERROR(IF(-SUM(AD$20:AD801)+AD$15&lt;0.000001,0,IF($C802&gt;='H-32A-WP06 - Debt Service'!AA$24,'H-32A-WP06 - Debt Service'!AA$27/12,0)),"-")</f>
        <v>0</v>
      </c>
      <c r="AE802" s="269">
        <f>IFERROR(IF(-SUM(AE$20:AE801)+AE$15&lt;0.000001,0,IF($C802&gt;='H-32A-WP06 - Debt Service'!AB$24,'H-32A-WP06 - Debt Service'!AB$27/12,0)),"-")</f>
        <v>0</v>
      </c>
      <c r="AF802" s="269">
        <f>IFERROR(IF(-SUM(AF$20:AF801)+AF$15&lt;0.000001,0,IF($C802&gt;='H-32A-WP06 - Debt Service'!AC$24,'H-32A-WP06 - Debt Service'!AC$27/12,0)),"-")</f>
        <v>0</v>
      </c>
      <c r="AG802" s="269">
        <f>IFERROR(IF(-SUM(AG$20:AG801)+AG$15&lt;0.000001,0,IF($C802&gt;='H-32A-WP06 - Debt Service'!AD$24,'H-32A-WP06 - Debt Service'!AD$27/12,0)),"-")</f>
        <v>0</v>
      </c>
      <c r="AH802" s="269">
        <f>IFERROR(IF(-SUM(AH$20:AH801)+AH$15&lt;0.000001,0,IF($C802&gt;='H-32A-WP06 - Debt Service'!AE$24,'H-32A-WP06 - Debt Service'!AE$27/12,0)),"-")</f>
        <v>0</v>
      </c>
      <c r="AI802" s="269">
        <f>IFERROR(IF(-SUM(AI$20:AI801)+AI$15&lt;0.000001,0,IF($C802&gt;='H-32A-WP06 - Debt Service'!AF$24,'H-32A-WP06 - Debt Service'!AF$27/12,0)),"-")</f>
        <v>0</v>
      </c>
      <c r="AJ802" s="269">
        <f>IFERROR(IF(-SUM(AJ$20:AJ801)+AJ$15&lt;0.000001,0,IF($C802&gt;='H-32A-WP06 - Debt Service'!AG$24,'H-32A-WP06 - Debt Service'!AG$27/12,0)),"-")</f>
        <v>0</v>
      </c>
    </row>
    <row r="803" spans="2:36" hidden="1">
      <c r="B803" s="260">
        <f t="shared" si="48"/>
        <v>2088</v>
      </c>
      <c r="C803" s="281">
        <f t="shared" si="50"/>
        <v>68759</v>
      </c>
      <c r="D803" s="281"/>
      <c r="E803" s="269">
        <f>IFERROR(IF(-SUM(E$20:E802)+E$15&lt;0.000001,0,IF($C803&gt;='H-32A-WP06 - Debt Service'!C$24,'H-32A-WP06 - Debt Service'!C$27/12,0)),"-")</f>
        <v>0</v>
      </c>
      <c r="F803" s="269">
        <f>IFERROR(IF(-SUM(F$20:F802)+F$15&lt;0.000001,0,IF($C803&gt;='H-32A-WP06 - Debt Service'!D$24,'H-32A-WP06 - Debt Service'!D$27/12,0)),"-")</f>
        <v>0</v>
      </c>
      <c r="G803" s="269">
        <f>IFERROR(IF(-SUM(G$20:G802)+G$15&lt;0.000001,0,IF($C803&gt;='H-32A-WP06 - Debt Service'!E$24,'H-32A-WP06 - Debt Service'!E$27/12,0)),"-")</f>
        <v>0</v>
      </c>
      <c r="H803" s="269">
        <f>IFERROR(IF(-SUM(H$20:H802)+H$15&lt;0.000001,0,IF($C803&gt;='H-32A-WP06 - Debt Service'!F$24,'H-32A-WP06 - Debt Service'!F$27/12,0)),"-")</f>
        <v>0</v>
      </c>
      <c r="I803" s="269">
        <f>IFERROR(IF(-SUM(I$20:I802)+I$15&lt;0.000001,0,IF($C803&gt;='H-32A-WP06 - Debt Service'!G$24,'H-32A-WP06 - Debt Service'!#REF!/12,0)),"-")</f>
        <v>0</v>
      </c>
      <c r="J803" s="269">
        <f>IFERROR(IF(-SUM(J$20:J802)+J$15&lt;0.000001,0,IF($C803&gt;='H-32A-WP06 - Debt Service'!H$24,'H-32A-WP06 - Debt Service'!H$27/12,0)),"-")</f>
        <v>0</v>
      </c>
      <c r="K803" s="269">
        <f>IFERROR(IF(-SUM(K$20:K802)+K$15&lt;0.000001,0,IF($C803&gt;='H-32A-WP06 - Debt Service'!I$24,'H-32A-WP06 - Debt Service'!I$27/12,0)),"-")</f>
        <v>0</v>
      </c>
      <c r="L803" s="269">
        <f>IFERROR(IF(-SUM(L$20:L802)+L$15&lt;0.000001,0,IF($C803&gt;='H-32A-WP06 - Debt Service'!J$24,'H-32A-WP06 - Debt Service'!J$27/12,0)),"-")</f>
        <v>0</v>
      </c>
      <c r="M803" s="269">
        <f>IFERROR(IF(-SUM(M$20:M802)+M$15&lt;0.000001,0,IF($C803&gt;='H-32A-WP06 - Debt Service'!L$24,'H-32A-WP06 - Debt Service'!L$27/12,0)),"-")</f>
        <v>0</v>
      </c>
      <c r="N803" s="269">
        <v>0</v>
      </c>
      <c r="O803" s="269">
        <v>0</v>
      </c>
      <c r="P803" s="269">
        <v>0</v>
      </c>
      <c r="Q803" s="269">
        <f>IFERROR(IF(-SUM(Q$20:Q802)+Q$15&lt;0.000001,0,IF($C803&gt;='H-32A-WP06 - Debt Service'!#REF!,'H-32A-WP06 - Debt Service'!#REF!/12,0)),"-")</f>
        <v>0</v>
      </c>
      <c r="R803" s="269"/>
      <c r="S803" s="269"/>
      <c r="T803" s="269"/>
      <c r="U803" s="269"/>
      <c r="V803" s="269"/>
      <c r="X803" s="260">
        <f t="shared" si="49"/>
        <v>2088</v>
      </c>
      <c r="Y803" s="281">
        <f t="shared" si="51"/>
        <v>68759</v>
      </c>
      <c r="Z803" s="281"/>
      <c r="AA803" s="269">
        <f>IFERROR(IF(-SUM(AA$20:AA802)+AA$15&lt;0.000001,0,IF($C803&gt;='H-32A-WP06 - Debt Service'!X$24,'H-32A-WP06 - Debt Service'!X$27/12,0)),"-")</f>
        <v>0</v>
      </c>
      <c r="AB803" s="269">
        <f>IFERROR(IF(-SUM(AB$20:AB802)+AB$15&lt;0.000001,0,IF($C803&gt;='H-32A-WP06 - Debt Service'!Y$24,'H-32A-WP06 - Debt Service'!Y$27/12,0)),"-")</f>
        <v>0</v>
      </c>
      <c r="AC803" s="269">
        <f>IFERROR(IF(-SUM(AC$20:AC802)+AC$15&lt;0.000001,0,IF($C803&gt;='H-32A-WP06 - Debt Service'!Z$24,'H-32A-WP06 - Debt Service'!Z$27/12,0)),"-")</f>
        <v>0</v>
      </c>
      <c r="AD803" s="269">
        <f>IFERROR(IF(-SUM(AD$20:AD802)+AD$15&lt;0.000001,0,IF($C803&gt;='H-32A-WP06 - Debt Service'!AA$24,'H-32A-WP06 - Debt Service'!AA$27/12,0)),"-")</f>
        <v>0</v>
      </c>
      <c r="AE803" s="269">
        <f>IFERROR(IF(-SUM(AE$20:AE802)+AE$15&lt;0.000001,0,IF($C803&gt;='H-32A-WP06 - Debt Service'!AB$24,'H-32A-WP06 - Debt Service'!AB$27/12,0)),"-")</f>
        <v>0</v>
      </c>
      <c r="AF803" s="269">
        <f>IFERROR(IF(-SUM(AF$20:AF802)+AF$15&lt;0.000001,0,IF($C803&gt;='H-32A-WP06 - Debt Service'!AC$24,'H-32A-WP06 - Debt Service'!AC$27/12,0)),"-")</f>
        <v>0</v>
      </c>
      <c r="AG803" s="269">
        <f>IFERROR(IF(-SUM(AG$20:AG802)+AG$15&lt;0.000001,0,IF($C803&gt;='H-32A-WP06 - Debt Service'!AD$24,'H-32A-WP06 - Debt Service'!AD$27/12,0)),"-")</f>
        <v>0</v>
      </c>
      <c r="AH803" s="269">
        <f>IFERROR(IF(-SUM(AH$20:AH802)+AH$15&lt;0.000001,0,IF($C803&gt;='H-32A-WP06 - Debt Service'!AE$24,'H-32A-WP06 - Debt Service'!AE$27/12,0)),"-")</f>
        <v>0</v>
      </c>
      <c r="AI803" s="269">
        <f>IFERROR(IF(-SUM(AI$20:AI802)+AI$15&lt;0.000001,0,IF($C803&gt;='H-32A-WP06 - Debt Service'!AF$24,'H-32A-WP06 - Debt Service'!AF$27/12,0)),"-")</f>
        <v>0</v>
      </c>
      <c r="AJ803" s="269">
        <f>IFERROR(IF(-SUM(AJ$20:AJ802)+AJ$15&lt;0.000001,0,IF($C803&gt;='H-32A-WP06 - Debt Service'!AG$24,'H-32A-WP06 - Debt Service'!AG$27/12,0)),"-")</f>
        <v>0</v>
      </c>
    </row>
    <row r="804" spans="2:36" hidden="1">
      <c r="B804" s="260">
        <f t="shared" si="48"/>
        <v>2088</v>
      </c>
      <c r="C804" s="281">
        <f t="shared" si="50"/>
        <v>68789</v>
      </c>
      <c r="D804" s="281"/>
      <c r="E804" s="269">
        <f>IFERROR(IF(-SUM(E$20:E803)+E$15&lt;0.000001,0,IF($C804&gt;='H-32A-WP06 - Debt Service'!C$24,'H-32A-WP06 - Debt Service'!C$27/12,0)),"-")</f>
        <v>0</v>
      </c>
      <c r="F804" s="269">
        <f>IFERROR(IF(-SUM(F$20:F803)+F$15&lt;0.000001,0,IF($C804&gt;='H-32A-WP06 - Debt Service'!D$24,'H-32A-WP06 - Debt Service'!D$27/12,0)),"-")</f>
        <v>0</v>
      </c>
      <c r="G804" s="269">
        <f>IFERROR(IF(-SUM(G$20:G803)+G$15&lt;0.000001,0,IF($C804&gt;='H-32A-WP06 - Debt Service'!E$24,'H-32A-WP06 - Debt Service'!E$27/12,0)),"-")</f>
        <v>0</v>
      </c>
      <c r="H804" s="269">
        <f>IFERROR(IF(-SUM(H$20:H803)+H$15&lt;0.000001,0,IF($C804&gt;='H-32A-WP06 - Debt Service'!F$24,'H-32A-WP06 - Debt Service'!F$27/12,0)),"-")</f>
        <v>0</v>
      </c>
      <c r="I804" s="269">
        <f>IFERROR(IF(-SUM(I$20:I803)+I$15&lt;0.000001,0,IF($C804&gt;='H-32A-WP06 - Debt Service'!G$24,'H-32A-WP06 - Debt Service'!#REF!/12,0)),"-")</f>
        <v>0</v>
      </c>
      <c r="J804" s="269">
        <f>IFERROR(IF(-SUM(J$20:J803)+J$15&lt;0.000001,0,IF($C804&gt;='H-32A-WP06 - Debt Service'!H$24,'H-32A-WP06 - Debt Service'!H$27/12,0)),"-")</f>
        <v>0</v>
      </c>
      <c r="K804" s="269">
        <f>IFERROR(IF(-SUM(K$20:K803)+K$15&lt;0.000001,0,IF($C804&gt;='H-32A-WP06 - Debt Service'!I$24,'H-32A-WP06 - Debt Service'!I$27/12,0)),"-")</f>
        <v>0</v>
      </c>
      <c r="L804" s="269">
        <f>IFERROR(IF(-SUM(L$20:L803)+L$15&lt;0.000001,0,IF($C804&gt;='H-32A-WP06 - Debt Service'!J$24,'H-32A-WP06 - Debt Service'!J$27/12,0)),"-")</f>
        <v>0</v>
      </c>
      <c r="M804" s="269">
        <f>IFERROR(IF(-SUM(M$20:M803)+M$15&lt;0.000001,0,IF($C804&gt;='H-32A-WP06 - Debt Service'!L$24,'H-32A-WP06 - Debt Service'!L$27/12,0)),"-")</f>
        <v>0</v>
      </c>
      <c r="N804" s="269">
        <v>0</v>
      </c>
      <c r="O804" s="269">
        <v>0</v>
      </c>
      <c r="P804" s="269">
        <v>0</v>
      </c>
      <c r="Q804" s="269">
        <f>IFERROR(IF(-SUM(Q$20:Q803)+Q$15&lt;0.000001,0,IF($C804&gt;='H-32A-WP06 - Debt Service'!#REF!,'H-32A-WP06 - Debt Service'!#REF!/12,0)),"-")</f>
        <v>0</v>
      </c>
      <c r="R804" s="269"/>
      <c r="S804" s="269"/>
      <c r="T804" s="269"/>
      <c r="U804" s="269"/>
      <c r="V804" s="269"/>
      <c r="X804" s="260">
        <f t="shared" si="49"/>
        <v>2088</v>
      </c>
      <c r="Y804" s="281">
        <f t="shared" si="51"/>
        <v>68789</v>
      </c>
      <c r="Z804" s="281"/>
      <c r="AA804" s="269">
        <f>IFERROR(IF(-SUM(AA$20:AA803)+AA$15&lt;0.000001,0,IF($C804&gt;='H-32A-WP06 - Debt Service'!X$24,'H-32A-WP06 - Debt Service'!X$27/12,0)),"-")</f>
        <v>0</v>
      </c>
      <c r="AB804" s="269">
        <f>IFERROR(IF(-SUM(AB$20:AB803)+AB$15&lt;0.000001,0,IF($C804&gt;='H-32A-WP06 - Debt Service'!Y$24,'H-32A-WP06 - Debt Service'!Y$27/12,0)),"-")</f>
        <v>0</v>
      </c>
      <c r="AC804" s="269">
        <f>IFERROR(IF(-SUM(AC$20:AC803)+AC$15&lt;0.000001,0,IF($C804&gt;='H-32A-WP06 - Debt Service'!Z$24,'H-32A-WP06 - Debt Service'!Z$27/12,0)),"-")</f>
        <v>0</v>
      </c>
      <c r="AD804" s="269">
        <f>IFERROR(IF(-SUM(AD$20:AD803)+AD$15&lt;0.000001,0,IF($C804&gt;='H-32A-WP06 - Debt Service'!AA$24,'H-32A-WP06 - Debt Service'!AA$27/12,0)),"-")</f>
        <v>0</v>
      </c>
      <c r="AE804" s="269">
        <f>IFERROR(IF(-SUM(AE$20:AE803)+AE$15&lt;0.000001,0,IF($C804&gt;='H-32A-WP06 - Debt Service'!AB$24,'H-32A-WP06 - Debt Service'!AB$27/12,0)),"-")</f>
        <v>0</v>
      </c>
      <c r="AF804" s="269">
        <f>IFERROR(IF(-SUM(AF$20:AF803)+AF$15&lt;0.000001,0,IF($C804&gt;='H-32A-WP06 - Debt Service'!AC$24,'H-32A-WP06 - Debt Service'!AC$27/12,0)),"-")</f>
        <v>0</v>
      </c>
      <c r="AG804" s="269">
        <f>IFERROR(IF(-SUM(AG$20:AG803)+AG$15&lt;0.000001,0,IF($C804&gt;='H-32A-WP06 - Debt Service'!AD$24,'H-32A-WP06 - Debt Service'!AD$27/12,0)),"-")</f>
        <v>0</v>
      </c>
      <c r="AH804" s="269">
        <f>IFERROR(IF(-SUM(AH$20:AH803)+AH$15&lt;0.000001,0,IF($C804&gt;='H-32A-WP06 - Debt Service'!AE$24,'H-32A-WP06 - Debt Service'!AE$27/12,0)),"-")</f>
        <v>0</v>
      </c>
      <c r="AI804" s="269">
        <f>IFERROR(IF(-SUM(AI$20:AI803)+AI$15&lt;0.000001,0,IF($C804&gt;='H-32A-WP06 - Debt Service'!AF$24,'H-32A-WP06 - Debt Service'!AF$27/12,0)),"-")</f>
        <v>0</v>
      </c>
      <c r="AJ804" s="269">
        <f>IFERROR(IF(-SUM(AJ$20:AJ803)+AJ$15&lt;0.000001,0,IF($C804&gt;='H-32A-WP06 - Debt Service'!AG$24,'H-32A-WP06 - Debt Service'!AG$27/12,0)),"-")</f>
        <v>0</v>
      </c>
    </row>
    <row r="805" spans="2:36" hidden="1">
      <c r="B805" s="260">
        <f t="shared" ref="B805:B811" si="52">YEAR(C805)</f>
        <v>2088</v>
      </c>
      <c r="C805" s="281">
        <f t="shared" si="50"/>
        <v>68820</v>
      </c>
      <c r="D805" s="281"/>
      <c r="E805" s="269">
        <f>IFERROR(IF(-SUM(E$20:E804)+E$15&lt;0.000001,0,IF($C805&gt;='H-32A-WP06 - Debt Service'!C$24,'H-32A-WP06 - Debt Service'!C$27/12,0)),"-")</f>
        <v>0</v>
      </c>
      <c r="F805" s="269">
        <f>IFERROR(IF(-SUM(F$20:F804)+F$15&lt;0.000001,0,IF($C805&gt;='H-32A-WP06 - Debt Service'!D$24,'H-32A-WP06 - Debt Service'!D$27/12,0)),"-")</f>
        <v>0</v>
      </c>
      <c r="G805" s="269">
        <f>IFERROR(IF(-SUM(G$20:G804)+G$15&lt;0.000001,0,IF($C805&gt;='H-32A-WP06 - Debt Service'!E$24,'H-32A-WP06 - Debt Service'!E$27/12,0)),"-")</f>
        <v>0</v>
      </c>
      <c r="H805" s="269">
        <f>IFERROR(IF(-SUM(H$20:H804)+H$15&lt;0.000001,0,IF($C805&gt;='H-32A-WP06 - Debt Service'!F$24,'H-32A-WP06 - Debt Service'!F$27/12,0)),"-")</f>
        <v>0</v>
      </c>
      <c r="I805" s="269">
        <f>IFERROR(IF(-SUM(I$20:I804)+I$15&lt;0.000001,0,IF($C805&gt;='H-32A-WP06 - Debt Service'!G$24,'H-32A-WP06 - Debt Service'!#REF!/12,0)),"-")</f>
        <v>0</v>
      </c>
      <c r="J805" s="269">
        <f>IFERROR(IF(-SUM(J$20:J804)+J$15&lt;0.000001,0,IF($C805&gt;='H-32A-WP06 - Debt Service'!H$24,'H-32A-WP06 - Debt Service'!H$27/12,0)),"-")</f>
        <v>0</v>
      </c>
      <c r="K805" s="269">
        <f>IFERROR(IF(-SUM(K$20:K804)+K$15&lt;0.000001,0,IF($C805&gt;='H-32A-WP06 - Debt Service'!I$24,'H-32A-WP06 - Debt Service'!I$27/12,0)),"-")</f>
        <v>0</v>
      </c>
      <c r="L805" s="269">
        <f>IFERROR(IF(-SUM(L$20:L804)+L$15&lt;0.000001,0,IF($C805&gt;='H-32A-WP06 - Debt Service'!J$24,'H-32A-WP06 - Debt Service'!J$27/12,0)),"-")</f>
        <v>0</v>
      </c>
      <c r="M805" s="269">
        <f>IFERROR(IF(-SUM(M$20:M804)+M$15&lt;0.000001,0,IF($C805&gt;='H-32A-WP06 - Debt Service'!L$24,'H-32A-WP06 - Debt Service'!L$27/12,0)),"-")</f>
        <v>0</v>
      </c>
      <c r="N805" s="269">
        <v>0</v>
      </c>
      <c r="O805" s="269">
        <v>0</v>
      </c>
      <c r="P805" s="269">
        <v>0</v>
      </c>
      <c r="Q805" s="269">
        <f>IFERROR(IF(-SUM(Q$20:Q804)+Q$15&lt;0.000001,0,IF($C805&gt;='H-32A-WP06 - Debt Service'!#REF!,'H-32A-WP06 - Debt Service'!#REF!/12,0)),"-")</f>
        <v>0</v>
      </c>
      <c r="R805" s="269"/>
      <c r="S805" s="269"/>
      <c r="T805" s="269"/>
      <c r="U805" s="269"/>
      <c r="V805" s="269"/>
      <c r="X805" s="260">
        <f t="shared" ref="X805:X811" si="53">YEAR(Y805)</f>
        <v>2088</v>
      </c>
      <c r="Y805" s="281">
        <f t="shared" si="51"/>
        <v>68820</v>
      </c>
      <c r="Z805" s="281"/>
      <c r="AA805" s="269">
        <f>IFERROR(IF(-SUM(AA$20:AA804)+AA$15&lt;0.000001,0,IF($C805&gt;='H-32A-WP06 - Debt Service'!X$24,'H-32A-WP06 - Debt Service'!X$27/12,0)),"-")</f>
        <v>0</v>
      </c>
      <c r="AB805" s="269">
        <f>IFERROR(IF(-SUM(AB$20:AB804)+AB$15&lt;0.000001,0,IF($C805&gt;='H-32A-WP06 - Debt Service'!Y$24,'H-32A-WP06 - Debt Service'!Y$27/12,0)),"-")</f>
        <v>0</v>
      </c>
      <c r="AC805" s="269">
        <f>IFERROR(IF(-SUM(AC$20:AC804)+AC$15&lt;0.000001,0,IF($C805&gt;='H-32A-WP06 - Debt Service'!Z$24,'H-32A-WP06 - Debt Service'!Z$27/12,0)),"-")</f>
        <v>0</v>
      </c>
      <c r="AD805" s="269">
        <f>IFERROR(IF(-SUM(AD$20:AD804)+AD$15&lt;0.000001,0,IF($C805&gt;='H-32A-WP06 - Debt Service'!AA$24,'H-32A-WP06 - Debt Service'!AA$27/12,0)),"-")</f>
        <v>0</v>
      </c>
      <c r="AE805" s="269">
        <f>IFERROR(IF(-SUM(AE$20:AE804)+AE$15&lt;0.000001,0,IF($C805&gt;='H-32A-WP06 - Debt Service'!AB$24,'H-32A-WP06 - Debt Service'!AB$27/12,0)),"-")</f>
        <v>0</v>
      </c>
      <c r="AF805" s="269">
        <f>IFERROR(IF(-SUM(AF$20:AF804)+AF$15&lt;0.000001,0,IF($C805&gt;='H-32A-WP06 - Debt Service'!AC$24,'H-32A-WP06 - Debt Service'!AC$27/12,0)),"-")</f>
        <v>0</v>
      </c>
      <c r="AG805" s="269">
        <f>IFERROR(IF(-SUM(AG$20:AG804)+AG$15&lt;0.000001,0,IF($C805&gt;='H-32A-WP06 - Debt Service'!AD$24,'H-32A-WP06 - Debt Service'!AD$27/12,0)),"-")</f>
        <v>0</v>
      </c>
      <c r="AH805" s="269">
        <f>IFERROR(IF(-SUM(AH$20:AH804)+AH$15&lt;0.000001,0,IF($C805&gt;='H-32A-WP06 - Debt Service'!AE$24,'H-32A-WP06 - Debt Service'!AE$27/12,0)),"-")</f>
        <v>0</v>
      </c>
      <c r="AI805" s="269">
        <f>IFERROR(IF(-SUM(AI$20:AI804)+AI$15&lt;0.000001,0,IF($C805&gt;='H-32A-WP06 - Debt Service'!AF$24,'H-32A-WP06 - Debt Service'!AF$27/12,0)),"-")</f>
        <v>0</v>
      </c>
      <c r="AJ805" s="269">
        <f>IFERROR(IF(-SUM(AJ$20:AJ804)+AJ$15&lt;0.000001,0,IF($C805&gt;='H-32A-WP06 - Debt Service'!AG$24,'H-32A-WP06 - Debt Service'!AG$27/12,0)),"-")</f>
        <v>0</v>
      </c>
    </row>
    <row r="806" spans="2:36" hidden="1">
      <c r="B806" s="260">
        <f t="shared" si="52"/>
        <v>2088</v>
      </c>
      <c r="C806" s="281">
        <f t="shared" ref="C806:C811" si="54">EOMONTH(C805,0)+1</f>
        <v>68850</v>
      </c>
      <c r="D806" s="281"/>
      <c r="E806" s="269">
        <f>IFERROR(IF(-SUM(E$20:E805)+E$15&lt;0.000001,0,IF($C806&gt;='H-32A-WP06 - Debt Service'!C$24,'H-32A-WP06 - Debt Service'!C$27/12,0)),"-")</f>
        <v>0</v>
      </c>
      <c r="F806" s="269">
        <f>IFERROR(IF(-SUM(F$20:F805)+F$15&lt;0.000001,0,IF($C806&gt;='H-32A-WP06 - Debt Service'!D$24,'H-32A-WP06 - Debt Service'!D$27/12,0)),"-")</f>
        <v>0</v>
      </c>
      <c r="G806" s="269">
        <f>IFERROR(IF(-SUM(G$20:G805)+G$15&lt;0.000001,0,IF($C806&gt;='H-32A-WP06 - Debt Service'!E$24,'H-32A-WP06 - Debt Service'!E$27/12,0)),"-")</f>
        <v>0</v>
      </c>
      <c r="H806" s="269">
        <f>IFERROR(IF(-SUM(H$20:H805)+H$15&lt;0.000001,0,IF($C806&gt;='H-32A-WP06 - Debt Service'!F$24,'H-32A-WP06 - Debt Service'!F$27/12,0)),"-")</f>
        <v>0</v>
      </c>
      <c r="I806" s="269">
        <f>IFERROR(IF(-SUM(I$20:I805)+I$15&lt;0.000001,0,IF($C806&gt;='H-32A-WP06 - Debt Service'!G$24,'H-32A-WP06 - Debt Service'!#REF!/12,0)),"-")</f>
        <v>0</v>
      </c>
      <c r="J806" s="269">
        <f>IFERROR(IF(-SUM(J$20:J805)+J$15&lt;0.000001,0,IF($C806&gt;='H-32A-WP06 - Debt Service'!H$24,'H-32A-WP06 - Debt Service'!H$27/12,0)),"-")</f>
        <v>0</v>
      </c>
      <c r="K806" s="269">
        <f>IFERROR(IF(-SUM(K$20:K805)+K$15&lt;0.000001,0,IF($C806&gt;='H-32A-WP06 - Debt Service'!I$24,'H-32A-WP06 - Debt Service'!I$27/12,0)),"-")</f>
        <v>0</v>
      </c>
      <c r="L806" s="269">
        <f>IFERROR(IF(-SUM(L$20:L805)+L$15&lt;0.000001,0,IF($C806&gt;='H-32A-WP06 - Debt Service'!J$24,'H-32A-WP06 - Debt Service'!J$27/12,0)),"-")</f>
        <v>0</v>
      </c>
      <c r="M806" s="269">
        <f>IFERROR(IF(-SUM(M$20:M805)+M$15&lt;0.000001,0,IF($C806&gt;='H-32A-WP06 - Debt Service'!L$24,'H-32A-WP06 - Debt Service'!L$27/12,0)),"-")</f>
        <v>0</v>
      </c>
      <c r="N806" s="269">
        <v>0</v>
      </c>
      <c r="O806" s="269">
        <v>0</v>
      </c>
      <c r="P806" s="269">
        <v>0</v>
      </c>
      <c r="Q806" s="269">
        <f>IFERROR(IF(-SUM(Q$20:Q805)+Q$15&lt;0.000001,0,IF($C806&gt;='H-32A-WP06 - Debt Service'!#REF!,'H-32A-WP06 - Debt Service'!#REF!/12,0)),"-")</f>
        <v>0</v>
      </c>
      <c r="R806" s="269"/>
      <c r="S806" s="269"/>
      <c r="T806" s="269"/>
      <c r="U806" s="269"/>
      <c r="V806" s="269"/>
      <c r="X806" s="260">
        <f t="shared" si="53"/>
        <v>2088</v>
      </c>
      <c r="Y806" s="281">
        <f t="shared" ref="Y806:Y811" si="55">EOMONTH(Y805,0)+1</f>
        <v>68850</v>
      </c>
      <c r="Z806" s="281"/>
      <c r="AA806" s="269">
        <f>IFERROR(IF(-SUM(AA$20:AA805)+AA$15&lt;0.000001,0,IF($C806&gt;='H-32A-WP06 - Debt Service'!X$24,'H-32A-WP06 - Debt Service'!X$27/12,0)),"-")</f>
        <v>0</v>
      </c>
      <c r="AB806" s="269">
        <f>IFERROR(IF(-SUM(AB$20:AB805)+AB$15&lt;0.000001,0,IF($C806&gt;='H-32A-WP06 - Debt Service'!Y$24,'H-32A-WP06 - Debt Service'!Y$27/12,0)),"-")</f>
        <v>0</v>
      </c>
      <c r="AC806" s="269">
        <f>IFERROR(IF(-SUM(AC$20:AC805)+AC$15&lt;0.000001,0,IF($C806&gt;='H-32A-WP06 - Debt Service'!Z$24,'H-32A-WP06 - Debt Service'!Z$27/12,0)),"-")</f>
        <v>0</v>
      </c>
      <c r="AD806" s="269">
        <f>IFERROR(IF(-SUM(AD$20:AD805)+AD$15&lt;0.000001,0,IF($C806&gt;='H-32A-WP06 - Debt Service'!AA$24,'H-32A-WP06 - Debt Service'!AA$27/12,0)),"-")</f>
        <v>0</v>
      </c>
      <c r="AE806" s="269">
        <f>IFERROR(IF(-SUM(AE$20:AE805)+AE$15&lt;0.000001,0,IF($C806&gt;='H-32A-WP06 - Debt Service'!AB$24,'H-32A-WP06 - Debt Service'!AB$27/12,0)),"-")</f>
        <v>0</v>
      </c>
      <c r="AF806" s="269">
        <f>IFERROR(IF(-SUM(AF$20:AF805)+AF$15&lt;0.000001,0,IF($C806&gt;='H-32A-WP06 - Debt Service'!AC$24,'H-32A-WP06 - Debt Service'!AC$27/12,0)),"-")</f>
        <v>0</v>
      </c>
      <c r="AG806" s="269">
        <f>IFERROR(IF(-SUM(AG$20:AG805)+AG$15&lt;0.000001,0,IF($C806&gt;='H-32A-WP06 - Debt Service'!AD$24,'H-32A-WP06 - Debt Service'!AD$27/12,0)),"-")</f>
        <v>0</v>
      </c>
      <c r="AH806" s="269">
        <f>IFERROR(IF(-SUM(AH$20:AH805)+AH$15&lt;0.000001,0,IF($C806&gt;='H-32A-WP06 - Debt Service'!AE$24,'H-32A-WP06 - Debt Service'!AE$27/12,0)),"-")</f>
        <v>0</v>
      </c>
      <c r="AI806" s="269">
        <f>IFERROR(IF(-SUM(AI$20:AI805)+AI$15&lt;0.000001,0,IF($C806&gt;='H-32A-WP06 - Debt Service'!AF$24,'H-32A-WP06 - Debt Service'!AF$27/12,0)),"-")</f>
        <v>0</v>
      </c>
      <c r="AJ806" s="269">
        <f>IFERROR(IF(-SUM(AJ$20:AJ805)+AJ$15&lt;0.000001,0,IF($C806&gt;='H-32A-WP06 - Debt Service'!AG$24,'H-32A-WP06 - Debt Service'!AG$27/12,0)),"-")</f>
        <v>0</v>
      </c>
    </row>
    <row r="807" spans="2:36" hidden="1">
      <c r="B807" s="260">
        <f t="shared" si="52"/>
        <v>2088</v>
      </c>
      <c r="C807" s="281">
        <f t="shared" si="54"/>
        <v>68881</v>
      </c>
      <c r="D807" s="281"/>
      <c r="E807" s="269">
        <f>IFERROR(IF(-SUM(E$20:E806)+E$15&lt;0.000001,0,IF($C807&gt;='H-32A-WP06 - Debt Service'!C$24,'H-32A-WP06 - Debt Service'!C$27/12,0)),"-")</f>
        <v>0</v>
      </c>
      <c r="F807" s="269">
        <f>IFERROR(IF(-SUM(F$20:F806)+F$15&lt;0.000001,0,IF($C807&gt;='H-32A-WP06 - Debt Service'!D$24,'H-32A-WP06 - Debt Service'!D$27/12,0)),"-")</f>
        <v>0</v>
      </c>
      <c r="G807" s="269">
        <f>IFERROR(IF(-SUM(G$20:G806)+G$15&lt;0.000001,0,IF($C807&gt;='H-32A-WP06 - Debt Service'!E$24,'H-32A-WP06 - Debt Service'!E$27/12,0)),"-")</f>
        <v>0</v>
      </c>
      <c r="H807" s="269">
        <f>IFERROR(IF(-SUM(H$20:H806)+H$15&lt;0.000001,0,IF($C807&gt;='H-32A-WP06 - Debt Service'!F$24,'H-32A-WP06 - Debt Service'!F$27/12,0)),"-")</f>
        <v>0</v>
      </c>
      <c r="I807" s="269">
        <f>IFERROR(IF(-SUM(I$20:I806)+I$15&lt;0.000001,0,IF($C807&gt;='H-32A-WP06 - Debt Service'!G$24,'H-32A-WP06 - Debt Service'!#REF!/12,0)),"-")</f>
        <v>0</v>
      </c>
      <c r="J807" s="269">
        <f>IFERROR(IF(-SUM(J$20:J806)+J$15&lt;0.000001,0,IF($C807&gt;='H-32A-WP06 - Debt Service'!H$24,'H-32A-WP06 - Debt Service'!H$27/12,0)),"-")</f>
        <v>0</v>
      </c>
      <c r="K807" s="269">
        <f>IFERROR(IF(-SUM(K$20:K806)+K$15&lt;0.000001,0,IF($C807&gt;='H-32A-WP06 - Debt Service'!I$24,'H-32A-WP06 - Debt Service'!I$27/12,0)),"-")</f>
        <v>0</v>
      </c>
      <c r="L807" s="269">
        <f>IFERROR(IF(-SUM(L$20:L806)+L$15&lt;0.000001,0,IF($C807&gt;='H-32A-WP06 - Debt Service'!J$24,'H-32A-WP06 - Debt Service'!J$27/12,0)),"-")</f>
        <v>0</v>
      </c>
      <c r="M807" s="269">
        <f>IFERROR(IF(-SUM(M$20:M806)+M$15&lt;0.000001,0,IF($C807&gt;='H-32A-WP06 - Debt Service'!L$24,'H-32A-WP06 - Debt Service'!L$27/12,0)),"-")</f>
        <v>0</v>
      </c>
      <c r="N807" s="269">
        <v>0</v>
      </c>
      <c r="O807" s="269">
        <v>0</v>
      </c>
      <c r="P807" s="269">
        <v>0</v>
      </c>
      <c r="Q807" s="269">
        <f>IFERROR(IF(-SUM(Q$20:Q806)+Q$15&lt;0.000001,0,IF($C807&gt;='H-32A-WP06 - Debt Service'!#REF!,'H-32A-WP06 - Debt Service'!#REF!/12,0)),"-")</f>
        <v>0</v>
      </c>
      <c r="R807" s="269"/>
      <c r="S807" s="269"/>
      <c r="T807" s="269"/>
      <c r="U807" s="269"/>
      <c r="V807" s="269"/>
      <c r="X807" s="260">
        <f t="shared" si="53"/>
        <v>2088</v>
      </c>
      <c r="Y807" s="281">
        <f t="shared" si="55"/>
        <v>68881</v>
      </c>
      <c r="Z807" s="281"/>
      <c r="AA807" s="269">
        <f>IFERROR(IF(-SUM(AA$20:AA806)+AA$15&lt;0.000001,0,IF($C807&gt;='H-32A-WP06 - Debt Service'!X$24,'H-32A-WP06 - Debt Service'!X$27/12,0)),"-")</f>
        <v>0</v>
      </c>
      <c r="AB807" s="269">
        <f>IFERROR(IF(-SUM(AB$20:AB806)+AB$15&lt;0.000001,0,IF($C807&gt;='H-32A-WP06 - Debt Service'!Y$24,'H-32A-WP06 - Debt Service'!Y$27/12,0)),"-")</f>
        <v>0</v>
      </c>
      <c r="AC807" s="269">
        <f>IFERROR(IF(-SUM(AC$20:AC806)+AC$15&lt;0.000001,0,IF($C807&gt;='H-32A-WP06 - Debt Service'!Z$24,'H-32A-WP06 - Debt Service'!Z$27/12,0)),"-")</f>
        <v>0</v>
      </c>
      <c r="AD807" s="269">
        <f>IFERROR(IF(-SUM(AD$20:AD806)+AD$15&lt;0.000001,0,IF($C807&gt;='H-32A-WP06 - Debt Service'!AA$24,'H-32A-WP06 - Debt Service'!AA$27/12,0)),"-")</f>
        <v>0</v>
      </c>
      <c r="AE807" s="269">
        <f>IFERROR(IF(-SUM(AE$20:AE806)+AE$15&lt;0.000001,0,IF($C807&gt;='H-32A-WP06 - Debt Service'!AB$24,'H-32A-WP06 - Debt Service'!AB$27/12,0)),"-")</f>
        <v>0</v>
      </c>
      <c r="AF807" s="269">
        <f>IFERROR(IF(-SUM(AF$20:AF806)+AF$15&lt;0.000001,0,IF($C807&gt;='H-32A-WP06 - Debt Service'!AC$24,'H-32A-WP06 - Debt Service'!AC$27/12,0)),"-")</f>
        <v>0</v>
      </c>
      <c r="AG807" s="269">
        <f>IFERROR(IF(-SUM(AG$20:AG806)+AG$15&lt;0.000001,0,IF($C807&gt;='H-32A-WP06 - Debt Service'!AD$24,'H-32A-WP06 - Debt Service'!AD$27/12,0)),"-")</f>
        <v>0</v>
      </c>
      <c r="AH807" s="269">
        <f>IFERROR(IF(-SUM(AH$20:AH806)+AH$15&lt;0.000001,0,IF($C807&gt;='H-32A-WP06 - Debt Service'!AE$24,'H-32A-WP06 - Debt Service'!AE$27/12,0)),"-")</f>
        <v>0</v>
      </c>
      <c r="AI807" s="269">
        <f>IFERROR(IF(-SUM(AI$20:AI806)+AI$15&lt;0.000001,0,IF($C807&gt;='H-32A-WP06 - Debt Service'!AF$24,'H-32A-WP06 - Debt Service'!AF$27/12,0)),"-")</f>
        <v>0</v>
      </c>
      <c r="AJ807" s="269">
        <f>IFERROR(IF(-SUM(AJ$20:AJ806)+AJ$15&lt;0.000001,0,IF($C807&gt;='H-32A-WP06 - Debt Service'!AG$24,'H-32A-WP06 - Debt Service'!AG$27/12,0)),"-")</f>
        <v>0</v>
      </c>
    </row>
    <row r="808" spans="2:36" hidden="1">
      <c r="B808" s="260">
        <f t="shared" si="52"/>
        <v>2088</v>
      </c>
      <c r="C808" s="281">
        <f t="shared" si="54"/>
        <v>68912</v>
      </c>
      <c r="D808" s="281"/>
      <c r="E808" s="269">
        <f>IFERROR(IF(-SUM(E$20:E807)+E$15&lt;0.000001,0,IF($C808&gt;='H-32A-WP06 - Debt Service'!C$24,'H-32A-WP06 - Debt Service'!C$27/12,0)),"-")</f>
        <v>0</v>
      </c>
      <c r="F808" s="269">
        <f>IFERROR(IF(-SUM(F$20:F807)+F$15&lt;0.000001,0,IF($C808&gt;='H-32A-WP06 - Debt Service'!D$24,'H-32A-WP06 - Debt Service'!D$27/12,0)),"-")</f>
        <v>0</v>
      </c>
      <c r="G808" s="269">
        <f>IFERROR(IF(-SUM(G$20:G807)+G$15&lt;0.000001,0,IF($C808&gt;='H-32A-WP06 - Debt Service'!E$24,'H-32A-WP06 - Debt Service'!E$27/12,0)),"-")</f>
        <v>0</v>
      </c>
      <c r="H808" s="269">
        <f>IFERROR(IF(-SUM(H$20:H807)+H$15&lt;0.000001,0,IF($C808&gt;='H-32A-WP06 - Debt Service'!F$24,'H-32A-WP06 - Debt Service'!F$27/12,0)),"-")</f>
        <v>0</v>
      </c>
      <c r="I808" s="269">
        <f>IFERROR(IF(-SUM(I$20:I807)+I$15&lt;0.000001,0,IF($C808&gt;='H-32A-WP06 - Debt Service'!G$24,'H-32A-WP06 - Debt Service'!#REF!/12,0)),"-")</f>
        <v>0</v>
      </c>
      <c r="J808" s="269">
        <f>IFERROR(IF(-SUM(J$20:J807)+J$15&lt;0.000001,0,IF($C808&gt;='H-32A-WP06 - Debt Service'!H$24,'H-32A-WP06 - Debt Service'!H$27/12,0)),"-")</f>
        <v>0</v>
      </c>
      <c r="K808" s="269">
        <f>IFERROR(IF(-SUM(K$20:K807)+K$15&lt;0.000001,0,IF($C808&gt;='H-32A-WP06 - Debt Service'!I$24,'H-32A-WP06 - Debt Service'!I$27/12,0)),"-")</f>
        <v>0</v>
      </c>
      <c r="L808" s="269">
        <f>IFERROR(IF(-SUM(L$20:L807)+L$15&lt;0.000001,0,IF($C808&gt;='H-32A-WP06 - Debt Service'!J$24,'H-32A-WP06 - Debt Service'!J$27/12,0)),"-")</f>
        <v>0</v>
      </c>
      <c r="M808" s="269">
        <f>IFERROR(IF(-SUM(M$20:M807)+M$15&lt;0.000001,0,IF($C808&gt;='H-32A-WP06 - Debt Service'!L$24,'H-32A-WP06 - Debt Service'!L$27/12,0)),"-")</f>
        <v>0</v>
      </c>
      <c r="N808" s="269">
        <v>0</v>
      </c>
      <c r="O808" s="269">
        <v>0</v>
      </c>
      <c r="P808" s="269">
        <v>0</v>
      </c>
      <c r="Q808" s="269">
        <f>IFERROR(IF(-SUM(Q$20:Q807)+Q$15&lt;0.000001,0,IF($C808&gt;='H-32A-WP06 - Debt Service'!#REF!,'H-32A-WP06 - Debt Service'!#REF!/12,0)),"-")</f>
        <v>0</v>
      </c>
      <c r="R808" s="269"/>
      <c r="S808" s="269"/>
      <c r="T808" s="269"/>
      <c r="U808" s="269"/>
      <c r="V808" s="269"/>
      <c r="X808" s="260">
        <f t="shared" si="53"/>
        <v>2088</v>
      </c>
      <c r="Y808" s="281">
        <f t="shared" si="55"/>
        <v>68912</v>
      </c>
      <c r="Z808" s="281"/>
      <c r="AA808" s="269">
        <f>IFERROR(IF(-SUM(AA$20:AA807)+AA$15&lt;0.000001,0,IF($C808&gt;='H-32A-WP06 - Debt Service'!X$24,'H-32A-WP06 - Debt Service'!X$27/12,0)),"-")</f>
        <v>0</v>
      </c>
      <c r="AB808" s="269">
        <f>IFERROR(IF(-SUM(AB$20:AB807)+AB$15&lt;0.000001,0,IF($C808&gt;='H-32A-WP06 - Debt Service'!Y$24,'H-32A-WP06 - Debt Service'!Y$27/12,0)),"-")</f>
        <v>0</v>
      </c>
      <c r="AC808" s="269">
        <f>IFERROR(IF(-SUM(AC$20:AC807)+AC$15&lt;0.000001,0,IF($C808&gt;='H-32A-WP06 - Debt Service'!Z$24,'H-32A-WP06 - Debt Service'!Z$27/12,0)),"-")</f>
        <v>0</v>
      </c>
      <c r="AD808" s="269">
        <f>IFERROR(IF(-SUM(AD$20:AD807)+AD$15&lt;0.000001,0,IF($C808&gt;='H-32A-WP06 - Debt Service'!AA$24,'H-32A-WP06 - Debt Service'!AA$27/12,0)),"-")</f>
        <v>0</v>
      </c>
      <c r="AE808" s="269">
        <f>IFERROR(IF(-SUM(AE$20:AE807)+AE$15&lt;0.000001,0,IF($C808&gt;='H-32A-WP06 - Debt Service'!AB$24,'H-32A-WP06 - Debt Service'!AB$27/12,0)),"-")</f>
        <v>0</v>
      </c>
      <c r="AF808" s="269">
        <f>IFERROR(IF(-SUM(AF$20:AF807)+AF$15&lt;0.000001,0,IF($C808&gt;='H-32A-WP06 - Debt Service'!AC$24,'H-32A-WP06 - Debt Service'!AC$27/12,0)),"-")</f>
        <v>0</v>
      </c>
      <c r="AG808" s="269">
        <f>IFERROR(IF(-SUM(AG$20:AG807)+AG$15&lt;0.000001,0,IF($C808&gt;='H-32A-WP06 - Debt Service'!AD$24,'H-32A-WP06 - Debt Service'!AD$27/12,0)),"-")</f>
        <v>0</v>
      </c>
      <c r="AH808" s="269">
        <f>IFERROR(IF(-SUM(AH$20:AH807)+AH$15&lt;0.000001,0,IF($C808&gt;='H-32A-WP06 - Debt Service'!AE$24,'H-32A-WP06 - Debt Service'!AE$27/12,0)),"-")</f>
        <v>0</v>
      </c>
      <c r="AI808" s="269">
        <f>IFERROR(IF(-SUM(AI$20:AI807)+AI$15&lt;0.000001,0,IF($C808&gt;='H-32A-WP06 - Debt Service'!AF$24,'H-32A-WP06 - Debt Service'!AF$27/12,0)),"-")</f>
        <v>0</v>
      </c>
      <c r="AJ808" s="269">
        <f>IFERROR(IF(-SUM(AJ$20:AJ807)+AJ$15&lt;0.000001,0,IF($C808&gt;='H-32A-WP06 - Debt Service'!AG$24,'H-32A-WP06 - Debt Service'!AG$27/12,0)),"-")</f>
        <v>0</v>
      </c>
    </row>
    <row r="809" spans="2:36" hidden="1">
      <c r="B809" s="260">
        <f t="shared" si="52"/>
        <v>2088</v>
      </c>
      <c r="C809" s="281">
        <f t="shared" si="54"/>
        <v>68942</v>
      </c>
      <c r="D809" s="281"/>
      <c r="E809" s="269">
        <f>IFERROR(IF(-SUM(E$20:E808)+E$15&lt;0.000001,0,IF($C809&gt;='H-32A-WP06 - Debt Service'!C$24,'H-32A-WP06 - Debt Service'!C$27/12,0)),"-")</f>
        <v>0</v>
      </c>
      <c r="F809" s="269">
        <f>IFERROR(IF(-SUM(F$20:F808)+F$15&lt;0.000001,0,IF($C809&gt;='H-32A-WP06 - Debt Service'!D$24,'H-32A-WP06 - Debt Service'!D$27/12,0)),"-")</f>
        <v>0</v>
      </c>
      <c r="G809" s="269">
        <f>IFERROR(IF(-SUM(G$20:G808)+G$15&lt;0.000001,0,IF($C809&gt;='H-32A-WP06 - Debt Service'!E$24,'H-32A-WP06 - Debt Service'!E$27/12,0)),"-")</f>
        <v>0</v>
      </c>
      <c r="H809" s="269">
        <f>IFERROR(IF(-SUM(H$20:H808)+H$15&lt;0.000001,0,IF($C809&gt;='H-32A-WP06 - Debt Service'!F$24,'H-32A-WP06 - Debt Service'!F$27/12,0)),"-")</f>
        <v>0</v>
      </c>
      <c r="I809" s="269">
        <f>IFERROR(IF(-SUM(I$20:I808)+I$15&lt;0.000001,0,IF($C809&gt;='H-32A-WP06 - Debt Service'!G$24,'H-32A-WP06 - Debt Service'!#REF!/12,0)),"-")</f>
        <v>0</v>
      </c>
      <c r="J809" s="269">
        <f>IFERROR(IF(-SUM(J$20:J808)+J$15&lt;0.000001,0,IF($C809&gt;='H-32A-WP06 - Debt Service'!H$24,'H-32A-WP06 - Debt Service'!H$27/12,0)),"-")</f>
        <v>0</v>
      </c>
      <c r="K809" s="269">
        <f>IFERROR(IF(-SUM(K$20:K808)+K$15&lt;0.000001,0,IF($C809&gt;='H-32A-WP06 - Debt Service'!I$24,'H-32A-WP06 - Debt Service'!I$27/12,0)),"-")</f>
        <v>0</v>
      </c>
      <c r="L809" s="269">
        <f>IFERROR(IF(-SUM(L$20:L808)+L$15&lt;0.000001,0,IF($C809&gt;='H-32A-WP06 - Debt Service'!J$24,'H-32A-WP06 - Debt Service'!J$27/12,0)),"-")</f>
        <v>0</v>
      </c>
      <c r="M809" s="269">
        <f>IFERROR(IF(-SUM(M$20:M808)+M$15&lt;0.000001,0,IF($C809&gt;='H-32A-WP06 - Debt Service'!L$24,'H-32A-WP06 - Debt Service'!L$27/12,0)),"-")</f>
        <v>0</v>
      </c>
      <c r="N809" s="269">
        <v>0</v>
      </c>
      <c r="O809" s="269">
        <v>0</v>
      </c>
      <c r="P809" s="269">
        <v>0</v>
      </c>
      <c r="Q809" s="269">
        <f>IFERROR(IF(-SUM(Q$20:Q808)+Q$15&lt;0.000001,0,IF($C809&gt;='H-32A-WP06 - Debt Service'!#REF!,'H-32A-WP06 - Debt Service'!#REF!/12,0)),"-")</f>
        <v>0</v>
      </c>
      <c r="R809" s="269"/>
      <c r="S809" s="269"/>
      <c r="T809" s="269"/>
      <c r="U809" s="269"/>
      <c r="V809" s="269"/>
      <c r="X809" s="260">
        <f t="shared" si="53"/>
        <v>2088</v>
      </c>
      <c r="Y809" s="281">
        <f t="shared" si="55"/>
        <v>68942</v>
      </c>
      <c r="Z809" s="281"/>
      <c r="AA809" s="269">
        <f>IFERROR(IF(-SUM(AA$20:AA808)+AA$15&lt;0.000001,0,IF($C809&gt;='H-32A-WP06 - Debt Service'!X$24,'H-32A-WP06 - Debt Service'!X$27/12,0)),"-")</f>
        <v>0</v>
      </c>
      <c r="AB809" s="269">
        <f>IFERROR(IF(-SUM(AB$20:AB808)+AB$15&lt;0.000001,0,IF($C809&gt;='H-32A-WP06 - Debt Service'!Y$24,'H-32A-WP06 - Debt Service'!Y$27/12,0)),"-")</f>
        <v>0</v>
      </c>
      <c r="AC809" s="269">
        <f>IFERROR(IF(-SUM(AC$20:AC808)+AC$15&lt;0.000001,0,IF($C809&gt;='H-32A-WP06 - Debt Service'!Z$24,'H-32A-WP06 - Debt Service'!Z$27/12,0)),"-")</f>
        <v>0</v>
      </c>
      <c r="AD809" s="269">
        <f>IFERROR(IF(-SUM(AD$20:AD808)+AD$15&lt;0.000001,0,IF($C809&gt;='H-32A-WP06 - Debt Service'!AA$24,'H-32A-WP06 - Debt Service'!AA$27/12,0)),"-")</f>
        <v>0</v>
      </c>
      <c r="AE809" s="269">
        <f>IFERROR(IF(-SUM(AE$20:AE808)+AE$15&lt;0.000001,0,IF($C809&gt;='H-32A-WP06 - Debt Service'!AB$24,'H-32A-WP06 - Debt Service'!AB$27/12,0)),"-")</f>
        <v>0</v>
      </c>
      <c r="AF809" s="269">
        <f>IFERROR(IF(-SUM(AF$20:AF808)+AF$15&lt;0.000001,0,IF($C809&gt;='H-32A-WP06 - Debt Service'!AC$24,'H-32A-WP06 - Debt Service'!AC$27/12,0)),"-")</f>
        <v>0</v>
      </c>
      <c r="AG809" s="269">
        <f>IFERROR(IF(-SUM(AG$20:AG808)+AG$15&lt;0.000001,0,IF($C809&gt;='H-32A-WP06 - Debt Service'!AD$24,'H-32A-WP06 - Debt Service'!AD$27/12,0)),"-")</f>
        <v>0</v>
      </c>
      <c r="AH809" s="269">
        <f>IFERROR(IF(-SUM(AH$20:AH808)+AH$15&lt;0.000001,0,IF($C809&gt;='H-32A-WP06 - Debt Service'!AE$24,'H-32A-WP06 - Debt Service'!AE$27/12,0)),"-")</f>
        <v>0</v>
      </c>
      <c r="AI809" s="269">
        <f>IFERROR(IF(-SUM(AI$20:AI808)+AI$15&lt;0.000001,0,IF($C809&gt;='H-32A-WP06 - Debt Service'!AF$24,'H-32A-WP06 - Debt Service'!AF$27/12,0)),"-")</f>
        <v>0</v>
      </c>
      <c r="AJ809" s="269">
        <f>IFERROR(IF(-SUM(AJ$20:AJ808)+AJ$15&lt;0.000001,0,IF($C809&gt;='H-32A-WP06 - Debt Service'!AG$24,'H-32A-WP06 - Debt Service'!AG$27/12,0)),"-")</f>
        <v>0</v>
      </c>
    </row>
    <row r="810" spans="2:36" hidden="1">
      <c r="B810" s="260">
        <f t="shared" si="52"/>
        <v>2088</v>
      </c>
      <c r="C810" s="281">
        <f t="shared" si="54"/>
        <v>68973</v>
      </c>
      <c r="D810" s="281"/>
      <c r="E810" s="269">
        <f>IFERROR(IF(-SUM(E$20:E809)+E$15&lt;0.000001,0,IF($C810&gt;='H-32A-WP06 - Debt Service'!C$24,'H-32A-WP06 - Debt Service'!C$27/12,0)),"-")</f>
        <v>0</v>
      </c>
      <c r="F810" s="269">
        <f>IFERROR(IF(-SUM(F$20:F809)+F$15&lt;0.000001,0,IF($C810&gt;='H-32A-WP06 - Debt Service'!D$24,'H-32A-WP06 - Debt Service'!D$27/12,0)),"-")</f>
        <v>0</v>
      </c>
      <c r="G810" s="269">
        <f>IFERROR(IF(-SUM(G$20:G809)+G$15&lt;0.000001,0,IF($C810&gt;='H-32A-WP06 - Debt Service'!E$24,'H-32A-WP06 - Debt Service'!E$27/12,0)),"-")</f>
        <v>0</v>
      </c>
      <c r="H810" s="269">
        <f>IFERROR(IF(-SUM(H$20:H809)+H$15&lt;0.000001,0,IF($C810&gt;='H-32A-WP06 - Debt Service'!F$24,'H-32A-WP06 - Debt Service'!F$27/12,0)),"-")</f>
        <v>0</v>
      </c>
      <c r="I810" s="269">
        <f>IFERROR(IF(-SUM(I$20:I809)+I$15&lt;0.000001,0,IF($C810&gt;='H-32A-WP06 - Debt Service'!G$24,'H-32A-WP06 - Debt Service'!#REF!/12,0)),"-")</f>
        <v>0</v>
      </c>
      <c r="J810" s="269">
        <f>IFERROR(IF(-SUM(J$20:J809)+J$15&lt;0.000001,0,IF($C810&gt;='H-32A-WP06 - Debt Service'!H$24,'H-32A-WP06 - Debt Service'!H$27/12,0)),"-")</f>
        <v>0</v>
      </c>
      <c r="K810" s="269">
        <f>IFERROR(IF(-SUM(K$20:K809)+K$15&lt;0.000001,0,IF($C810&gt;='H-32A-WP06 - Debt Service'!I$24,'H-32A-WP06 - Debt Service'!I$27/12,0)),"-")</f>
        <v>0</v>
      </c>
      <c r="L810" s="269">
        <f>IFERROR(IF(-SUM(L$20:L809)+L$15&lt;0.000001,0,IF($C810&gt;='H-32A-WP06 - Debt Service'!J$24,'H-32A-WP06 - Debt Service'!J$27/12,0)),"-")</f>
        <v>0</v>
      </c>
      <c r="M810" s="269">
        <f>IFERROR(IF(-SUM(M$20:M809)+M$15&lt;0.000001,0,IF($C810&gt;='H-32A-WP06 - Debt Service'!L$24,'H-32A-WP06 - Debt Service'!L$27/12,0)),"-")</f>
        <v>0</v>
      </c>
      <c r="N810" s="269">
        <v>0</v>
      </c>
      <c r="O810" s="269">
        <v>0</v>
      </c>
      <c r="P810" s="269">
        <v>0</v>
      </c>
      <c r="Q810" s="269">
        <f>IFERROR(IF(-SUM(Q$20:Q809)+Q$15&lt;0.000001,0,IF($C810&gt;='H-32A-WP06 - Debt Service'!#REF!,'H-32A-WP06 - Debt Service'!#REF!/12,0)),"-")</f>
        <v>0</v>
      </c>
      <c r="R810" s="269"/>
      <c r="S810" s="269"/>
      <c r="T810" s="269"/>
      <c r="U810" s="269"/>
      <c r="V810" s="269"/>
      <c r="X810" s="260">
        <f t="shared" si="53"/>
        <v>2088</v>
      </c>
      <c r="Y810" s="281">
        <f t="shared" si="55"/>
        <v>68973</v>
      </c>
      <c r="Z810" s="281"/>
      <c r="AA810" s="269">
        <f>IFERROR(IF(-SUM(AA$20:AA809)+AA$15&lt;0.000001,0,IF($C810&gt;='H-32A-WP06 - Debt Service'!X$24,'H-32A-WP06 - Debt Service'!X$27/12,0)),"-")</f>
        <v>0</v>
      </c>
      <c r="AB810" s="269">
        <f>IFERROR(IF(-SUM(AB$20:AB809)+AB$15&lt;0.000001,0,IF($C810&gt;='H-32A-WP06 - Debt Service'!Y$24,'H-32A-WP06 - Debt Service'!Y$27/12,0)),"-")</f>
        <v>0</v>
      </c>
      <c r="AC810" s="269">
        <f>IFERROR(IF(-SUM(AC$20:AC809)+AC$15&lt;0.000001,0,IF($C810&gt;='H-32A-WP06 - Debt Service'!Z$24,'H-32A-WP06 - Debt Service'!Z$27/12,0)),"-")</f>
        <v>0</v>
      </c>
      <c r="AD810" s="269">
        <f>IFERROR(IF(-SUM(AD$20:AD809)+AD$15&lt;0.000001,0,IF($C810&gt;='H-32A-WP06 - Debt Service'!AA$24,'H-32A-WP06 - Debt Service'!AA$27/12,0)),"-")</f>
        <v>0</v>
      </c>
      <c r="AE810" s="269">
        <f>IFERROR(IF(-SUM(AE$20:AE809)+AE$15&lt;0.000001,0,IF($C810&gt;='H-32A-WP06 - Debt Service'!AB$24,'H-32A-WP06 - Debt Service'!AB$27/12,0)),"-")</f>
        <v>0</v>
      </c>
      <c r="AF810" s="269">
        <f>IFERROR(IF(-SUM(AF$20:AF809)+AF$15&lt;0.000001,0,IF($C810&gt;='H-32A-WP06 - Debt Service'!AC$24,'H-32A-WP06 - Debt Service'!AC$27/12,0)),"-")</f>
        <v>0</v>
      </c>
      <c r="AG810" s="269">
        <f>IFERROR(IF(-SUM(AG$20:AG809)+AG$15&lt;0.000001,0,IF($C810&gt;='H-32A-WP06 - Debt Service'!AD$24,'H-32A-WP06 - Debt Service'!AD$27/12,0)),"-")</f>
        <v>0</v>
      </c>
      <c r="AH810" s="269">
        <f>IFERROR(IF(-SUM(AH$20:AH809)+AH$15&lt;0.000001,0,IF($C810&gt;='H-32A-WP06 - Debt Service'!AE$24,'H-32A-WP06 - Debt Service'!AE$27/12,0)),"-")</f>
        <v>0</v>
      </c>
      <c r="AI810" s="269">
        <f>IFERROR(IF(-SUM(AI$20:AI809)+AI$15&lt;0.000001,0,IF($C810&gt;='H-32A-WP06 - Debt Service'!AF$24,'H-32A-WP06 - Debt Service'!AF$27/12,0)),"-")</f>
        <v>0</v>
      </c>
      <c r="AJ810" s="269">
        <f>IFERROR(IF(-SUM(AJ$20:AJ809)+AJ$15&lt;0.000001,0,IF($C810&gt;='H-32A-WP06 - Debt Service'!AG$24,'H-32A-WP06 - Debt Service'!AG$27/12,0)),"-")</f>
        <v>0</v>
      </c>
    </row>
    <row r="811" spans="2:36" hidden="1">
      <c r="B811" s="282">
        <f t="shared" si="52"/>
        <v>2088</v>
      </c>
      <c r="C811" s="283">
        <f t="shared" si="54"/>
        <v>69003</v>
      </c>
      <c r="D811" s="283"/>
      <c r="E811" s="274">
        <f>IFERROR(IF(-SUM(E$20:E810)+E$15&lt;0.000001,0,IF($C811&gt;='H-32A-WP06 - Debt Service'!C$24,'H-32A-WP06 - Debt Service'!C$27/12,0)),"-")</f>
        <v>0</v>
      </c>
      <c r="F811" s="274">
        <f>IFERROR(IF(-SUM(F$20:F810)+F$15&lt;0.000001,0,IF($C811&gt;='H-32A-WP06 - Debt Service'!D$24,'H-32A-WP06 - Debt Service'!D$27/12,0)),"-")</f>
        <v>0</v>
      </c>
      <c r="G811" s="274">
        <f>IFERROR(IF(-SUM(G$20:G810)+G$15&lt;0.000001,0,IF($C811&gt;='H-32A-WP06 - Debt Service'!E$24,'H-32A-WP06 - Debt Service'!E$27/12,0)),"-")</f>
        <v>0</v>
      </c>
      <c r="H811" s="274">
        <f>IFERROR(IF(-SUM(H$20:H810)+H$15&lt;0.000001,0,IF($C811&gt;='H-32A-WP06 - Debt Service'!F$24,'H-32A-WP06 - Debt Service'!F$27/12,0)),"-")</f>
        <v>0</v>
      </c>
      <c r="I811" s="274">
        <f>IFERROR(IF(-SUM(I$20:I810)+I$15&lt;0.000001,0,IF($C811&gt;='H-32A-WP06 - Debt Service'!G$24,'H-32A-WP06 - Debt Service'!#REF!/12,0)),"-")</f>
        <v>0</v>
      </c>
      <c r="J811" s="274">
        <f>IFERROR(IF(-SUM(J$20:J810)+J$15&lt;0.000001,0,IF($C811&gt;='H-32A-WP06 - Debt Service'!H$24,'H-32A-WP06 - Debt Service'!H$27/12,0)),"-")</f>
        <v>0</v>
      </c>
      <c r="K811" s="274">
        <f>IFERROR(IF(-SUM(K$20:K810)+K$15&lt;0.000001,0,IF($C811&gt;='H-32A-WP06 - Debt Service'!I$24,'H-32A-WP06 - Debt Service'!I$27/12,0)),"-")</f>
        <v>0</v>
      </c>
      <c r="L811" s="274">
        <f>IFERROR(IF(-SUM(L$20:L810)+L$15&lt;0.000001,0,IF($C811&gt;='H-32A-WP06 - Debt Service'!J$24,'H-32A-WP06 - Debt Service'!J$27/12,0)),"-")</f>
        <v>0</v>
      </c>
      <c r="M811" s="274">
        <f>IFERROR(IF(-SUM(M$20:M810)+M$15&lt;0.000001,0,IF($C811&gt;='H-32A-WP06 - Debt Service'!L$24,'H-32A-WP06 - Debt Service'!L$27/12,0)),"-")</f>
        <v>0</v>
      </c>
      <c r="N811" s="274"/>
      <c r="O811" s="274"/>
      <c r="P811" s="274"/>
      <c r="Q811" s="274">
        <f>IFERROR(IF(-SUM(Q$20:Q810)+Q$15&lt;0.000001,0,IF($C811&gt;='H-32A-WP06 - Debt Service'!#REF!,'H-32A-WP06 - Debt Service'!#REF!/12,0)),"-")</f>
        <v>0</v>
      </c>
      <c r="R811" s="274"/>
      <c r="S811" s="274"/>
      <c r="T811" s="274"/>
      <c r="U811" s="274"/>
      <c r="V811" s="274"/>
      <c r="X811" s="282">
        <f t="shared" si="53"/>
        <v>2088</v>
      </c>
      <c r="Y811" s="283">
        <f t="shared" si="55"/>
        <v>69003</v>
      </c>
      <c r="Z811" s="283"/>
      <c r="AA811" s="274">
        <f>IFERROR(IF(-SUM(AA$20:AA810)+AA$15&lt;0.000001,0,IF($C811&gt;='H-32A-WP06 - Debt Service'!X$24,'H-32A-WP06 - Debt Service'!X$27/12,0)),"-")</f>
        <v>0</v>
      </c>
      <c r="AB811" s="274">
        <f>IFERROR(IF(-SUM(AB$20:AB810)+AB$15&lt;0.000001,0,IF($C811&gt;='H-32A-WP06 - Debt Service'!Y$24,'H-32A-WP06 - Debt Service'!Y$27/12,0)),"-")</f>
        <v>0</v>
      </c>
      <c r="AC811" s="274">
        <f>IFERROR(IF(-SUM(AC$20:AC810)+AC$15&lt;0.000001,0,IF($C811&gt;='H-32A-WP06 - Debt Service'!Z$24,'H-32A-WP06 - Debt Service'!Z$27/12,0)),"-")</f>
        <v>0</v>
      </c>
      <c r="AD811" s="274">
        <f>IFERROR(IF(-SUM(AD$20:AD810)+AD$15&lt;0.000001,0,IF($C811&gt;='H-32A-WP06 - Debt Service'!AA$24,'H-32A-WP06 - Debt Service'!AA$27/12,0)),"-")</f>
        <v>0</v>
      </c>
      <c r="AE811" s="274">
        <f>IFERROR(IF(-SUM(AE$20:AE810)+AE$15&lt;0.000001,0,IF($C811&gt;='H-32A-WP06 - Debt Service'!AB$24,'H-32A-WP06 - Debt Service'!AB$27/12,0)),"-")</f>
        <v>0</v>
      </c>
      <c r="AF811" s="274">
        <f>IFERROR(IF(-SUM(AF$20:AF810)+AF$15&lt;0.000001,0,IF($C811&gt;='H-32A-WP06 - Debt Service'!AC$24,'H-32A-WP06 - Debt Service'!AC$27/12,0)),"-")</f>
        <v>0</v>
      </c>
      <c r="AG811" s="274">
        <f>IFERROR(IF(-SUM(AG$20:AG810)+AG$15&lt;0.000001,0,IF($C811&gt;='H-32A-WP06 - Debt Service'!AD$24,'H-32A-WP06 - Debt Service'!AD$27/12,0)),"-")</f>
        <v>0</v>
      </c>
      <c r="AH811" s="274">
        <f>IFERROR(IF(-SUM(AH$20:AH810)+AH$15&lt;0.000001,0,IF($C811&gt;='H-32A-WP06 - Debt Service'!AE$24,'H-32A-WP06 - Debt Service'!AE$27/12,0)),"-")</f>
        <v>0</v>
      </c>
      <c r="AI811" s="274">
        <f>IFERROR(IF(-SUM(AI$20:AI810)+AI$15&lt;0.000001,0,IF($C811&gt;='H-32A-WP06 - Debt Service'!AF$24,'H-32A-WP06 - Debt Service'!AF$27/12,0)),"-")</f>
        <v>0</v>
      </c>
      <c r="AJ811" s="274">
        <f>IFERROR(IF(-SUM(AJ$20:AJ810)+AJ$15&lt;0.000001,0,IF($C811&gt;='H-32A-WP06 - Debt Service'!AG$24,'H-32A-WP06 - Debt Service'!AG$27/12,0)),"-")</f>
        <v>0</v>
      </c>
    </row>
    <row r="812" spans="2:36">
      <c r="C812" s="258"/>
      <c r="D812" s="258"/>
      <c r="E812" s="257"/>
      <c r="F812" s="257"/>
      <c r="G812" s="257"/>
      <c r="H812" s="257"/>
      <c r="I812" s="257"/>
      <c r="J812" s="257"/>
      <c r="K812" s="257"/>
      <c r="L812" s="257"/>
      <c r="M812" s="257"/>
      <c r="N812" s="257"/>
      <c r="O812" s="257"/>
      <c r="P812" s="257"/>
      <c r="Q812" s="257"/>
      <c r="R812" s="257"/>
      <c r="S812" s="257"/>
      <c r="T812" s="257"/>
      <c r="U812" s="257"/>
      <c r="V812" s="257"/>
    </row>
    <row r="813" spans="2:36">
      <c r="C813" s="258"/>
      <c r="D813" s="258"/>
      <c r="E813" s="257"/>
      <c r="F813" s="257"/>
      <c r="G813" s="257"/>
      <c r="H813" s="257"/>
      <c r="I813" s="257"/>
      <c r="J813" s="257"/>
      <c r="K813" s="257"/>
      <c r="L813" s="257"/>
      <c r="M813" s="257"/>
      <c r="N813" s="257"/>
      <c r="O813" s="257"/>
      <c r="P813" s="257"/>
      <c r="Q813" s="257"/>
      <c r="R813" s="257"/>
      <c r="S813" s="257"/>
      <c r="T813" s="257"/>
      <c r="U813" s="257"/>
      <c r="V813" s="257"/>
    </row>
    <row r="814" spans="2:36">
      <c r="C814" s="258"/>
      <c r="D814" s="258"/>
      <c r="E814" s="257"/>
      <c r="F814" s="257"/>
      <c r="G814" s="257"/>
      <c r="H814" s="257"/>
      <c r="I814" s="257"/>
      <c r="J814" s="257"/>
      <c r="K814" s="257"/>
      <c r="L814" s="257"/>
      <c r="M814" s="257"/>
      <c r="N814" s="257"/>
      <c r="O814" s="257"/>
      <c r="P814" s="257"/>
      <c r="Q814" s="257"/>
      <c r="R814" s="257"/>
      <c r="S814" s="257"/>
      <c r="T814" s="257"/>
      <c r="U814" s="257"/>
      <c r="V814" s="257"/>
    </row>
    <row r="815" spans="2:36">
      <c r="C815" s="258"/>
      <c r="D815" s="258"/>
      <c r="E815" s="257"/>
      <c r="F815" s="257"/>
      <c r="G815" s="257"/>
      <c r="H815" s="257"/>
      <c r="I815" s="257"/>
      <c r="J815" s="257"/>
      <c r="K815" s="257"/>
      <c r="L815" s="257"/>
      <c r="M815" s="257"/>
      <c r="N815" s="257"/>
      <c r="O815" s="257"/>
      <c r="P815" s="257"/>
      <c r="Q815" s="257"/>
      <c r="R815" s="257"/>
      <c r="S815" s="257"/>
      <c r="T815" s="257"/>
      <c r="U815" s="257"/>
      <c r="V815" s="257"/>
    </row>
    <row r="816" spans="2:36">
      <c r="C816" s="258"/>
      <c r="D816" s="258"/>
      <c r="E816" s="257"/>
      <c r="F816" s="257"/>
      <c r="G816" s="257"/>
      <c r="H816" s="257"/>
      <c r="I816" s="257"/>
      <c r="J816" s="257"/>
      <c r="K816" s="257"/>
      <c r="L816" s="257"/>
      <c r="M816" s="257"/>
      <c r="N816" s="257"/>
      <c r="O816" s="257"/>
      <c r="P816" s="257"/>
      <c r="Q816" s="257"/>
      <c r="R816" s="257"/>
      <c r="S816" s="257"/>
      <c r="T816" s="257"/>
      <c r="U816" s="257"/>
      <c r="V816" s="257"/>
    </row>
    <row r="817" spans="3:22">
      <c r="C817" s="258"/>
      <c r="D817" s="258"/>
      <c r="E817" s="257"/>
      <c r="F817" s="257"/>
      <c r="G817" s="257"/>
      <c r="H817" s="257"/>
      <c r="I817" s="257"/>
      <c r="J817" s="257"/>
      <c r="K817" s="257"/>
      <c r="L817" s="257"/>
      <c r="M817" s="257"/>
      <c r="N817" s="257"/>
      <c r="O817" s="257"/>
      <c r="P817" s="257"/>
      <c r="Q817" s="257"/>
      <c r="R817" s="257"/>
      <c r="S817" s="257"/>
      <c r="T817" s="257"/>
      <c r="U817" s="257"/>
      <c r="V817" s="257"/>
    </row>
    <row r="818" spans="3:22">
      <c r="C818" s="258"/>
      <c r="D818" s="258"/>
      <c r="E818" s="257"/>
      <c r="F818" s="257"/>
      <c r="G818" s="257"/>
      <c r="H818" s="257"/>
      <c r="I818" s="257"/>
      <c r="J818" s="257"/>
      <c r="K818" s="257"/>
      <c r="L818" s="257"/>
      <c r="M818" s="257"/>
      <c r="N818" s="257"/>
      <c r="O818" s="257"/>
      <c r="P818" s="257"/>
      <c r="Q818" s="257"/>
      <c r="R818" s="257"/>
      <c r="S818" s="257"/>
      <c r="T818" s="257"/>
      <c r="U818" s="257"/>
      <c r="V818" s="257"/>
    </row>
    <row r="819" spans="3:22">
      <c r="C819" s="258"/>
      <c r="D819" s="258"/>
      <c r="E819" s="257"/>
      <c r="F819" s="257"/>
      <c r="G819" s="257"/>
      <c r="H819" s="257"/>
      <c r="I819" s="257"/>
      <c r="J819" s="257"/>
      <c r="K819" s="257"/>
      <c r="L819" s="257"/>
      <c r="M819" s="257"/>
      <c r="N819" s="257"/>
      <c r="O819" s="257"/>
      <c r="P819" s="257"/>
      <c r="Q819" s="257"/>
      <c r="R819" s="257"/>
      <c r="S819" s="257"/>
      <c r="T819" s="257"/>
      <c r="U819" s="257"/>
      <c r="V819" s="257"/>
    </row>
    <row r="820" spans="3:22">
      <c r="C820" s="258"/>
      <c r="D820" s="258"/>
      <c r="E820" s="257"/>
      <c r="F820" s="257"/>
      <c r="G820" s="257"/>
      <c r="H820" s="257"/>
      <c r="I820" s="257"/>
      <c r="J820" s="257"/>
      <c r="K820" s="257"/>
      <c r="L820" s="257"/>
      <c r="M820" s="257"/>
      <c r="N820" s="257"/>
      <c r="O820" s="257"/>
      <c r="P820" s="257"/>
      <c r="Q820" s="257"/>
      <c r="R820" s="257"/>
      <c r="S820" s="257"/>
      <c r="T820" s="257"/>
      <c r="U820" s="257"/>
      <c r="V820" s="257"/>
    </row>
    <row r="821" spans="3:22">
      <c r="C821" s="258"/>
      <c r="D821" s="258"/>
      <c r="E821" s="257"/>
      <c r="F821" s="257"/>
      <c r="G821" s="257"/>
      <c r="H821" s="257"/>
      <c r="I821" s="257"/>
      <c r="J821" s="257"/>
      <c r="K821" s="257"/>
      <c r="L821" s="257"/>
      <c r="M821" s="257"/>
      <c r="N821" s="257"/>
      <c r="O821" s="257"/>
      <c r="P821" s="257"/>
      <c r="Q821" s="257"/>
      <c r="R821" s="257"/>
      <c r="S821" s="257"/>
      <c r="T821" s="257"/>
      <c r="U821" s="257"/>
      <c r="V821" s="257"/>
    </row>
    <row r="822" spans="3:22">
      <c r="C822" s="258"/>
      <c r="D822" s="258"/>
      <c r="E822" s="257"/>
      <c r="F822" s="257"/>
      <c r="G822" s="257"/>
      <c r="H822" s="257"/>
      <c r="I822" s="257"/>
      <c r="J822" s="257"/>
      <c r="K822" s="257"/>
      <c r="L822" s="257"/>
      <c r="M822" s="257"/>
      <c r="N822" s="257"/>
      <c r="O822" s="257"/>
      <c r="P822" s="257"/>
      <c r="Q822" s="257"/>
      <c r="R822" s="257"/>
      <c r="S822" s="257"/>
      <c r="T822" s="257"/>
      <c r="U822" s="257"/>
      <c r="V822" s="257"/>
    </row>
    <row r="823" spans="3:22">
      <c r="C823" s="258"/>
      <c r="D823" s="258"/>
      <c r="E823" s="257"/>
      <c r="F823" s="257"/>
      <c r="G823" s="257"/>
      <c r="H823" s="257"/>
      <c r="I823" s="257"/>
      <c r="J823" s="257"/>
      <c r="K823" s="257"/>
      <c r="L823" s="257"/>
      <c r="M823" s="257"/>
      <c r="N823" s="257"/>
      <c r="O823" s="257"/>
      <c r="P823" s="257"/>
      <c r="Q823" s="257"/>
      <c r="R823" s="257"/>
      <c r="S823" s="257"/>
      <c r="T823" s="257"/>
      <c r="U823" s="257"/>
      <c r="V823" s="257"/>
    </row>
    <row r="824" spans="3:22">
      <c r="C824" s="258"/>
      <c r="D824" s="258"/>
      <c r="E824" s="257"/>
    </row>
  </sheetData>
  <phoneticPr fontId="101" type="noConversion"/>
  <printOptions horizontalCentered="1"/>
  <pageMargins left="0.45" right="0.45" top="0.5" bottom="0.5" header="0.3" footer="0.3"/>
  <pageSetup scale="41" fitToWidth="2" orientation="landscape" horizontalDpi="1200" verticalDpi="1200" r:id="rId1"/>
  <headerFooter>
    <oddFooter xml:space="preserve">&amp;CADD ROWS AND COLUMNS AS NEEDED OVER TIME
</oddFooter>
  </headerFooter>
  <colBreaks count="1" manualBreakCount="1">
    <brk id="23" min="2"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J27"/>
  <sheetViews>
    <sheetView workbookViewId="0"/>
  </sheetViews>
  <sheetFormatPr defaultRowHeight="15"/>
  <cols>
    <col min="4" max="4" width="43.28515625" customWidth="1"/>
    <col min="9" max="9" width="14.7109375" customWidth="1"/>
  </cols>
  <sheetData>
    <row r="2" spans="2:10" ht="15.75">
      <c r="B2" s="19"/>
      <c r="I2" s="392" t="s">
        <v>592</v>
      </c>
    </row>
    <row r="3" spans="2:10" ht="15.75">
      <c r="B3" s="19"/>
      <c r="I3" t="s">
        <v>392</v>
      </c>
    </row>
    <row r="4" spans="2:10" ht="26.25">
      <c r="B4" s="19"/>
      <c r="C4" s="45" t="s">
        <v>1</v>
      </c>
      <c r="D4" s="333"/>
      <c r="E4" s="333"/>
      <c r="F4" s="333"/>
      <c r="G4" s="333"/>
      <c r="H4" s="333"/>
      <c r="I4" s="333"/>
    </row>
    <row r="5" spans="2:10" ht="18.75">
      <c r="B5" s="19"/>
      <c r="C5" s="393" t="s">
        <v>272</v>
      </c>
      <c r="D5" s="333"/>
      <c r="E5" s="333"/>
      <c r="F5" s="333"/>
      <c r="G5" s="333"/>
      <c r="H5" s="333"/>
      <c r="I5" s="333"/>
    </row>
    <row r="6" spans="2:10" ht="15.75">
      <c r="B6" s="19"/>
    </row>
    <row r="7" spans="2:10" ht="15.75">
      <c r="B7" s="19"/>
    </row>
    <row r="8" spans="2:10" ht="15.75">
      <c r="B8" s="19"/>
    </row>
    <row r="10" spans="2:10">
      <c r="C10" s="14" t="s">
        <v>184</v>
      </c>
    </row>
    <row r="11" spans="2:10">
      <c r="C11" s="15" t="s">
        <v>11</v>
      </c>
      <c r="D11" s="395" t="s">
        <v>393</v>
      </c>
      <c r="I11" s="14" t="s">
        <v>394</v>
      </c>
    </row>
    <row r="12" spans="2:10">
      <c r="C12" s="14" t="s">
        <v>18</v>
      </c>
      <c r="E12" s="14" t="s">
        <v>19</v>
      </c>
      <c r="I12" s="14" t="s">
        <v>20</v>
      </c>
    </row>
    <row r="15" spans="2:10">
      <c r="C15" s="14">
        <v>1</v>
      </c>
      <c r="D15" t="s">
        <v>395</v>
      </c>
      <c r="I15" s="473">
        <v>2705013.5247385218</v>
      </c>
      <c r="J15" t="s">
        <v>594</v>
      </c>
    </row>
    <row r="16" spans="2:10">
      <c r="C16" s="14">
        <f>C15+1</f>
        <v>2</v>
      </c>
    </row>
    <row r="17" spans="3:10">
      <c r="C17" s="14">
        <f t="shared" ref="C17:C27" si="0">C16+1</f>
        <v>3</v>
      </c>
      <c r="D17" t="s">
        <v>396</v>
      </c>
      <c r="I17" s="476" t="s">
        <v>397</v>
      </c>
      <c r="J17" t="s">
        <v>593</v>
      </c>
    </row>
    <row r="18" spans="3:10">
      <c r="C18" s="14">
        <f t="shared" si="0"/>
        <v>4</v>
      </c>
      <c r="I18" s="474"/>
    </row>
    <row r="19" spans="3:10" ht="17.25">
      <c r="C19" s="14">
        <f t="shared" si="0"/>
        <v>5</v>
      </c>
      <c r="D19" t="s">
        <v>398</v>
      </c>
      <c r="I19" s="557">
        <v>106315.76</v>
      </c>
    </row>
    <row r="20" spans="3:10">
      <c r="C20" s="14">
        <f t="shared" si="0"/>
        <v>6</v>
      </c>
    </row>
    <row r="21" spans="3:10">
      <c r="C21" s="14">
        <f t="shared" si="0"/>
        <v>7</v>
      </c>
      <c r="I21" s="532"/>
    </row>
    <row r="22" spans="3:10">
      <c r="C22" s="14">
        <f t="shared" si="0"/>
        <v>8</v>
      </c>
      <c r="D22" t="s">
        <v>399</v>
      </c>
    </row>
    <row r="23" spans="3:10">
      <c r="C23" s="14">
        <f t="shared" si="0"/>
        <v>9</v>
      </c>
    </row>
    <row r="24" spans="3:10">
      <c r="C24" s="14">
        <f t="shared" si="0"/>
        <v>10</v>
      </c>
      <c r="D24" s="396" t="s">
        <v>400</v>
      </c>
    </row>
    <row r="25" spans="3:10">
      <c r="C25" s="14">
        <f t="shared" si="0"/>
        <v>11</v>
      </c>
    </row>
    <row r="26" spans="3:10">
      <c r="C26" s="14">
        <f t="shared" si="0"/>
        <v>12</v>
      </c>
      <c r="D26" s="396" t="s">
        <v>401</v>
      </c>
    </row>
    <row r="27" spans="3:10">
      <c r="C27" s="14">
        <f t="shared" si="0"/>
        <v>13</v>
      </c>
      <c r="D27" s="396" t="s">
        <v>402</v>
      </c>
    </row>
  </sheetData>
  <printOptions horizontalCentered="1"/>
  <pageMargins left="0.45" right="0.45"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AEP</vt:lpstr>
      <vt:lpstr>'Attachment H-32A'!Print_Area</vt:lpstr>
      <vt:lpstr>'Detail of 3-Yr AEP'!Print_Area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Smith</dc:creator>
  <cp:keywords/>
  <dc:description/>
  <cp:lastModifiedBy>Breandan Mac Mathuna</cp:lastModifiedBy>
  <cp:revision/>
  <cp:lastPrinted>2022-10-27T19:10:24Z</cp:lastPrinted>
  <dcterms:created xsi:type="dcterms:W3CDTF">2018-10-01T14:31:22Z</dcterms:created>
  <dcterms:modified xsi:type="dcterms:W3CDTF">2022-10-27T19:10:34Z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